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Users\Jelmy\Downloads\"/>
    </mc:Choice>
  </mc:AlternateContent>
  <xr:revisionPtr revIDLastSave="0" documentId="13_ncr:1_{38A18400-3D9F-44D9-ACC9-05A2A649D96F}" xr6:coauthVersionLast="47" xr6:coauthVersionMax="47" xr10:uidLastSave="{00000000-0000-0000-0000-000000000000}"/>
  <bookViews>
    <workbookView xWindow="-120" yWindow="-120" windowWidth="20730" windowHeight="11160" activeTab="1" xr2:uid="{997BB0D8-C1B9-43D6-AB8E-A3AAC793108A}"/>
  </bookViews>
  <sheets>
    <sheet name="Pivot Tables" sheetId="1" r:id="rId1"/>
    <sheet name="Dashboard" sheetId="2" r:id="rId2"/>
    <sheet name="Dashboard (2)" sheetId="3" r:id="rId3"/>
  </sheets>
  <definedNames>
    <definedName name="Slicer_Year">#N/A</definedName>
  </definedNames>
  <calcPr calcId="191029" concurrentCalc="0"/>
  <pivotCaches>
    <pivotCache cacheId="0" r:id="rId4"/>
    <pivotCache cacheId="1" r:id="rId5"/>
    <pivotCache cacheId="2" r:id="rId6"/>
    <pivotCache cacheId="3" r:id="rId7"/>
    <pivotCache cacheId="4" r:id="rId8"/>
    <pivotCache cacheId="5" r:id="rId9"/>
    <pivotCache cacheId="159" r:id="rId10"/>
    <pivotCache cacheId="162" r:id="rId11"/>
    <pivotCache cacheId="165" r:id="rId12"/>
    <pivotCache cacheId="168" r:id="rId13"/>
    <pivotCache cacheId="171" r:id="rId14"/>
    <pivotCache cacheId="174" r:id="rId15"/>
    <pivotCache cacheId="177" r:id="rId16"/>
    <pivotCache cacheId="180" r:id="rId17"/>
    <pivotCache cacheId="183" r:id="rId18"/>
    <pivotCache cacheId="186" r:id="rId19"/>
    <pivotCache cacheId="189" r:id="rId20"/>
    <pivotCache cacheId="192" r:id="rId21"/>
    <pivotCache cacheId="195" r:id="rId22"/>
    <pivotCache cacheId="198" r:id="rId23"/>
    <pivotCache cacheId="201" r:id="rId24"/>
  </pivotCaches>
  <extLst>
    <ext xmlns:x14="http://schemas.microsoft.com/office/spreadsheetml/2009/9/main" uri="{876F7934-8845-4945-9796-88D515C7AA90}">
      <x14:pivotCaches>
        <pivotCache cacheId="21" r:id="rId25"/>
      </x14:pivotCaches>
    </ext>
    <ext xmlns:x14="http://schemas.microsoft.com/office/spreadsheetml/2009/9/main" uri="{BBE1A952-AA13-448e-AADC-164F8A28A991}">
      <x14:slicerCaches>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Breakdown_9555253f-8009-4484-b7ac-1bdcff4ccd2d" name="OrderBreakdown" connection="Query - OrderBreakdown"/>
          <x15:modelTable id="ListOfOrders_e3074162-138e-4972-b240-1f4ec99e94db" name="ListOfOrders" connection="Query - ListOfOrders"/>
        </x15:modelTables>
        <x15:modelRelationships>
          <x15:modelRelationship fromTable="OrderBreakdown" fromColumn="Order ID" toTable="ListOfOrders" toColumn="Ord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66" i="1" l="1"/>
  <c r="J78" i="1"/>
  <c r="J77" i="1"/>
  <c r="N73" i="1"/>
  <c r="O73" i="1"/>
  <c r="J76" i="1"/>
  <c r="J71" i="1"/>
  <c r="J75" i="1"/>
  <c r="N72" i="1"/>
  <c r="O72" i="1"/>
  <c r="J70" i="1"/>
  <c r="J69" i="1"/>
  <c r="N69" i="1"/>
  <c r="O69" i="1"/>
  <c r="J72" i="1"/>
  <c r="N70" i="1"/>
  <c r="O70" i="1"/>
  <c r="J74" i="1"/>
  <c r="J73" i="1"/>
  <c r="N71" i="1"/>
  <c r="O71" i="1"/>
  <c r="J68" i="1"/>
  <c r="J67" i="1"/>
  <c r="N68" i="1"/>
  <c r="O68" i="1"/>
  <c r="J6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2DC002-DBE3-4C87-978F-461890BFAA56}" name="Query - ListOfOrders" description="Connection to the 'ListOfOrders' query in the workbook." type="100" refreshedVersion="8" minRefreshableVersion="5">
    <extLst>
      <ext xmlns:x15="http://schemas.microsoft.com/office/spreadsheetml/2010/11/main" uri="{DE250136-89BD-433C-8126-D09CA5730AF9}">
        <x15:connection id="08faec32-6306-4fa2-899b-6520bef46975"/>
      </ext>
    </extLst>
  </connection>
  <connection id="2" xr16:uid="{C7C6C8EC-2215-4358-8BB4-242A611B1B83}" name="Query - OrderBreakdown" description="Connection to the 'OrderBreakdown' query in the workbook." type="100" refreshedVersion="8" minRefreshableVersion="5">
    <extLst>
      <ext xmlns:x15="http://schemas.microsoft.com/office/spreadsheetml/2010/11/main" uri="{DE250136-89BD-433C-8126-D09CA5730AF9}">
        <x15:connection id="46d20ece-5296-462d-8869-14510038122b"/>
      </ext>
    </extLst>
  </connection>
  <connection id="3" xr16:uid="{3433CC10-3A4E-4FA4-A15B-D7303E56B1B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ListOfOrders].[Year].&amp;[2013]}"/>
  </metadataStrings>
  <mdxMetadata count="1">
    <mdx n="0" f="s">
      <ms ns="1" c="0"/>
    </mdx>
  </mdxMetadata>
  <valueMetadata count="1">
    <bk>
      <rc t="1" v="0"/>
    </bk>
  </valueMetadata>
</metadata>
</file>

<file path=xl/sharedStrings.xml><?xml version="1.0" encoding="utf-8"?>
<sst xmlns="http://schemas.openxmlformats.org/spreadsheetml/2006/main" count="206" uniqueCount="89">
  <si>
    <t>Row Labels</t>
  </si>
  <si>
    <t>Grand Total</t>
  </si>
  <si>
    <t>Sum of Quantity</t>
  </si>
  <si>
    <t>Sum of Sales</t>
  </si>
  <si>
    <t>Sum of Profit</t>
  </si>
  <si>
    <t>Sum of Discount</t>
  </si>
  <si>
    <t>Furniture</t>
  </si>
  <si>
    <t>Office Supplies</t>
  </si>
  <si>
    <t>Technology</t>
  </si>
  <si>
    <t>Total Cost</t>
  </si>
  <si>
    <t>Economy</t>
  </si>
  <si>
    <t>Economy Plus</t>
  </si>
  <si>
    <t>Immediate</t>
  </si>
  <si>
    <t>Priority</t>
  </si>
  <si>
    <t>Column Labels</t>
  </si>
  <si>
    <t>Count of Ship Mode</t>
  </si>
  <si>
    <t>Consumer</t>
  </si>
  <si>
    <t>Corporate</t>
  </si>
  <si>
    <t>Home Office</t>
  </si>
  <si>
    <t>Orders</t>
  </si>
  <si>
    <t>Year</t>
  </si>
  <si>
    <t>Austria</t>
  </si>
  <si>
    <t>Belgium</t>
  </si>
  <si>
    <t>France</t>
  </si>
  <si>
    <t>Germany</t>
  </si>
  <si>
    <t>Ireland</t>
  </si>
  <si>
    <t>Italy</t>
  </si>
  <si>
    <t>Netherlands</t>
  </si>
  <si>
    <t>Spain</t>
  </si>
  <si>
    <t>Sweden</t>
  </si>
  <si>
    <t>United Kingdom</t>
  </si>
  <si>
    <t>Central</t>
  </si>
  <si>
    <t>North</t>
  </si>
  <si>
    <t>South</t>
  </si>
  <si>
    <t>No of Customer</t>
  </si>
  <si>
    <t>Margin</t>
  </si>
  <si>
    <t>Sement Count</t>
  </si>
  <si>
    <t>No. of Products</t>
  </si>
  <si>
    <t>No. of Categories</t>
  </si>
  <si>
    <t>No. of Subcategories</t>
  </si>
  <si>
    <t>No. of Countries</t>
  </si>
  <si>
    <t>No.of Regions</t>
  </si>
  <si>
    <t>No. of Shipment Modes</t>
  </si>
  <si>
    <t>year</t>
  </si>
  <si>
    <t>last year</t>
  </si>
  <si>
    <t>sales</t>
  </si>
  <si>
    <t>prev sales</t>
  </si>
  <si>
    <t>profit</t>
  </si>
  <si>
    <t>prev profit</t>
  </si>
  <si>
    <t>Qty</t>
  </si>
  <si>
    <t>prev Qty</t>
  </si>
  <si>
    <t>cost</t>
  </si>
  <si>
    <t>prev cost</t>
  </si>
  <si>
    <t>margin %</t>
  </si>
  <si>
    <t>prev margin</t>
  </si>
  <si>
    <t>Angie Massengill</t>
  </si>
  <si>
    <t>Ashton Charles</t>
  </si>
  <si>
    <t>Audrey Knowles</t>
  </si>
  <si>
    <t>Bettie Lang</t>
  </si>
  <si>
    <t>Elijah Sodeman</t>
  </si>
  <si>
    <t>Isaac David</t>
  </si>
  <si>
    <t>Joel Peters</t>
  </si>
  <si>
    <t>Lilly Le Grand</t>
  </si>
  <si>
    <t>Lola Hughes</t>
  </si>
  <si>
    <t>Philip Newsom</t>
  </si>
  <si>
    <t>Accessories</t>
  </si>
  <si>
    <t>Appliances</t>
  </si>
  <si>
    <t>Art</t>
  </si>
  <si>
    <t>Binders</t>
  </si>
  <si>
    <t>Bookcases</t>
  </si>
  <si>
    <t>Chairs</t>
  </si>
  <si>
    <t>Copiers</t>
  </si>
  <si>
    <t>Envelopes</t>
  </si>
  <si>
    <t>Fasteners</t>
  </si>
  <si>
    <t>Furnishings</t>
  </si>
  <si>
    <t>Labels</t>
  </si>
  <si>
    <t>Machines</t>
  </si>
  <si>
    <t>Paper</t>
  </si>
  <si>
    <t>Phones</t>
  </si>
  <si>
    <t>Storage</t>
  </si>
  <si>
    <t>Supplies</t>
  </si>
  <si>
    <t>Tables</t>
  </si>
  <si>
    <t>Sales</t>
  </si>
  <si>
    <t>Profit</t>
  </si>
  <si>
    <t>Quantity</t>
  </si>
  <si>
    <t>Cost</t>
  </si>
  <si>
    <t>Prev Orders</t>
  </si>
  <si>
    <t>orders</t>
  </si>
  <si>
    <t>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</si>
</sst>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164" formatCode="&quot;$&quot;#,##0.00"/>
    <numFmt numFmtId="165" formatCode="[h]:mm:ss;@"/>
    <numFmt numFmtId="166" formatCode="[Black]\▲;[Red]\▼;;"/>
    <numFmt numFmtId="167" formatCode="[Red]\▲;[Black]\▼;;"/>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theme="1" tint="0.499984740745262"/>
      <name val="Segoe UI"/>
      <family val="2"/>
    </font>
    <font>
      <b/>
      <sz val="16"/>
      <color theme="1" tint="0.499984740745262"/>
      <name val="Berlin Sans FB Demi"/>
      <family val="2"/>
    </font>
    <font>
      <sz val="20"/>
      <color theme="1"/>
      <name val="Segoe UI"/>
      <family val="2"/>
    </font>
    <font>
      <b/>
      <sz val="24"/>
      <color theme="1" tint="0.249977111117893"/>
      <name val="Segoe UI"/>
      <family val="2"/>
    </font>
    <font>
      <sz val="11"/>
      <color theme="1"/>
      <name val="Segoe UI"/>
      <family val="2"/>
    </font>
    <font>
      <sz val="12"/>
      <color theme="1" tint="0.249977111117893"/>
      <name val="Segoe UI"/>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1D1E1E"/>
        <bgColor indexed="64"/>
      </patternFill>
    </fill>
    <fill>
      <patternFill patternType="solid">
        <fgColor theme="2" tint="-0.499984740745262"/>
        <bgColor indexed="64"/>
      </patternFill>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2" fillId="2" borderId="10" xfId="0" applyFont="1" applyFill="1" applyBorder="1"/>
    <xf numFmtId="0" fontId="0" fillId="0" borderId="0" xfId="0" pivotButton="1"/>
    <xf numFmtId="0" fontId="0" fillId="0" borderId="0" xfId="0" applyAlignment="1">
      <alignment horizontal="left"/>
    </xf>
    <xf numFmtId="164" fontId="0" fillId="0" borderId="0" xfId="0" applyNumberFormat="1"/>
    <xf numFmtId="0" fontId="3" fillId="3" borderId="0" xfId="0" applyFont="1" applyFill="1"/>
    <xf numFmtId="0" fontId="4" fillId="3" borderId="0" xfId="0" applyFont="1" applyFill="1" applyAlignment="1">
      <alignment vertical="center"/>
    </xf>
    <xf numFmtId="0" fontId="6" fillId="3" borderId="0" xfId="0" applyFont="1" applyFill="1" applyAlignment="1">
      <alignment vertical="center"/>
    </xf>
    <xf numFmtId="165" fontId="7" fillId="3" borderId="0" xfId="0" applyNumberFormat="1" applyFont="1" applyFill="1" applyAlignment="1">
      <alignment horizontal="center" vertical="center"/>
    </xf>
    <xf numFmtId="0" fontId="8" fillId="3" borderId="0" xfId="0" applyFont="1" applyFill="1" applyAlignment="1">
      <alignment vertical="center"/>
    </xf>
    <xf numFmtId="3" fontId="7" fillId="3" borderId="0" xfId="0" applyNumberFormat="1" applyFont="1" applyFill="1" applyAlignment="1">
      <alignment vertical="center"/>
    </xf>
    <xf numFmtId="9" fontId="0" fillId="0" borderId="0" xfId="0" applyNumberFormat="1"/>
    <xf numFmtId="5" fontId="0" fillId="0" borderId="0" xfId="0" applyNumberFormat="1"/>
    <xf numFmtId="10" fontId="0" fillId="0" borderId="0" xfId="0" applyNumberFormat="1"/>
    <xf numFmtId="9" fontId="0" fillId="0" borderId="0" xfId="1" applyFont="1"/>
    <xf numFmtId="166" fontId="0" fillId="4" borderId="0" xfId="1" applyNumberFormat="1" applyFont="1" applyFill="1" applyAlignment="1">
      <alignment horizontal="center" vertical="center"/>
    </xf>
    <xf numFmtId="167" fontId="0" fillId="4" borderId="0" xfId="1" applyNumberFormat="1" applyFont="1" applyFill="1" applyAlignment="1">
      <alignment horizontal="center" vertical="center"/>
    </xf>
    <xf numFmtId="2" fontId="0" fillId="0" borderId="0" xfId="0" applyNumberFormat="1"/>
    <xf numFmtId="10" fontId="9" fillId="3" borderId="0" xfId="1" applyNumberFormat="1" applyFont="1" applyFill="1" applyBorder="1" applyAlignment="1">
      <alignment horizontal="center" vertical="top"/>
    </xf>
    <xf numFmtId="9" fontId="9" fillId="3" borderId="0" xfId="0" applyNumberFormat="1" applyFont="1" applyFill="1" applyAlignment="1">
      <alignment horizontal="center" vertical="top"/>
    </xf>
    <xf numFmtId="0" fontId="9" fillId="3" borderId="0" xfId="0" applyFont="1" applyFill="1" applyAlignment="1">
      <alignment horizontal="center" vertical="top"/>
    </xf>
    <xf numFmtId="1" fontId="5" fillId="3" borderId="0" xfId="0" applyNumberFormat="1" applyFont="1" applyFill="1" applyAlignment="1">
      <alignment horizontal="center" vertical="center"/>
    </xf>
    <xf numFmtId="0" fontId="0" fillId="0" borderId="0" xfId="0" applyNumberFormat="1"/>
  </cellXfs>
  <cellStyles count="2">
    <cellStyle name="Normal" xfId="0" builtinId="0"/>
    <cellStyle name="Percent" xfId="1" builtinId="5"/>
  </cellStyles>
  <dxfs count="86">
    <dxf>
      <numFmt numFmtId="164" formatCode="&quot;$&quot;#,##0.00"/>
    </dxf>
    <dxf>
      <numFmt numFmtId="13" formatCode="0%"/>
    </dxf>
    <dxf>
      <numFmt numFmtId="34" formatCode="_(&quot;$&quot;* #,##0.00_);_(&quot;$&quot;* \(#,##0.00\);_(&quot;$&quot;* &quot;-&quot;??_);_(@_)"/>
    </dxf>
    <dxf>
      <numFmt numFmtId="9" formatCode="&quot;$&quot;#,##0_);\(&quot;$&quot;#,##0\)"/>
    </dxf>
    <dxf>
      <numFmt numFmtId="164" formatCode="&quot;$&quot;#,##0.00"/>
    </dxf>
    <dxf>
      <numFmt numFmtId="13" formatCode="0%"/>
    </dxf>
    <dxf>
      <numFmt numFmtId="164" formatCode="&quot;$&quot;#,##0.00"/>
    </dxf>
    <dxf>
      <numFmt numFmtId="13" formatCode="0%"/>
    </dxf>
    <dxf>
      <numFmt numFmtId="164" formatCode="&quot;$&quot;#,##0.00"/>
    </dxf>
    <dxf>
      <numFmt numFmtId="34" formatCode="_(&quot;$&quot;* #,##0.00_);_(&quot;$&quot;* \(#,##0.00\);_(&quot;$&quot;* &quot;-&quot;??_);_(@_)"/>
    </dxf>
    <dxf>
      <numFmt numFmtId="9" formatCode="&quot;$&quot;#,##0_);\(&quot;$&quot;#,##0\)"/>
    </dxf>
    <dxf>
      <numFmt numFmtId="164" formatCode="&quot;$&quot;#,##0.00"/>
    </dxf>
    <dxf>
      <numFmt numFmtId="164" formatCode="&quot;$&quot;#,##0.00"/>
    </dxf>
    <dxf>
      <numFmt numFmtId="164" formatCode="&quot;$&quot;#,##0.00"/>
    </dxf>
    <dxf>
      <numFmt numFmtId="13" formatCode="0%"/>
    </dxf>
    <dxf>
      <numFmt numFmtId="164" formatCode="&quot;$&quot;#,##0.00"/>
    </dxf>
    <dxf>
      <numFmt numFmtId="13" formatCode="0%"/>
    </dxf>
    <dxf>
      <numFmt numFmtId="34" formatCode="_(&quot;$&quot;* #,##0.00_);_(&quot;$&quot;* \(#,##0.00\);_(&quot;$&quot;* &quot;-&quot;??_);_(@_)"/>
    </dxf>
    <dxf>
      <numFmt numFmtId="9" formatCode="&quot;$&quot;#,##0_);\(&quot;$&quot;#,##0\)"/>
    </dxf>
    <dxf>
      <numFmt numFmtId="164" formatCode="&quot;$&quot;#,##0.00"/>
    </dxf>
    <dxf>
      <numFmt numFmtId="13" formatCode="0%"/>
    </dxf>
    <dxf>
      <numFmt numFmtId="164" formatCode="&quot;$&quot;#,##0.00"/>
    </dxf>
    <dxf>
      <numFmt numFmtId="13" formatCode="0%"/>
    </dxf>
    <dxf>
      <numFmt numFmtId="164" formatCode="&quot;$&quot;#,##0.00"/>
    </dxf>
    <dxf>
      <numFmt numFmtId="34" formatCode="_(&quot;$&quot;* #,##0.00_);_(&quot;$&quot;* \(#,##0.00\);_(&quot;$&quot;* &quot;-&quot;??_);_(@_)"/>
    </dxf>
    <dxf>
      <numFmt numFmtId="9" formatCode="&quot;$&quot;#,##0_);\(&quot;$&quot;#,##0\)"/>
    </dxf>
    <dxf>
      <numFmt numFmtId="164" formatCode="&quot;$&quot;#,##0.00"/>
    </dxf>
    <dxf>
      <numFmt numFmtId="164" formatCode="&quot;$&quot;#,##0.00"/>
    </dxf>
    <dxf>
      <numFmt numFmtId="164" formatCode="&quot;$&quot;#,##0.00"/>
    </dxf>
    <dxf>
      <numFmt numFmtId="13" formatCode="0%"/>
    </dxf>
    <dxf>
      <numFmt numFmtId="164" formatCode="&quot;$&quot;#,##0.00"/>
    </dxf>
    <dxf>
      <numFmt numFmtId="13" formatCode="0%"/>
    </dxf>
    <dxf>
      <numFmt numFmtId="34" formatCode="_(&quot;$&quot;* #,##0.00_);_(&quot;$&quot;* \(#,##0.00\);_(&quot;$&quot;* &quot;-&quot;??_);_(@_)"/>
    </dxf>
    <dxf>
      <numFmt numFmtId="9" formatCode="&quot;$&quot;#,##0_);\(&quot;$&quot;#,##0\)"/>
    </dxf>
    <dxf>
      <numFmt numFmtId="164" formatCode="&quot;$&quot;#,##0.00"/>
    </dxf>
    <dxf>
      <numFmt numFmtId="13" formatCode="0%"/>
    </dxf>
    <dxf>
      <numFmt numFmtId="164" formatCode="&quot;$&quot;#,##0.00"/>
    </dxf>
    <dxf>
      <numFmt numFmtId="13" formatCode="0%"/>
    </dxf>
    <dxf>
      <numFmt numFmtId="164" formatCode="&quot;$&quot;#,##0.00"/>
    </dxf>
    <dxf>
      <numFmt numFmtId="34" formatCode="_(&quot;$&quot;* #,##0.00_);_(&quot;$&quot;* \(#,##0.00\);_(&quot;$&quot;* &quot;-&quot;??_);_(@_)"/>
    </dxf>
    <dxf>
      <numFmt numFmtId="9" formatCode="&quot;$&quot;#,##0_);\(&quot;$&quot;#,##0\)"/>
    </dxf>
    <dxf>
      <numFmt numFmtId="164" formatCode="&quot;$&quot;#,##0.00"/>
    </dxf>
    <dxf>
      <numFmt numFmtId="164" formatCode="&quot;$&quot;#,##0.00"/>
    </dxf>
    <dxf>
      <numFmt numFmtId="164" formatCode="&quot;$&quot;#,##0.00"/>
    </dxf>
    <dxf>
      <numFmt numFmtId="13" formatCode="0%"/>
    </dxf>
    <dxf>
      <numFmt numFmtId="164" formatCode="&quot;$&quot;#,##0.00"/>
    </dxf>
    <dxf>
      <numFmt numFmtId="13" formatCode="0%"/>
    </dxf>
    <dxf>
      <numFmt numFmtId="34" formatCode="_(&quot;$&quot;* #,##0.00_);_(&quot;$&quot;* \(#,##0.00\);_(&quot;$&quot;* &quot;-&quot;??_);_(@_)"/>
    </dxf>
    <dxf>
      <numFmt numFmtId="9" formatCode="&quot;$&quot;#,##0_);\(&quot;$&quot;#,##0\)"/>
    </dxf>
    <dxf>
      <numFmt numFmtId="164" formatCode="&quot;$&quot;#,##0.00"/>
    </dxf>
    <dxf>
      <numFmt numFmtId="13" formatCode="0%"/>
    </dxf>
    <dxf>
      <numFmt numFmtId="164" formatCode="&quot;$&quot;#,##0.00"/>
    </dxf>
    <dxf>
      <numFmt numFmtId="13" formatCode="0%"/>
    </dxf>
    <dxf>
      <numFmt numFmtId="164" formatCode="&quot;$&quot;#,##0.00"/>
    </dxf>
    <dxf>
      <numFmt numFmtId="34" formatCode="_(&quot;$&quot;* #,##0.00_);_(&quot;$&quot;* \(#,##0.00\);_(&quot;$&quot;* &quot;-&quot;??_);_(@_)"/>
    </dxf>
    <dxf>
      <numFmt numFmtId="9" formatCode="&quot;$&quot;#,##0_);\(&quot;$&quot;#,##0\)"/>
    </dxf>
    <dxf>
      <numFmt numFmtId="164" formatCode="&quot;$&quot;#,##0.00"/>
    </dxf>
    <dxf>
      <numFmt numFmtId="164" formatCode="&quot;$&quot;#,##0.00"/>
    </dxf>
    <dxf>
      <numFmt numFmtId="164" formatCode="&quot;$&quot;#,##0.00"/>
    </dxf>
    <dxf>
      <numFmt numFmtId="13" formatCode="0%"/>
    </dxf>
    <dxf>
      <numFmt numFmtId="164" formatCode="&quot;$&quot;#,##0.00"/>
    </dxf>
    <dxf>
      <numFmt numFmtId="13" formatCode="0%"/>
    </dxf>
    <dxf>
      <numFmt numFmtId="9" formatCode="&quot;$&quot;#,##0_);\(&quot;$&quot;#,##0\)"/>
    </dxf>
    <dxf>
      <numFmt numFmtId="34" formatCode="_(&quot;$&quot;* #,##0.00_);_(&quot;$&quot;* \(#,##0.00\);_(&quot;$&quot;* &quot;-&quot;??_);_(@_)"/>
    </dxf>
    <dxf>
      <numFmt numFmtId="164" formatCode="&quot;$&quot;#,##0.00"/>
    </dxf>
    <dxf>
      <numFmt numFmtId="13" formatCode="0%"/>
    </dxf>
    <dxf>
      <numFmt numFmtId="164" formatCode="&quot;$&quot;#,##0.00"/>
    </dxf>
    <dxf>
      <numFmt numFmtId="164" formatCode="&quot;$&quot;#,##0.00"/>
    </dxf>
    <dxf>
      <numFmt numFmtId="164" formatCode="&quot;$&quot;#,##0.00"/>
    </dxf>
    <dxf>
      <numFmt numFmtId="164" formatCode="&quot;$&quot;#,##0.00"/>
    </dxf>
    <dxf>
      <numFmt numFmtId="164" formatCode="&quot;$&quot;#,##0.00"/>
    </dxf>
    <dxf>
      <numFmt numFmtId="9" formatCode="&quot;$&quot;#,##0_);\(&quot;$&quot;#,##0\)"/>
    </dxf>
    <dxf>
      <numFmt numFmtId="34" formatCode="_(&quot;$&quot;* #,##0.00_);_(&quot;$&quot;* \(#,##0.00\);_(&quot;$&quot;* &quot;-&quot;??_);_(@_)"/>
    </dxf>
    <dxf>
      <numFmt numFmtId="13" formatCode="0%"/>
    </dxf>
    <dxf>
      <numFmt numFmtId="164" formatCode="&quot;$&quot;#,##0.00"/>
    </dxf>
    <dxf>
      <numFmt numFmtId="13" formatCode="0%"/>
    </dxf>
    <dxf>
      <numFmt numFmtId="13" formatCode="0%"/>
    </dxf>
    <dxf>
      <numFmt numFmtId="164" formatCode="&quot;$&quot;#,##0.00"/>
    </dxf>
    <dxf>
      <numFmt numFmtId="9" formatCode="&quot;$&quot;#,##0_);\(&quot;$&quot;#,##0\)"/>
    </dxf>
    <dxf>
      <numFmt numFmtId="34" formatCode="_(&quot;$&quot;* #,##0.00_);_(&quot;$&quot;* \(#,##0.00\);_(&quot;$&quot;* &quot;-&quot;??_);_(@_)"/>
    </dxf>
    <dxf>
      <numFmt numFmtId="13" formatCode="0%"/>
    </dxf>
    <dxf>
      <numFmt numFmtId="164" formatCode="&quot;$&quot;#,##0.00"/>
    </dxf>
    <dxf>
      <numFmt numFmtId="164" formatCode="&quot;$&quot;#,##0.00"/>
    </dxf>
    <dxf>
      <fill>
        <patternFill>
          <bgColor rgb="FF303030"/>
        </patternFill>
      </fill>
    </dxf>
    <dxf>
      <fill>
        <patternFill>
          <bgColor rgb="FF303030"/>
        </patternFill>
      </fill>
    </dxf>
    <dxf>
      <fill>
        <patternFill>
          <bgColor rgb="FF303030"/>
        </patternFill>
      </fill>
    </dxf>
  </dxfs>
  <tableStyles count="6" defaultTableStyle="TableStyleMedium2" defaultPivotStyle="PivotStyleLight16">
    <tableStyle name="Slicer Style 1" pivot="0" table="0" count="2" xr9:uid="{2DF5B663-3A57-40A8-ABD5-323BCC4927C9}">
      <tableStyleElement type="wholeTable" dxfId="85"/>
    </tableStyle>
    <tableStyle name="Slicer Style 2" pivot="0" table="0" count="1" xr9:uid="{4E731070-DD75-4F09-BC17-F532F6CD8DE3}"/>
    <tableStyle name="Slicer Style 3" pivot="0" table="0" count="1" xr9:uid="{F64E0CF9-DA78-400C-8CFC-7F0E80B4E7D8}"/>
    <tableStyle name="Slicer Style 4" pivot="0" table="0" count="1" xr9:uid="{D6961399-8F9D-493B-8E9C-75DF10AA0DC5}"/>
    <tableStyle name="Slicer Style 5" pivot="0" table="0" count="1" xr9:uid="{1DF1F27E-01EB-4DF1-949B-31C527C57BD6}">
      <tableStyleElement type="wholeTable" dxfId="84"/>
    </tableStyle>
    <tableStyle name="Slicer Style 6" pivot="0" table="0" count="1" xr9:uid="{DF95765C-7671-4380-B405-B94C61E98AC8}">
      <tableStyleElement type="wholeTable" dxfId="83"/>
    </tableStyle>
  </tableStyles>
  <colors>
    <mruColors>
      <color rgb="FF4ACAD9"/>
      <color rgb="FF303030"/>
      <color rgb="FF1C4E80"/>
      <color rgb="FF1D1E1E"/>
      <color rgb="FF0091D5"/>
    </mruColors>
  </colors>
  <extLst>
    <ext xmlns:x14="http://schemas.microsoft.com/office/spreadsheetml/2009/9/main" uri="{46F421CA-312F-682f-3DD2-61675219B42D}">
      <x14:dxfs count="4">
        <dxf>
          <fill>
            <patternFill>
              <bgColor rgb="FF4ACAD9"/>
            </patternFill>
          </fill>
        </dxf>
        <dxf>
          <fill>
            <patternFill>
              <bgColor rgb="FF4ACAD9"/>
            </patternFill>
          </fill>
        </dxf>
        <dxf>
          <fill>
            <patternFill>
              <bgColor rgb="FF4ACAD9"/>
            </patternFill>
          </fill>
        </dxf>
        <dxf>
          <fill>
            <patternFill>
              <bgColor rgb="FF4ACAD9"/>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s>
        </x14:slicerStyle>
        <x14:slicerStyle name="Slicer Style 2">
          <x14:slicerStyleElements>
            <x14:slicerStyleElement type="unselectedItemWithData" dxfId="2"/>
          </x14:slicerStyleElements>
        </x14:slicerStyle>
        <x14:slicerStyle name="Slicer Style 3">
          <x14:slicerStyleElements>
            <x14:slicerStyleElement type="hoveredUnselectedItemWithData" dxfId="1"/>
          </x14:slicerStyleElements>
        </x14:slicerStyle>
        <x14:slicerStyle name="Slicer Style 4">
          <x14:slicerStyleElements>
            <x14:slicerStyleElement type="hoveredUnselectedItemWithData" dxfId="0"/>
          </x14:slicerStyleElements>
        </x14:slicerStyle>
        <x14:slicerStyle name="Slicer Style 5"/>
        <x14:slicerStyle name="Slicer Style 6"/>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1.xml"/><Relationship Id="rId21" Type="http://schemas.openxmlformats.org/officeDocument/2006/relationships/pivotCacheDefinition" Target="pivotCache/pivotCacheDefinition18.xml"/><Relationship Id="rId42" Type="http://schemas.openxmlformats.org/officeDocument/2006/relationships/customXml" Target="../customXml/item9.xml"/><Relationship Id="rId47" Type="http://schemas.openxmlformats.org/officeDocument/2006/relationships/customXml" Target="../customXml/item14.xml"/><Relationship Id="rId63" Type="http://schemas.openxmlformats.org/officeDocument/2006/relationships/customXml" Target="../customXml/item30.xml"/><Relationship Id="rId68" Type="http://schemas.openxmlformats.org/officeDocument/2006/relationships/customXml" Target="../customXml/item35.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styles" Target="styles.xml"/><Relationship Id="rId11" Type="http://schemas.openxmlformats.org/officeDocument/2006/relationships/pivotCacheDefinition" Target="pivotCache/pivotCacheDefinition8.xml"/><Relationship Id="rId24" Type="http://schemas.openxmlformats.org/officeDocument/2006/relationships/pivotCacheDefinition" Target="pivotCache/pivotCacheDefinition21.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66" Type="http://schemas.openxmlformats.org/officeDocument/2006/relationships/customXml" Target="../customXml/item33.xml"/><Relationship Id="rId74" Type="http://schemas.openxmlformats.org/officeDocument/2006/relationships/customXml" Target="../customXml/item41.xml"/><Relationship Id="rId5" Type="http://schemas.openxmlformats.org/officeDocument/2006/relationships/pivotCacheDefinition" Target="pivotCache/pivotCacheDefinition2.xml"/><Relationship Id="rId61" Type="http://schemas.openxmlformats.org/officeDocument/2006/relationships/customXml" Target="../customXml/item28.xml"/><Relationship Id="rId19" Type="http://schemas.openxmlformats.org/officeDocument/2006/relationships/pivotCacheDefinition" Target="pivotCache/pivotCacheDefinition16.xml"/><Relationship Id="rId14" Type="http://schemas.openxmlformats.org/officeDocument/2006/relationships/pivotCacheDefinition" Target="pivotCache/pivotCacheDefinition11.xml"/><Relationship Id="rId22" Type="http://schemas.openxmlformats.org/officeDocument/2006/relationships/pivotCacheDefinition" Target="pivotCache/pivotCacheDefinition19.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64" Type="http://schemas.openxmlformats.org/officeDocument/2006/relationships/customXml" Target="../customXml/item31.xml"/><Relationship Id="rId69" Type="http://schemas.openxmlformats.org/officeDocument/2006/relationships/customXml" Target="../customXml/item36.xml"/><Relationship Id="rId8" Type="http://schemas.openxmlformats.org/officeDocument/2006/relationships/pivotCacheDefinition" Target="pivotCache/pivotCacheDefinition5.xml"/><Relationship Id="rId51" Type="http://schemas.openxmlformats.org/officeDocument/2006/relationships/customXml" Target="../customXml/item18.xml"/><Relationship Id="rId72" Type="http://schemas.openxmlformats.org/officeDocument/2006/relationships/customXml" Target="../customXml/item39.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pivotCacheDefinition" Target="pivotCache/pivotCacheDefinition22.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67" Type="http://schemas.openxmlformats.org/officeDocument/2006/relationships/customXml" Target="../customXml/item34.xml"/><Relationship Id="rId20" Type="http://schemas.openxmlformats.org/officeDocument/2006/relationships/pivotCacheDefinition" Target="pivotCache/pivotCacheDefinition17.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70" Type="http://schemas.openxmlformats.org/officeDocument/2006/relationships/customXml" Target="../customXml/item37.xml"/><Relationship Id="rId75" Type="http://schemas.openxmlformats.org/officeDocument/2006/relationships/customXml" Target="../customXml/item4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openxmlformats.org/officeDocument/2006/relationships/pivotCacheDefinition" Target="pivotCache/pivotCacheDefinition20.xml"/><Relationship Id="rId28" Type="http://schemas.openxmlformats.org/officeDocument/2006/relationships/connections" Target="connections.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pivotCacheDefinition" Target="pivotCache/pivotCacheDefinition7.xml"/><Relationship Id="rId31" Type="http://schemas.openxmlformats.org/officeDocument/2006/relationships/sheetMetadata" Target="metadata.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65" Type="http://schemas.openxmlformats.org/officeDocument/2006/relationships/customXml" Target="../customXml/item32.xml"/><Relationship Id="rId73" Type="http://schemas.openxmlformats.org/officeDocument/2006/relationships/customXml" Target="../customXml/item4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39" Type="http://schemas.openxmlformats.org/officeDocument/2006/relationships/customXml" Target="../customXml/item6.xml"/><Relationship Id="rId34" Type="http://schemas.openxmlformats.org/officeDocument/2006/relationships/customXml" Target="../customXml/item1.xml"/><Relationship Id="rId50" Type="http://schemas.openxmlformats.org/officeDocument/2006/relationships/customXml" Target="../customXml/item17.xml"/><Relationship Id="rId55" Type="http://schemas.openxmlformats.org/officeDocument/2006/relationships/customXml" Target="../customXml/item22.xml"/><Relationship Id="rId76" Type="http://schemas.openxmlformats.org/officeDocument/2006/relationships/customXml" Target="../customXml/item43.xml"/><Relationship Id="rId7" Type="http://schemas.openxmlformats.org/officeDocument/2006/relationships/pivotCacheDefinition" Target="pivotCache/pivotCacheDefinition4.xml"/><Relationship Id="rId71" Type="http://schemas.openxmlformats.org/officeDocument/2006/relationships/customXml" Target="../customXml/item3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rgbClr val="4ACAD9"/>
                </a:solidFill>
                <a:latin typeface="+mn-lt"/>
                <a:ea typeface="+mn-ea"/>
                <a:cs typeface="+mn-cs"/>
              </a:defRPr>
            </a:pPr>
            <a:r>
              <a:rPr lang="en-US"/>
              <a:t>Shipment</a:t>
            </a:r>
            <a:r>
              <a:rPr lang="en-US" baseline="0"/>
              <a:t> Mode Sales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ACAD9"/>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ACAD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9464720194647203"/>
              <c:y val="-5.14800514800514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ACAD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20437956204379562"/>
              <c:y val="-9.437900410578527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ACAD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a:softEdge rad="0"/>
          </a:effectLst>
        </c:spPr>
        <c:dLbl>
          <c:idx val="0"/>
          <c:layout>
            <c:manualLayout>
              <c:x val="-0.15571776155717765"/>
              <c:y val="-4.6332046332046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ACAD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5571776155717762"/>
              <c:y val="-7.72200772200772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ACAD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Tables'!$M$13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D8-4E91-9FDF-B7935195DF6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D8-4E91-9FDF-B7935195DF60}"/>
              </c:ext>
            </c:extLst>
          </c:dPt>
          <c:dPt>
            <c:idx val="2"/>
            <c:bubble3D val="0"/>
            <c:spPr>
              <a:solidFill>
                <a:schemeClr val="accent3"/>
              </a:solidFill>
              <a:ln w="19050">
                <a:solidFill>
                  <a:schemeClr val="lt1"/>
                </a:solidFill>
              </a:ln>
              <a:effectLst>
                <a:softEdge rad="0"/>
              </a:effectLst>
            </c:spPr>
            <c:extLst>
              <c:ext xmlns:c16="http://schemas.microsoft.com/office/drawing/2014/chart" uri="{C3380CC4-5D6E-409C-BE32-E72D297353CC}">
                <c16:uniqueId val="{00000005-F4D8-4E91-9FDF-B7935195DF6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4D8-4E91-9FDF-B7935195DF60}"/>
              </c:ext>
            </c:extLst>
          </c:dPt>
          <c:dLbls>
            <c:dLbl>
              <c:idx val="0"/>
              <c:layout>
                <c:manualLayout>
                  <c:x val="0.19464720194647203"/>
                  <c:y val="-5.14800514800514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4D8-4E91-9FDF-B7935195DF60}"/>
                </c:ext>
              </c:extLst>
            </c:dLbl>
            <c:dLbl>
              <c:idx val="1"/>
              <c:layout>
                <c:manualLayout>
                  <c:x val="-0.20437956204379562"/>
                  <c:y val="-9.4379004105785278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4D8-4E91-9FDF-B7935195DF60}"/>
                </c:ext>
              </c:extLst>
            </c:dLbl>
            <c:dLbl>
              <c:idx val="2"/>
              <c:layout>
                <c:manualLayout>
                  <c:x val="-0.15571776155717765"/>
                  <c:y val="-4.6332046332046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4D8-4E91-9FDF-B7935195DF60}"/>
                </c:ext>
              </c:extLst>
            </c:dLbl>
            <c:dLbl>
              <c:idx val="3"/>
              <c:layout>
                <c:manualLayout>
                  <c:x val="-0.15571776155717762"/>
                  <c:y val="-7.72200772200772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4D8-4E91-9FDF-B7935195DF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ACAD9"/>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Tables'!$L$14:$L$18</c:f>
              <c:strCache>
                <c:ptCount val="4"/>
                <c:pt idx="0">
                  <c:v>Economy</c:v>
                </c:pt>
                <c:pt idx="1">
                  <c:v>Economy Plus</c:v>
                </c:pt>
                <c:pt idx="2">
                  <c:v>Immediate</c:v>
                </c:pt>
                <c:pt idx="3">
                  <c:v>Priority</c:v>
                </c:pt>
              </c:strCache>
            </c:strRef>
          </c:cat>
          <c:val>
            <c:numRef>
              <c:f>'Pivot Tables'!$M$14:$M$18</c:f>
              <c:numCache>
                <c:formatCode>General</c:formatCode>
                <c:ptCount val="4"/>
                <c:pt idx="0">
                  <c:v>357646</c:v>
                </c:pt>
                <c:pt idx="1">
                  <c:v>142959</c:v>
                </c:pt>
                <c:pt idx="2">
                  <c:v>36663</c:v>
                </c:pt>
                <c:pt idx="3">
                  <c:v>92872</c:v>
                </c:pt>
              </c:numCache>
            </c:numRef>
          </c:val>
          <c:extLst>
            <c:ext xmlns:c16="http://schemas.microsoft.com/office/drawing/2014/chart" uri="{C3380CC4-5D6E-409C-BE32-E72D297353CC}">
              <c16:uniqueId val="{00000008-F4D8-4E91-9FDF-B7935195DF6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03030"/>
    </a:solidFill>
    <a:ln w="9525" cap="flat" cmpd="sng" algn="ctr">
      <a:solidFill>
        <a:srgbClr val="303030"/>
      </a:solidFill>
      <a:round/>
    </a:ln>
    <a:effectLst/>
  </c:spPr>
  <c:txPr>
    <a:bodyPr/>
    <a:lstStyle/>
    <a:p>
      <a:pPr>
        <a:defRPr>
          <a:solidFill>
            <a:srgbClr val="4ACAD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Tables!Sales Per year</c:name>
    <c:fmtId val="2"/>
  </c:pivotSource>
  <c:chart>
    <c:title>
      <c:tx>
        <c:rich>
          <a:bodyPr rot="0" spcFirstLastPara="1" vertOverflow="ellipsis" vert="horz" wrap="square" anchor="ctr" anchorCtr="1"/>
          <a:lstStyle/>
          <a:p>
            <a:pPr>
              <a:defRPr sz="1400" b="0" i="0" u="none" strike="noStrike" kern="1200" spc="0" baseline="0">
                <a:solidFill>
                  <a:srgbClr val="4ACAD9"/>
                </a:solidFill>
                <a:latin typeface="+mn-lt"/>
                <a:ea typeface="+mn-ea"/>
                <a:cs typeface="+mn-cs"/>
              </a:defRPr>
            </a:pPr>
            <a:r>
              <a:rPr lang="en-US"/>
              <a:t>Total</a:t>
            </a:r>
            <a:r>
              <a:rPr lang="en-US" baseline="0"/>
              <a:t> Sales and No. of Orders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ACAD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3.3333333333333333E-2"/>
              <c:y val="-0.10646387832699619"/>
            </c:manualLayout>
          </c:layout>
          <c:spPr>
            <a:noFill/>
            <a:ln>
              <a:noFill/>
            </a:ln>
            <a:effectLst/>
          </c:spPr>
          <c:txPr>
            <a:bodyPr rot="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1.9444444444444445E-2"/>
              <c:y val="-9.6324461343472792E-2"/>
            </c:manualLayout>
          </c:layout>
          <c:spPr>
            <a:noFill/>
            <a:ln>
              <a:noFill/>
            </a:ln>
            <a:effectLst/>
          </c:spPr>
          <c:txPr>
            <a:bodyPr rot="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1.6666666666666666E-2"/>
              <c:y val="-9.125475285171103E-2"/>
            </c:manualLayout>
          </c:layout>
          <c:spPr>
            <a:noFill/>
            <a:ln>
              <a:noFill/>
            </a:ln>
            <a:effectLst/>
          </c:spPr>
          <c:txPr>
            <a:bodyPr rot="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layout>
            <c:manualLayout>
              <c:x val="-1.0185067526415994E-16"/>
              <c:y val="-8.6185044359949323E-2"/>
            </c:manualLayout>
          </c:layout>
          <c:spPr>
            <a:noFill/>
            <a:ln>
              <a:noFill/>
            </a:ln>
            <a:effectLst/>
          </c:spPr>
          <c:txPr>
            <a:bodyPr rot="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Tables'!$B$24</c:f>
              <c:strCache>
                <c:ptCount val="1"/>
                <c:pt idx="0">
                  <c:v>Sum of Sales</c:v>
                </c:pt>
              </c:strCache>
            </c:strRef>
          </c:tx>
          <c:spPr>
            <a:solidFill>
              <a:schemeClr val="accent1"/>
            </a:solidFill>
            <a:ln>
              <a:noFill/>
            </a:ln>
            <a:effectLst/>
          </c:spPr>
          <c:invertIfNegative val="0"/>
          <c:dLbls>
            <c:delete val="1"/>
          </c:dLbls>
          <c:cat>
            <c:strRef>
              <c:f>'Pivot Tables'!$A$25:$A$29</c:f>
              <c:strCache>
                <c:ptCount val="4"/>
                <c:pt idx="0">
                  <c:v>2011</c:v>
                </c:pt>
                <c:pt idx="1">
                  <c:v>2012</c:v>
                </c:pt>
                <c:pt idx="2">
                  <c:v>2013</c:v>
                </c:pt>
                <c:pt idx="3">
                  <c:v>2014</c:v>
                </c:pt>
              </c:strCache>
            </c:strRef>
          </c:cat>
          <c:val>
            <c:numRef>
              <c:f>'Pivot Tables'!$B$25:$B$29</c:f>
              <c:numCache>
                <c:formatCode>"$"#,##0.00</c:formatCode>
                <c:ptCount val="4"/>
                <c:pt idx="0">
                  <c:v>414348</c:v>
                </c:pt>
                <c:pt idx="1">
                  <c:v>548843</c:v>
                </c:pt>
                <c:pt idx="2">
                  <c:v>630140</c:v>
                </c:pt>
                <c:pt idx="3">
                  <c:v>755030</c:v>
                </c:pt>
              </c:numCache>
            </c:numRef>
          </c:val>
          <c:extLst>
            <c:ext xmlns:c16="http://schemas.microsoft.com/office/drawing/2014/chart" uri="{C3380CC4-5D6E-409C-BE32-E72D297353CC}">
              <c16:uniqueId val="{00000000-2C50-4081-9C89-0BC7776BCE93}"/>
            </c:ext>
          </c:extLst>
        </c:ser>
        <c:dLbls>
          <c:showLegendKey val="0"/>
          <c:showVal val="1"/>
          <c:showCatName val="0"/>
          <c:showSerName val="0"/>
          <c:showPercent val="0"/>
          <c:showBubbleSize val="0"/>
        </c:dLbls>
        <c:gapWidth val="219"/>
        <c:overlap val="-27"/>
        <c:axId val="1985277392"/>
        <c:axId val="1985278640"/>
      </c:barChart>
      <c:lineChart>
        <c:grouping val="standard"/>
        <c:varyColors val="0"/>
        <c:ser>
          <c:idx val="1"/>
          <c:order val="1"/>
          <c:tx>
            <c:strRef>
              <c:f>'Pivot Tables'!$C$24</c:f>
              <c:strCache>
                <c:ptCount val="1"/>
                <c:pt idx="0">
                  <c:v>Orders</c:v>
                </c:pt>
              </c:strCache>
            </c:strRef>
          </c:tx>
          <c:spPr>
            <a:ln w="28575" cap="rnd">
              <a:solidFill>
                <a:schemeClr val="accent2"/>
              </a:solidFill>
              <a:round/>
            </a:ln>
            <a:effectLst/>
          </c:spPr>
          <c:marker>
            <c:symbol val="none"/>
          </c:marker>
          <c:dPt>
            <c:idx val="0"/>
            <c:marker>
              <c:symbol val="none"/>
            </c:marker>
            <c:bubble3D val="0"/>
            <c:extLst>
              <c:ext xmlns:c16="http://schemas.microsoft.com/office/drawing/2014/chart" uri="{C3380CC4-5D6E-409C-BE32-E72D297353CC}">
                <c16:uniqueId val="{00000004-2C50-4081-9C89-0BC7776BCE93}"/>
              </c:ext>
            </c:extLst>
          </c:dPt>
          <c:dPt>
            <c:idx val="1"/>
            <c:marker>
              <c:symbol val="none"/>
            </c:marker>
            <c:bubble3D val="0"/>
            <c:extLst>
              <c:ext xmlns:c16="http://schemas.microsoft.com/office/drawing/2014/chart" uri="{C3380CC4-5D6E-409C-BE32-E72D297353CC}">
                <c16:uniqueId val="{00000003-2C50-4081-9C89-0BC7776BCE93}"/>
              </c:ext>
            </c:extLst>
          </c:dPt>
          <c:dPt>
            <c:idx val="2"/>
            <c:marker>
              <c:symbol val="none"/>
            </c:marker>
            <c:bubble3D val="0"/>
            <c:extLst>
              <c:ext xmlns:c16="http://schemas.microsoft.com/office/drawing/2014/chart" uri="{C3380CC4-5D6E-409C-BE32-E72D297353CC}">
                <c16:uniqueId val="{00000002-2C50-4081-9C89-0BC7776BCE93}"/>
              </c:ext>
            </c:extLst>
          </c:dPt>
          <c:dPt>
            <c:idx val="3"/>
            <c:marker>
              <c:symbol val="none"/>
            </c:marker>
            <c:bubble3D val="0"/>
            <c:extLst>
              <c:ext xmlns:c16="http://schemas.microsoft.com/office/drawing/2014/chart" uri="{C3380CC4-5D6E-409C-BE32-E72D297353CC}">
                <c16:uniqueId val="{00000005-2C50-4081-9C89-0BC7776BCE93}"/>
              </c:ext>
            </c:extLst>
          </c:dPt>
          <c:dLbls>
            <c:dLbl>
              <c:idx val="0"/>
              <c:layout>
                <c:manualLayout>
                  <c:x val="-1.6666666666666666E-2"/>
                  <c:y val="-9.12547528517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C50-4081-9C89-0BC7776BCE93}"/>
                </c:ext>
              </c:extLst>
            </c:dLbl>
            <c:dLbl>
              <c:idx val="1"/>
              <c:layout>
                <c:manualLayout>
                  <c:x val="-1.9444444444444445E-2"/>
                  <c:y val="-9.63244613434727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C50-4081-9C89-0BC7776BCE93}"/>
                </c:ext>
              </c:extLst>
            </c:dLbl>
            <c:dLbl>
              <c:idx val="2"/>
              <c:layout>
                <c:manualLayout>
                  <c:x val="-3.3333333333333333E-2"/>
                  <c:y val="-0.106463878326996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50-4081-9C89-0BC7776BCE93}"/>
                </c:ext>
              </c:extLst>
            </c:dLbl>
            <c:dLbl>
              <c:idx val="3"/>
              <c:layout>
                <c:manualLayout>
                  <c:x val="-1.0185067526415994E-16"/>
                  <c:y val="-8.61850443599493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C50-4081-9C89-0BC7776BCE93}"/>
                </c:ext>
              </c:extLst>
            </c:dLbl>
            <c:spPr>
              <a:noFill/>
              <a:ln>
                <a:noFill/>
              </a:ln>
              <a:effectLst/>
            </c:spPr>
            <c:txPr>
              <a:bodyPr rot="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Tables'!$A$25:$A$29</c:f>
              <c:strCache>
                <c:ptCount val="4"/>
                <c:pt idx="0">
                  <c:v>2011</c:v>
                </c:pt>
                <c:pt idx="1">
                  <c:v>2012</c:v>
                </c:pt>
                <c:pt idx="2">
                  <c:v>2013</c:v>
                </c:pt>
                <c:pt idx="3">
                  <c:v>2014</c:v>
                </c:pt>
              </c:strCache>
            </c:strRef>
          </c:cat>
          <c:val>
            <c:numRef>
              <c:f>'Pivot Tables'!$C$25:$C$29</c:f>
              <c:numCache>
                <c:formatCode>General</c:formatCode>
                <c:ptCount val="4"/>
                <c:pt idx="0">
                  <c:v>753</c:v>
                </c:pt>
                <c:pt idx="1">
                  <c:v>946</c:v>
                </c:pt>
                <c:pt idx="2">
                  <c:v>1093</c:v>
                </c:pt>
                <c:pt idx="3">
                  <c:v>1325</c:v>
                </c:pt>
              </c:numCache>
            </c:numRef>
          </c:val>
          <c:smooth val="0"/>
          <c:extLst>
            <c:ext xmlns:c16="http://schemas.microsoft.com/office/drawing/2014/chart" uri="{C3380CC4-5D6E-409C-BE32-E72D297353CC}">
              <c16:uniqueId val="{00000001-2C50-4081-9C89-0BC7776BCE93}"/>
            </c:ext>
          </c:extLst>
        </c:ser>
        <c:dLbls>
          <c:showLegendKey val="0"/>
          <c:showVal val="1"/>
          <c:showCatName val="0"/>
          <c:showSerName val="0"/>
          <c:showPercent val="0"/>
          <c:showBubbleSize val="0"/>
        </c:dLbls>
        <c:marker val="1"/>
        <c:smooth val="0"/>
        <c:axId val="1985263664"/>
        <c:axId val="1985267824"/>
      </c:lineChart>
      <c:catAx>
        <c:axId val="198527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crossAx val="1985278640"/>
        <c:crosses val="autoZero"/>
        <c:auto val="1"/>
        <c:lblAlgn val="ctr"/>
        <c:lblOffset val="100"/>
        <c:noMultiLvlLbl val="0"/>
      </c:catAx>
      <c:valAx>
        <c:axId val="1985278640"/>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crossAx val="1985277392"/>
        <c:crosses val="autoZero"/>
        <c:crossBetween val="between"/>
      </c:valAx>
      <c:valAx>
        <c:axId val="19852678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crossAx val="1985263664"/>
        <c:crosses val="max"/>
        <c:crossBetween val="between"/>
      </c:valAx>
      <c:catAx>
        <c:axId val="1985263664"/>
        <c:scaling>
          <c:orientation val="minMax"/>
        </c:scaling>
        <c:delete val="1"/>
        <c:axPos val="b"/>
        <c:numFmt formatCode="General" sourceLinked="1"/>
        <c:majorTickMark val="out"/>
        <c:minorTickMark val="none"/>
        <c:tickLblPos val="nextTo"/>
        <c:crossAx val="19852678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03030"/>
    </a:solidFill>
    <a:ln w="9525" cap="flat" cmpd="sng" algn="ctr">
      <a:noFill/>
      <a:round/>
    </a:ln>
    <a:effectLst/>
  </c:spPr>
  <c:txPr>
    <a:bodyPr/>
    <a:lstStyle/>
    <a:p>
      <a:pPr>
        <a:defRPr>
          <a:solidFill>
            <a:srgbClr val="4ACAD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Tables!PivotTable30</c:name>
    <c:fmtId val="5"/>
  </c:pivotSource>
  <c:chart>
    <c:title>
      <c:tx>
        <c:rich>
          <a:bodyPr rot="0" spcFirstLastPara="1" vertOverflow="ellipsis" vert="horz" wrap="square" anchor="ctr" anchorCtr="1"/>
          <a:lstStyle/>
          <a:p>
            <a:pPr>
              <a:defRPr sz="1400" b="0" i="0" u="none" strike="noStrike" kern="1200" spc="0" baseline="0">
                <a:solidFill>
                  <a:srgbClr val="4ACAD9"/>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ACAD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27407100428237"/>
          <c:y val="0.17634259259259263"/>
          <c:w val="0.77312683867732912"/>
          <c:h val="0.77736111111111106"/>
        </c:manualLayout>
      </c:layout>
      <c:barChart>
        <c:barDir val="bar"/>
        <c:grouping val="clustered"/>
        <c:varyColors val="0"/>
        <c:ser>
          <c:idx val="0"/>
          <c:order val="0"/>
          <c:tx>
            <c:strRef>
              <c:f>'Pivot Tables'!$D$55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Tables'!$C$56:$C$66</c:f>
              <c:strCache>
                <c:ptCount val="10"/>
                <c:pt idx="0">
                  <c:v>Elijah Sodeman</c:v>
                </c:pt>
                <c:pt idx="1">
                  <c:v>Lilly Le Grand</c:v>
                </c:pt>
                <c:pt idx="2">
                  <c:v>Audrey Knowles</c:v>
                </c:pt>
                <c:pt idx="3">
                  <c:v>Bettie Lang</c:v>
                </c:pt>
                <c:pt idx="4">
                  <c:v>Joel Peters</c:v>
                </c:pt>
                <c:pt idx="5">
                  <c:v>Philip Newsom</c:v>
                </c:pt>
                <c:pt idx="6">
                  <c:v>Isaac David</c:v>
                </c:pt>
                <c:pt idx="7">
                  <c:v>Ashton Charles</c:v>
                </c:pt>
                <c:pt idx="8">
                  <c:v>Lola Hughes</c:v>
                </c:pt>
                <c:pt idx="9">
                  <c:v>Angie Massengill</c:v>
                </c:pt>
              </c:strCache>
            </c:strRef>
          </c:cat>
          <c:val>
            <c:numRef>
              <c:f>'Pivot Tables'!$D$56:$D$66</c:f>
              <c:numCache>
                <c:formatCode>"$"#,##0.00</c:formatCode>
                <c:ptCount val="10"/>
                <c:pt idx="0">
                  <c:v>9689</c:v>
                </c:pt>
                <c:pt idx="1">
                  <c:v>9962</c:v>
                </c:pt>
                <c:pt idx="2">
                  <c:v>10363</c:v>
                </c:pt>
                <c:pt idx="3">
                  <c:v>10466</c:v>
                </c:pt>
                <c:pt idx="4">
                  <c:v>10477</c:v>
                </c:pt>
                <c:pt idx="5">
                  <c:v>10893</c:v>
                </c:pt>
                <c:pt idx="6">
                  <c:v>11271</c:v>
                </c:pt>
                <c:pt idx="7">
                  <c:v>13056</c:v>
                </c:pt>
                <c:pt idx="8">
                  <c:v>13191</c:v>
                </c:pt>
                <c:pt idx="9">
                  <c:v>16146</c:v>
                </c:pt>
              </c:numCache>
            </c:numRef>
          </c:val>
          <c:extLst>
            <c:ext xmlns:c16="http://schemas.microsoft.com/office/drawing/2014/chart" uri="{C3380CC4-5D6E-409C-BE32-E72D297353CC}">
              <c16:uniqueId val="{00000000-0196-4834-9342-26CA28B1BF1B}"/>
            </c:ext>
          </c:extLst>
        </c:ser>
        <c:dLbls>
          <c:dLblPos val="outEnd"/>
          <c:showLegendKey val="0"/>
          <c:showVal val="1"/>
          <c:showCatName val="0"/>
          <c:showSerName val="0"/>
          <c:showPercent val="0"/>
          <c:showBubbleSize val="0"/>
        </c:dLbls>
        <c:gapWidth val="182"/>
        <c:axId val="597838704"/>
        <c:axId val="597822480"/>
      </c:barChart>
      <c:catAx>
        <c:axId val="5978387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crossAx val="597822480"/>
        <c:crosses val="autoZero"/>
        <c:auto val="1"/>
        <c:lblAlgn val="ctr"/>
        <c:lblOffset val="100"/>
        <c:noMultiLvlLbl val="0"/>
      </c:catAx>
      <c:valAx>
        <c:axId val="597822480"/>
        <c:scaling>
          <c:orientation val="minMax"/>
        </c:scaling>
        <c:delete val="1"/>
        <c:axPos val="b"/>
        <c:numFmt formatCode="&quot;$&quot;#,##0.00" sourceLinked="1"/>
        <c:majorTickMark val="out"/>
        <c:minorTickMark val="none"/>
        <c:tickLblPos val="nextTo"/>
        <c:crossAx val="59783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03030"/>
    </a:solidFill>
    <a:ln w="9525" cap="flat" cmpd="sng" algn="ctr">
      <a:noFill/>
      <a:round/>
    </a:ln>
    <a:effectLst/>
  </c:spPr>
  <c:txPr>
    <a:bodyPr/>
    <a:lstStyle/>
    <a:p>
      <a:pPr>
        <a:defRPr>
          <a:solidFill>
            <a:srgbClr val="4ACAD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Tables!PivotTable19</c:name>
    <c:fmtId val="3"/>
  </c:pivotSource>
  <c:chart>
    <c:title>
      <c:tx>
        <c:rich>
          <a:bodyPr rot="0" spcFirstLastPara="1" vertOverflow="ellipsis" vert="horz" wrap="square" anchor="ctr" anchorCtr="1"/>
          <a:lstStyle/>
          <a:p>
            <a:pPr>
              <a:defRPr lang="en-US" sz="1080" b="0" i="0" u="none" strike="noStrike" kern="1200" spc="0" baseline="0">
                <a:solidFill>
                  <a:srgbClr val="4ACAD9"/>
                </a:solidFill>
                <a:latin typeface="+mn-lt"/>
                <a:ea typeface="+mn-ea"/>
                <a:cs typeface="+mn-cs"/>
              </a:defRPr>
            </a:pPr>
            <a:r>
              <a:rPr lang="en-US" sz="1400"/>
              <a:t>Total Sales Per</a:t>
            </a:r>
            <a:r>
              <a:rPr lang="en-US" sz="1400" baseline="0"/>
              <a:t> Region</a:t>
            </a:r>
            <a:endParaRPr lang="en-US" sz="1400"/>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rgbClr val="4ACAD9"/>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4ACAD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0501193317422435"/>
              <c:y val="-0.1111111111111111"/>
            </c:manualLayout>
          </c:layout>
          <c:spPr>
            <a:noFill/>
            <a:ln>
              <a:noFill/>
            </a:ln>
            <a:effectLst/>
          </c:spPr>
          <c:txPr>
            <a:bodyPr rot="0" spcFirstLastPara="1" vertOverflow="ellipsis" vert="horz" wrap="square" anchor="ctr" anchorCtr="1"/>
            <a:lstStyle/>
            <a:p>
              <a:pPr>
                <a:defRPr lang="en-US" sz="900" b="0" i="0" u="none" strike="noStrike" kern="1200" baseline="0">
                  <a:solidFill>
                    <a:srgbClr val="4ACAD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319809069212411"/>
              <c:y val="6.0185185185185099E-2"/>
            </c:manualLayout>
          </c:layout>
          <c:spPr>
            <a:noFill/>
            <a:ln>
              <a:noFill/>
            </a:ln>
            <a:effectLst/>
          </c:spPr>
          <c:txPr>
            <a:bodyPr rot="0" spcFirstLastPara="1" vertOverflow="ellipsis" vert="horz" wrap="square" anchor="ctr" anchorCtr="1"/>
            <a:lstStyle/>
            <a:p>
              <a:pPr>
                <a:defRPr lang="en-US" sz="900" b="0" i="0" u="none" strike="noStrike" kern="1200" baseline="0">
                  <a:solidFill>
                    <a:srgbClr val="4ACAD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046937151949084"/>
              <c:y val="-5.0925925925925972E-2"/>
            </c:manualLayout>
          </c:layout>
          <c:spPr>
            <a:noFill/>
            <a:ln>
              <a:noFill/>
            </a:ln>
            <a:effectLst/>
          </c:spPr>
          <c:txPr>
            <a:bodyPr rot="0" spcFirstLastPara="1" vertOverflow="ellipsis" vert="horz" wrap="square" anchor="ctr" anchorCtr="1"/>
            <a:lstStyle/>
            <a:p>
              <a:pPr>
                <a:defRPr lang="en-US" sz="900" b="0" i="0" u="none" strike="noStrike" kern="1200" baseline="0">
                  <a:solidFill>
                    <a:srgbClr val="4ACAD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rgbClr val="4ACA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'Pivot Tables'!$L$38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BC-4726-BFBB-894D0CB99C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BC-4726-BFBB-894D0CB99C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BC-4726-BFBB-894D0CB99CF1}"/>
              </c:ext>
            </c:extLst>
          </c:dPt>
          <c:cat>
            <c:strRef>
              <c:f>'Pivot Tables'!$K$39:$K$42</c:f>
              <c:strCache>
                <c:ptCount val="3"/>
                <c:pt idx="0">
                  <c:v>Central</c:v>
                </c:pt>
                <c:pt idx="1">
                  <c:v>North</c:v>
                </c:pt>
                <c:pt idx="2">
                  <c:v>South</c:v>
                </c:pt>
              </c:strCache>
            </c:strRef>
          </c:cat>
          <c:val>
            <c:numRef>
              <c:f>'Pivot Tables'!$L$39:$L$42</c:f>
              <c:numCache>
                <c:formatCode>General</c:formatCode>
                <c:ptCount val="3"/>
                <c:pt idx="0">
                  <c:v>342699</c:v>
                </c:pt>
                <c:pt idx="1">
                  <c:v>129723</c:v>
                </c:pt>
                <c:pt idx="2">
                  <c:v>157718</c:v>
                </c:pt>
              </c:numCache>
            </c:numRef>
          </c:val>
          <c:extLst>
            <c:ext xmlns:c16="http://schemas.microsoft.com/office/drawing/2014/chart" uri="{C3380CC4-5D6E-409C-BE32-E72D297353CC}">
              <c16:uniqueId val="{00000006-6ABC-4726-BFBB-894D0CB99CF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rgbClr val="4ACAD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03030"/>
    </a:solidFill>
    <a:ln w="9525" cap="flat" cmpd="sng" algn="ctr">
      <a:noFill/>
      <a:round/>
    </a:ln>
    <a:effectLst/>
  </c:spPr>
  <c:txPr>
    <a:bodyPr/>
    <a:lstStyle/>
    <a:p>
      <a:pPr>
        <a:defRPr lang="en-US" sz="900" b="0" i="0" u="none" strike="noStrike" kern="1200" baseline="0">
          <a:solidFill>
            <a:srgbClr val="4ACAD9"/>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4ACAD9"/>
                </a:solidFill>
              </a:rPr>
              <a:t>Top</a:t>
            </a:r>
            <a:r>
              <a:rPr lang="en-US" baseline="0">
                <a:solidFill>
                  <a:srgbClr val="4ACAD9"/>
                </a:solidFill>
              </a:rPr>
              <a:t> 10 Countries of Sales and No. of Orders</a:t>
            </a:r>
            <a:endParaRPr lang="en-US">
              <a:solidFill>
                <a:srgbClr val="4ACAD9"/>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ACAD9"/>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Tables'!$P$46</c:f>
              <c:strCache>
                <c:ptCount val="1"/>
                <c:pt idx="0">
                  <c:v>Sum of Sales</c:v>
                </c:pt>
              </c:strCache>
            </c:strRef>
          </c:tx>
          <c:spPr>
            <a:solidFill>
              <a:schemeClr val="accent1"/>
            </a:solidFill>
            <a:ln>
              <a:noFill/>
            </a:ln>
            <a:effectLst/>
          </c:spPr>
          <c:invertIfNegative val="0"/>
          <c:dLbls>
            <c:delete val="1"/>
          </c:dLbls>
          <c:cat>
            <c:strRef>
              <c:f>'Pivot Tables'!$O$47:$O$57</c:f>
              <c:strCache>
                <c:ptCount val="10"/>
                <c:pt idx="0">
                  <c:v>France</c:v>
                </c:pt>
                <c:pt idx="1">
                  <c:v>Germany</c:v>
                </c:pt>
                <c:pt idx="2">
                  <c:v>United Kingdom</c:v>
                </c:pt>
                <c:pt idx="3">
                  <c:v>Spain</c:v>
                </c:pt>
                <c:pt idx="4">
                  <c:v>Italy</c:v>
                </c:pt>
                <c:pt idx="5">
                  <c:v>Austria</c:v>
                </c:pt>
                <c:pt idx="6">
                  <c:v>Netherlands</c:v>
                </c:pt>
                <c:pt idx="7">
                  <c:v>Belgium</c:v>
                </c:pt>
                <c:pt idx="8">
                  <c:v>Sweden</c:v>
                </c:pt>
                <c:pt idx="9">
                  <c:v>Ireland</c:v>
                </c:pt>
              </c:strCache>
            </c:strRef>
          </c:cat>
          <c:val>
            <c:numRef>
              <c:f>'Pivot Tables'!$P$47:$P$57</c:f>
              <c:numCache>
                <c:formatCode>General</c:formatCode>
                <c:ptCount val="10"/>
                <c:pt idx="0">
                  <c:v>166661</c:v>
                </c:pt>
                <c:pt idx="1">
                  <c:v>117305</c:v>
                </c:pt>
                <c:pt idx="2">
                  <c:v>106724</c:v>
                </c:pt>
                <c:pt idx="3">
                  <c:v>80111</c:v>
                </c:pt>
                <c:pt idx="4">
                  <c:v>68848</c:v>
                </c:pt>
                <c:pt idx="5">
                  <c:v>21939</c:v>
                </c:pt>
                <c:pt idx="6">
                  <c:v>20310</c:v>
                </c:pt>
                <c:pt idx="7">
                  <c:v>6659</c:v>
                </c:pt>
                <c:pt idx="8">
                  <c:v>5821</c:v>
                </c:pt>
                <c:pt idx="9">
                  <c:v>3580</c:v>
                </c:pt>
              </c:numCache>
            </c:numRef>
          </c:val>
          <c:extLst>
            <c:ext xmlns:c16="http://schemas.microsoft.com/office/drawing/2014/chart" uri="{C3380CC4-5D6E-409C-BE32-E72D297353CC}">
              <c16:uniqueId val="{00000000-673F-4D5E-A318-FC61BDB51B65}"/>
            </c:ext>
          </c:extLst>
        </c:ser>
        <c:dLbls>
          <c:showLegendKey val="0"/>
          <c:showVal val="1"/>
          <c:showCatName val="0"/>
          <c:showSerName val="0"/>
          <c:showPercent val="0"/>
          <c:showBubbleSize val="0"/>
        </c:dLbls>
        <c:gapWidth val="219"/>
        <c:axId val="615310080"/>
        <c:axId val="615304672"/>
      </c:barChart>
      <c:lineChart>
        <c:grouping val="standard"/>
        <c:varyColors val="0"/>
        <c:ser>
          <c:idx val="1"/>
          <c:order val="1"/>
          <c:tx>
            <c:strRef>
              <c:f>'Pivot Tables'!$Q$46</c:f>
              <c:strCache>
                <c:ptCount val="1"/>
                <c:pt idx="0">
                  <c:v>Orders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ACAD9"/>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Tables'!$O$47:$O$57</c:f>
              <c:strCache>
                <c:ptCount val="10"/>
                <c:pt idx="0">
                  <c:v>France</c:v>
                </c:pt>
                <c:pt idx="1">
                  <c:v>Germany</c:v>
                </c:pt>
                <c:pt idx="2">
                  <c:v>United Kingdom</c:v>
                </c:pt>
                <c:pt idx="3">
                  <c:v>Spain</c:v>
                </c:pt>
                <c:pt idx="4">
                  <c:v>Italy</c:v>
                </c:pt>
                <c:pt idx="5">
                  <c:v>Austria</c:v>
                </c:pt>
                <c:pt idx="6">
                  <c:v>Netherlands</c:v>
                </c:pt>
                <c:pt idx="7">
                  <c:v>Belgium</c:v>
                </c:pt>
                <c:pt idx="8">
                  <c:v>Sweden</c:v>
                </c:pt>
                <c:pt idx="9">
                  <c:v>Ireland</c:v>
                </c:pt>
              </c:strCache>
            </c:strRef>
          </c:cat>
          <c:val>
            <c:numRef>
              <c:f>'Pivot Tables'!$Q$47:$Q$57</c:f>
              <c:numCache>
                <c:formatCode>General</c:formatCode>
                <c:ptCount val="10"/>
                <c:pt idx="0">
                  <c:v>266</c:v>
                </c:pt>
                <c:pt idx="1">
                  <c:v>223</c:v>
                </c:pt>
                <c:pt idx="2">
                  <c:v>185</c:v>
                </c:pt>
                <c:pt idx="3">
                  <c:v>104</c:v>
                </c:pt>
                <c:pt idx="4">
                  <c:v>126</c:v>
                </c:pt>
                <c:pt idx="5">
                  <c:v>38</c:v>
                </c:pt>
                <c:pt idx="6">
                  <c:v>56</c:v>
                </c:pt>
                <c:pt idx="7">
                  <c:v>19</c:v>
                </c:pt>
                <c:pt idx="8">
                  <c:v>21</c:v>
                </c:pt>
                <c:pt idx="9">
                  <c:v>12</c:v>
                </c:pt>
              </c:numCache>
            </c:numRef>
          </c:val>
          <c:smooth val="0"/>
          <c:extLst>
            <c:ext xmlns:c16="http://schemas.microsoft.com/office/drawing/2014/chart" uri="{C3380CC4-5D6E-409C-BE32-E72D297353CC}">
              <c16:uniqueId val="{00000001-673F-4D5E-A318-FC61BDB51B65}"/>
            </c:ext>
          </c:extLst>
        </c:ser>
        <c:dLbls>
          <c:showLegendKey val="0"/>
          <c:showVal val="1"/>
          <c:showCatName val="0"/>
          <c:showSerName val="0"/>
          <c:showPercent val="0"/>
          <c:showBubbleSize val="0"/>
        </c:dLbls>
        <c:marker val="1"/>
        <c:smooth val="0"/>
        <c:axId val="984205856"/>
        <c:axId val="984220416"/>
      </c:lineChart>
      <c:catAx>
        <c:axId val="61531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crossAx val="615304672"/>
        <c:crosses val="autoZero"/>
        <c:auto val="1"/>
        <c:lblAlgn val="ctr"/>
        <c:lblOffset val="100"/>
        <c:noMultiLvlLbl val="0"/>
      </c:catAx>
      <c:valAx>
        <c:axId val="615304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crossAx val="615310080"/>
        <c:crosses val="autoZero"/>
        <c:crossBetween val="between"/>
      </c:valAx>
      <c:valAx>
        <c:axId val="9842204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crossAx val="984205856"/>
        <c:crosses val="max"/>
        <c:crossBetween val="between"/>
      </c:valAx>
      <c:catAx>
        <c:axId val="984205856"/>
        <c:scaling>
          <c:orientation val="minMax"/>
        </c:scaling>
        <c:delete val="1"/>
        <c:axPos val="b"/>
        <c:numFmt formatCode="General" sourceLinked="1"/>
        <c:majorTickMark val="out"/>
        <c:minorTickMark val="none"/>
        <c:tickLblPos val="nextTo"/>
        <c:crossAx val="984220416"/>
        <c:crosses val="autoZero"/>
        <c:auto val="1"/>
        <c:lblAlgn val="ctr"/>
        <c:lblOffset val="100"/>
        <c:noMultiLvlLbl val="0"/>
      </c:catAx>
      <c:spPr>
        <a:noFill/>
        <a:ln>
          <a:solidFill>
            <a:srgbClr val="303030"/>
          </a:solid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0303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Tables!PivotTable29</c:name>
    <c:fmtId val="2"/>
  </c:pivotSource>
  <c:chart>
    <c:title>
      <c:tx>
        <c:rich>
          <a:bodyPr rot="0" spcFirstLastPara="1" vertOverflow="ellipsis" vert="horz" wrap="square" anchor="ctr" anchorCtr="1"/>
          <a:lstStyle/>
          <a:p>
            <a:pPr>
              <a:defRPr sz="1400" b="0" i="0" u="none" strike="noStrike" kern="1200" spc="0" baseline="0">
                <a:solidFill>
                  <a:srgbClr val="4ACAD9"/>
                </a:solidFill>
                <a:latin typeface="+mn-lt"/>
                <a:ea typeface="+mn-ea"/>
                <a:cs typeface="+mn-cs"/>
              </a:defRPr>
            </a:pPr>
            <a:r>
              <a:rPr lang="en-US"/>
              <a:t>Total Sales by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ACAD9"/>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22340032313479063"/>
              <c:y val="-0.1289108072017314"/>
            </c:manualLayout>
          </c:layout>
          <c:spPr>
            <a:noFill/>
            <a:ln>
              <a:noFill/>
            </a:ln>
            <a:effectLst/>
          </c:spPr>
          <c:txPr>
            <a:bodyPr rot="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495999747019576"/>
                  <c:h val="0.11560185185185186"/>
                </c:manualLayout>
              </c15:layout>
            </c:ext>
          </c:extLst>
        </c:dLbl>
      </c:pivotFmt>
      <c:pivotFmt>
        <c:idx val="7"/>
        <c:spPr>
          <a:solidFill>
            <a:schemeClr val="accent1"/>
          </a:solidFill>
          <a:ln w="19050">
            <a:solidFill>
              <a:schemeClr val="lt1"/>
            </a:solidFill>
          </a:ln>
          <a:effectLst/>
        </c:spPr>
        <c:dLbl>
          <c:idx val="0"/>
          <c:layout>
            <c:manualLayout>
              <c:x val="0.23616785128136344"/>
              <c:y val="8.5879449279366304E-2"/>
            </c:manualLayout>
          </c:layout>
          <c:spPr>
            <a:noFill/>
            <a:ln>
              <a:noFill/>
            </a:ln>
            <a:effectLst/>
          </c:spPr>
          <c:txPr>
            <a:bodyPr rot="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684754767099892"/>
                  <c:h val="0.11560185185185186"/>
                </c:manualLayout>
              </c15:layout>
            </c:ext>
          </c:extLst>
        </c:dLbl>
      </c:pivotFmt>
      <c:pivotFmt>
        <c:idx val="8"/>
        <c:spPr>
          <a:solidFill>
            <a:schemeClr val="accent1"/>
          </a:solidFill>
          <a:ln w="19050">
            <a:solidFill>
              <a:schemeClr val="lt1"/>
            </a:solidFill>
          </a:ln>
          <a:effectLst/>
        </c:spPr>
        <c:dLbl>
          <c:idx val="0"/>
          <c:layout>
            <c:manualLayout>
              <c:x val="-0.21046905633146221"/>
              <c:y val="-0.1516870654326104"/>
            </c:manualLayout>
          </c:layout>
          <c:spPr>
            <a:noFill/>
            <a:ln>
              <a:noFill/>
            </a:ln>
            <a:effectLst/>
          </c:spPr>
          <c:txPr>
            <a:bodyPr rot="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684754767099892"/>
                  <c:h val="0.11560185185185186"/>
                </c:manualLayout>
              </c15:layout>
            </c:ext>
          </c:extLst>
        </c:dLbl>
      </c:pivotFmt>
    </c:pivotFmts>
    <c:plotArea>
      <c:layout/>
      <c:doughnutChart>
        <c:varyColors val="1"/>
        <c:ser>
          <c:idx val="0"/>
          <c:order val="0"/>
          <c:tx>
            <c:strRef>
              <c:f>'Pivot Tables'!$J$5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32-4832-A26C-139F260AD8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32-4832-A26C-139F260AD8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32-4832-A26C-139F260AD8DE}"/>
              </c:ext>
            </c:extLst>
          </c:dPt>
          <c:dLbls>
            <c:dLbl>
              <c:idx val="0"/>
              <c:layout>
                <c:manualLayout>
                  <c:x val="0.22340032313479063"/>
                  <c:y val="-0.1289108072017314"/>
                </c:manualLayout>
              </c:layout>
              <c:showLegendKey val="0"/>
              <c:showVal val="1"/>
              <c:showCatName val="0"/>
              <c:showSerName val="0"/>
              <c:showPercent val="0"/>
              <c:showBubbleSize val="0"/>
              <c:extLst>
                <c:ext xmlns:c15="http://schemas.microsoft.com/office/drawing/2012/chart" uri="{CE6537A1-D6FC-4f65-9D91-7224C49458BB}">
                  <c15:layout>
                    <c:manualLayout>
                      <c:w val="0.24495999747019576"/>
                      <c:h val="0.11560185185185186"/>
                    </c:manualLayout>
                  </c15:layout>
                </c:ext>
                <c:ext xmlns:c16="http://schemas.microsoft.com/office/drawing/2014/chart" uri="{C3380CC4-5D6E-409C-BE32-E72D297353CC}">
                  <c16:uniqueId val="{00000001-DE32-4832-A26C-139F260AD8DE}"/>
                </c:ext>
              </c:extLst>
            </c:dLbl>
            <c:dLbl>
              <c:idx val="1"/>
              <c:layout>
                <c:manualLayout>
                  <c:x val="0.23616785128136344"/>
                  <c:y val="8.5879449279366304E-2"/>
                </c:manualLayout>
              </c:layout>
              <c:showLegendKey val="0"/>
              <c:showVal val="1"/>
              <c:showCatName val="0"/>
              <c:showSerName val="0"/>
              <c:showPercent val="0"/>
              <c:showBubbleSize val="0"/>
              <c:extLst>
                <c:ext xmlns:c15="http://schemas.microsoft.com/office/drawing/2012/chart" uri="{CE6537A1-D6FC-4f65-9D91-7224C49458BB}">
                  <c15:layout>
                    <c:manualLayout>
                      <c:w val="0.21684754767099892"/>
                      <c:h val="0.11560185185185186"/>
                    </c:manualLayout>
                  </c15:layout>
                </c:ext>
                <c:ext xmlns:c16="http://schemas.microsoft.com/office/drawing/2014/chart" uri="{C3380CC4-5D6E-409C-BE32-E72D297353CC}">
                  <c16:uniqueId val="{00000003-DE32-4832-A26C-139F260AD8DE}"/>
                </c:ext>
              </c:extLst>
            </c:dLbl>
            <c:dLbl>
              <c:idx val="2"/>
              <c:layout>
                <c:manualLayout>
                  <c:x val="-0.21046905633146221"/>
                  <c:y val="-0.1516870654326104"/>
                </c:manualLayout>
              </c:layout>
              <c:showLegendKey val="0"/>
              <c:showVal val="1"/>
              <c:showCatName val="0"/>
              <c:showSerName val="0"/>
              <c:showPercent val="0"/>
              <c:showBubbleSize val="0"/>
              <c:extLst>
                <c:ext xmlns:c15="http://schemas.microsoft.com/office/drawing/2012/chart" uri="{CE6537A1-D6FC-4f65-9D91-7224C49458BB}">
                  <c15:layout>
                    <c:manualLayout>
                      <c:w val="0.21684754767099892"/>
                      <c:h val="0.11560185185185186"/>
                    </c:manualLayout>
                  </c15:layout>
                </c:ext>
                <c:ext xmlns:c16="http://schemas.microsoft.com/office/drawing/2014/chart" uri="{C3380CC4-5D6E-409C-BE32-E72D297353CC}">
                  <c16:uniqueId val="{00000005-DE32-4832-A26C-139F260AD8DE}"/>
                </c:ext>
              </c:extLst>
            </c:dLbl>
            <c:spPr>
              <a:noFill/>
              <a:ln>
                <a:noFill/>
              </a:ln>
              <a:effectLst/>
            </c:spPr>
            <c:txPr>
              <a:bodyPr rot="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Tables'!$I$6:$I$9</c:f>
              <c:strCache>
                <c:ptCount val="3"/>
                <c:pt idx="0">
                  <c:v>Furniture</c:v>
                </c:pt>
                <c:pt idx="1">
                  <c:v>Office Supplies</c:v>
                </c:pt>
                <c:pt idx="2">
                  <c:v>Technology</c:v>
                </c:pt>
              </c:strCache>
            </c:strRef>
          </c:cat>
          <c:val>
            <c:numRef>
              <c:f>'Pivot Tables'!$J$6:$J$9</c:f>
              <c:numCache>
                <c:formatCode>"$"#,##0.00</c:formatCode>
                <c:ptCount val="3"/>
                <c:pt idx="0">
                  <c:v>165757</c:v>
                </c:pt>
                <c:pt idx="1">
                  <c:v>228432</c:v>
                </c:pt>
                <c:pt idx="2">
                  <c:v>235951</c:v>
                </c:pt>
              </c:numCache>
            </c:numRef>
          </c:val>
          <c:extLst>
            <c:ext xmlns:c16="http://schemas.microsoft.com/office/drawing/2014/chart" uri="{C3380CC4-5D6E-409C-BE32-E72D297353CC}">
              <c16:uniqueId val="{00000006-DE32-4832-A26C-139F260AD8D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03030"/>
    </a:solidFill>
    <a:ln w="9525" cap="flat" cmpd="sng" algn="ctr">
      <a:noFill/>
      <a:round/>
    </a:ln>
    <a:effectLst/>
  </c:spPr>
  <c:txPr>
    <a:bodyPr/>
    <a:lstStyle/>
    <a:p>
      <a:pPr>
        <a:defRPr>
          <a:solidFill>
            <a:srgbClr val="4ACAD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Tables!PivotTable31</c:name>
    <c:fmtId val="8"/>
  </c:pivotSource>
  <c:chart>
    <c:title>
      <c:tx>
        <c:rich>
          <a:bodyPr rot="0" spcFirstLastPara="1" vertOverflow="ellipsis" vert="horz" wrap="square" anchor="ctr" anchorCtr="1"/>
          <a:lstStyle/>
          <a:p>
            <a:pPr>
              <a:defRPr sz="1400" b="0" i="0" u="none" strike="noStrike" kern="1200" spc="0" baseline="0">
                <a:solidFill>
                  <a:srgbClr val="4ACAD9"/>
                </a:solidFill>
                <a:latin typeface="+mn-lt"/>
                <a:ea typeface="+mn-ea"/>
                <a:cs typeface="+mn-cs"/>
              </a:defRPr>
            </a:pPr>
            <a:r>
              <a:rPr lang="en-US"/>
              <a:t>Total</a:t>
            </a:r>
            <a:r>
              <a:rPr lang="en-US" baseline="0"/>
              <a:t> Sales Per Sub-Category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ACAD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Tables'!$G$57:$G$74</c:f>
              <c:strCache>
                <c:ptCount val="17"/>
                <c:pt idx="0">
                  <c:v>Labels</c:v>
                </c:pt>
                <c:pt idx="1">
                  <c:v>Fasteners</c:v>
                </c:pt>
                <c:pt idx="2">
                  <c:v>Envelopes</c:v>
                </c:pt>
                <c:pt idx="3">
                  <c:v>Paper</c:v>
                </c:pt>
                <c:pt idx="4">
                  <c:v>Supplies</c:v>
                </c:pt>
                <c:pt idx="5">
                  <c:v>Furnishings</c:v>
                </c:pt>
                <c:pt idx="6">
                  <c:v>Binders</c:v>
                </c:pt>
                <c:pt idx="7">
                  <c:v>Tables</c:v>
                </c:pt>
                <c:pt idx="8">
                  <c:v>Art</c:v>
                </c:pt>
                <c:pt idx="9">
                  <c:v>Accessories</c:v>
                </c:pt>
                <c:pt idx="10">
                  <c:v>Machines</c:v>
                </c:pt>
                <c:pt idx="11">
                  <c:v>Chairs</c:v>
                </c:pt>
                <c:pt idx="12">
                  <c:v>Appliances</c:v>
                </c:pt>
                <c:pt idx="13">
                  <c:v>Storage</c:v>
                </c:pt>
                <c:pt idx="14">
                  <c:v>Phones</c:v>
                </c:pt>
                <c:pt idx="15">
                  <c:v>Copiers</c:v>
                </c:pt>
                <c:pt idx="16">
                  <c:v>Bookcases</c:v>
                </c:pt>
              </c:strCache>
            </c:strRef>
          </c:cat>
          <c:val>
            <c:numRef>
              <c:f>'Pivot Tables'!$H$57:$H$74</c:f>
              <c:numCache>
                <c:formatCode>"$"#,##0.00</c:formatCode>
                <c:ptCount val="17"/>
                <c:pt idx="0">
                  <c:v>12822</c:v>
                </c:pt>
                <c:pt idx="1">
                  <c:v>16238</c:v>
                </c:pt>
                <c:pt idx="2">
                  <c:v>31210</c:v>
                </c:pt>
                <c:pt idx="3">
                  <c:v>36057</c:v>
                </c:pt>
                <c:pt idx="4">
                  <c:v>38824</c:v>
                </c:pt>
                <c:pt idx="5">
                  <c:v>68237</c:v>
                </c:pt>
                <c:pt idx="6">
                  <c:v>78850</c:v>
                </c:pt>
                <c:pt idx="7">
                  <c:v>89478</c:v>
                </c:pt>
                <c:pt idx="8">
                  <c:v>127147</c:v>
                </c:pt>
                <c:pt idx="9">
                  <c:v>131309</c:v>
                </c:pt>
                <c:pt idx="10">
                  <c:v>182066</c:v>
                </c:pt>
                <c:pt idx="11">
                  <c:v>186698</c:v>
                </c:pt>
                <c:pt idx="12">
                  <c:v>209900</c:v>
                </c:pt>
                <c:pt idx="13">
                  <c:v>272489</c:v>
                </c:pt>
                <c:pt idx="14">
                  <c:v>282559</c:v>
                </c:pt>
                <c:pt idx="15">
                  <c:v>290081</c:v>
                </c:pt>
                <c:pt idx="16">
                  <c:v>294396</c:v>
                </c:pt>
              </c:numCache>
            </c:numRef>
          </c:val>
          <c:extLst>
            <c:ext xmlns:c16="http://schemas.microsoft.com/office/drawing/2014/chart" uri="{C3380CC4-5D6E-409C-BE32-E72D297353CC}">
              <c16:uniqueId val="{00000000-24AD-4EDB-9AD4-2958D9F54811}"/>
            </c:ext>
          </c:extLst>
        </c:ser>
        <c:dLbls>
          <c:dLblPos val="outEnd"/>
          <c:showLegendKey val="0"/>
          <c:showVal val="1"/>
          <c:showCatName val="0"/>
          <c:showSerName val="0"/>
          <c:showPercent val="0"/>
          <c:showBubbleSize val="0"/>
        </c:dLbls>
        <c:gapWidth val="182"/>
        <c:axId val="764065504"/>
        <c:axId val="764053440"/>
      </c:barChart>
      <c:catAx>
        <c:axId val="764065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crossAx val="764053440"/>
        <c:crosses val="autoZero"/>
        <c:auto val="1"/>
        <c:lblAlgn val="ctr"/>
        <c:lblOffset val="100"/>
        <c:noMultiLvlLbl val="0"/>
      </c:catAx>
      <c:valAx>
        <c:axId val="764053440"/>
        <c:scaling>
          <c:orientation val="minMax"/>
        </c:scaling>
        <c:delete val="1"/>
        <c:axPos val="b"/>
        <c:numFmt formatCode="&quot;$&quot;#,##0.00" sourceLinked="1"/>
        <c:majorTickMark val="none"/>
        <c:minorTickMark val="none"/>
        <c:tickLblPos val="nextTo"/>
        <c:crossAx val="76406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03030"/>
    </a:solidFill>
    <a:ln w="9525" cap="flat" cmpd="sng" algn="ctr">
      <a:noFill/>
      <a:round/>
    </a:ln>
    <a:effectLst/>
  </c:spPr>
  <c:txPr>
    <a:bodyPr/>
    <a:lstStyle/>
    <a:p>
      <a:pPr>
        <a:defRPr>
          <a:solidFill>
            <a:srgbClr val="4ACAD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Tables!PivotTable20</c:name>
    <c:fmtId val="3"/>
  </c:pivotSource>
  <c:chart>
    <c:title>
      <c:tx>
        <c:rich>
          <a:bodyPr rot="0" spcFirstLastPara="1" vertOverflow="ellipsis" vert="horz" wrap="square" anchor="ctr" anchorCtr="1"/>
          <a:lstStyle/>
          <a:p>
            <a:pPr>
              <a:defRPr sz="1400" b="0" i="0" u="none" strike="noStrike" kern="1200" spc="0" baseline="0">
                <a:solidFill>
                  <a:srgbClr val="4ACAD9"/>
                </a:solidFill>
                <a:latin typeface="+mn-lt"/>
                <a:ea typeface="+mn-ea"/>
                <a:cs typeface="+mn-cs"/>
              </a:defRPr>
            </a:pPr>
            <a:r>
              <a:rPr lang="en-US"/>
              <a:t>Margin and No. of Customers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ACAD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ACA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ACAD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layout>
            <c:manualLayout>
              <c:x val="5.63777307963354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ACAD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Tables'!$P$38</c:f>
              <c:strCache>
                <c:ptCount val="1"/>
                <c:pt idx="0">
                  <c:v>No of Customer</c:v>
                </c:pt>
              </c:strCache>
            </c:strRef>
          </c:tx>
          <c:spPr>
            <a:solidFill>
              <a:schemeClr val="accent1"/>
            </a:solidFill>
            <a:ln>
              <a:noFill/>
            </a:ln>
            <a:effectLst/>
          </c:spPr>
          <c:invertIfNegative val="0"/>
          <c:cat>
            <c:strRef>
              <c:f>'Pivot Tables'!$O$39:$O$42</c:f>
              <c:strCache>
                <c:ptCount val="3"/>
                <c:pt idx="0">
                  <c:v>Central</c:v>
                </c:pt>
                <c:pt idx="1">
                  <c:v>North</c:v>
                </c:pt>
                <c:pt idx="2">
                  <c:v>South</c:v>
                </c:pt>
              </c:strCache>
            </c:strRef>
          </c:cat>
          <c:val>
            <c:numRef>
              <c:f>'Pivot Tables'!$P$39:$P$42</c:f>
              <c:numCache>
                <c:formatCode>General</c:formatCode>
                <c:ptCount val="3"/>
                <c:pt idx="0">
                  <c:v>429</c:v>
                </c:pt>
                <c:pt idx="1">
                  <c:v>208</c:v>
                </c:pt>
                <c:pt idx="2">
                  <c:v>209</c:v>
                </c:pt>
              </c:numCache>
            </c:numRef>
          </c:val>
          <c:extLst>
            <c:ext xmlns:c16="http://schemas.microsoft.com/office/drawing/2014/chart" uri="{C3380CC4-5D6E-409C-BE32-E72D297353CC}">
              <c16:uniqueId val="{00000000-8A8F-48DC-BE08-544A21E261A4}"/>
            </c:ext>
          </c:extLst>
        </c:ser>
        <c:dLbls>
          <c:showLegendKey val="0"/>
          <c:showVal val="0"/>
          <c:showCatName val="0"/>
          <c:showSerName val="0"/>
          <c:showPercent val="0"/>
          <c:showBubbleSize val="0"/>
        </c:dLbls>
        <c:gapWidth val="219"/>
        <c:overlap val="-27"/>
        <c:axId val="621763104"/>
        <c:axId val="621748544"/>
      </c:barChart>
      <c:lineChart>
        <c:grouping val="standard"/>
        <c:varyColors val="0"/>
        <c:ser>
          <c:idx val="1"/>
          <c:order val="1"/>
          <c:tx>
            <c:strRef>
              <c:f>'Pivot Tables'!$Q$38</c:f>
              <c:strCache>
                <c:ptCount val="1"/>
                <c:pt idx="0">
                  <c:v>Margin</c:v>
                </c:pt>
              </c:strCache>
            </c:strRef>
          </c:tx>
          <c:spPr>
            <a:ln w="28575" cap="rnd">
              <a:solidFill>
                <a:schemeClr val="accent2"/>
              </a:solidFill>
              <a:round/>
            </a:ln>
            <a:effectLst/>
          </c:spPr>
          <c:marker>
            <c:symbol val="none"/>
          </c:marker>
          <c:dLbls>
            <c:dLbl>
              <c:idx val="0"/>
              <c:layout>
                <c:manualLayout>
                  <c:x val="5.63777307963354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F5F-4900-9E0A-6711A26E669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ACAD9"/>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Tables'!$O$39:$O$42</c:f>
              <c:strCache>
                <c:ptCount val="3"/>
                <c:pt idx="0">
                  <c:v>Central</c:v>
                </c:pt>
                <c:pt idx="1">
                  <c:v>North</c:v>
                </c:pt>
                <c:pt idx="2">
                  <c:v>South</c:v>
                </c:pt>
              </c:strCache>
            </c:strRef>
          </c:cat>
          <c:val>
            <c:numRef>
              <c:f>'Pivot Tables'!$Q$39:$Q$42</c:f>
              <c:numCache>
                <c:formatCode>0%</c:formatCode>
                <c:ptCount val="3"/>
                <c:pt idx="0">
                  <c:v>0.12531113309347269</c:v>
                </c:pt>
                <c:pt idx="1">
                  <c:v>0.14372162222581963</c:v>
                </c:pt>
                <c:pt idx="2">
                  <c:v>9.8809267173055701E-2</c:v>
                </c:pt>
              </c:numCache>
            </c:numRef>
          </c:val>
          <c:smooth val="0"/>
          <c:extLst>
            <c:ext xmlns:c16="http://schemas.microsoft.com/office/drawing/2014/chart" uri="{C3380CC4-5D6E-409C-BE32-E72D297353CC}">
              <c16:uniqueId val="{00000001-8A8F-48DC-BE08-544A21E261A4}"/>
            </c:ext>
          </c:extLst>
        </c:ser>
        <c:dLbls>
          <c:showLegendKey val="0"/>
          <c:showVal val="0"/>
          <c:showCatName val="0"/>
          <c:showSerName val="0"/>
          <c:showPercent val="0"/>
          <c:showBubbleSize val="0"/>
        </c:dLbls>
        <c:marker val="1"/>
        <c:smooth val="0"/>
        <c:axId val="621755200"/>
        <c:axId val="621766016"/>
      </c:lineChart>
      <c:catAx>
        <c:axId val="62176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crossAx val="621748544"/>
        <c:crosses val="autoZero"/>
        <c:auto val="1"/>
        <c:lblAlgn val="ctr"/>
        <c:lblOffset val="100"/>
        <c:noMultiLvlLbl val="0"/>
      </c:catAx>
      <c:valAx>
        <c:axId val="621748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crossAx val="621763104"/>
        <c:crosses val="autoZero"/>
        <c:crossBetween val="between"/>
      </c:valAx>
      <c:valAx>
        <c:axId val="62176601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crossAx val="621755200"/>
        <c:crosses val="max"/>
        <c:crossBetween val="between"/>
      </c:valAx>
      <c:catAx>
        <c:axId val="621755200"/>
        <c:scaling>
          <c:orientation val="minMax"/>
        </c:scaling>
        <c:delete val="1"/>
        <c:axPos val="b"/>
        <c:numFmt formatCode="General" sourceLinked="1"/>
        <c:majorTickMark val="out"/>
        <c:minorTickMark val="none"/>
        <c:tickLblPos val="nextTo"/>
        <c:crossAx val="6217660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03030"/>
    </a:solidFill>
    <a:ln w="9525" cap="flat" cmpd="sng" algn="ctr">
      <a:noFill/>
      <a:round/>
    </a:ln>
    <a:effectLst/>
  </c:spPr>
  <c:txPr>
    <a:bodyPr/>
    <a:lstStyle/>
    <a:p>
      <a:pPr>
        <a:defRPr>
          <a:solidFill>
            <a:srgbClr val="4ACAD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Tables!PivotTable32</c:name>
    <c:fmtId val="10"/>
  </c:pivotSource>
  <c:chart>
    <c:title>
      <c:tx>
        <c:rich>
          <a:bodyPr rot="0" spcFirstLastPara="1" vertOverflow="ellipsis" vert="horz" wrap="square" anchor="ctr" anchorCtr="1"/>
          <a:lstStyle/>
          <a:p>
            <a:pPr>
              <a:defRPr sz="1400" b="0" i="0" u="none" strike="noStrike" kern="1200" spc="0" baseline="0">
                <a:solidFill>
                  <a:srgbClr val="4ACAD9"/>
                </a:solidFill>
                <a:latin typeface="+mn-lt"/>
                <a:ea typeface="+mn-ea"/>
                <a:cs typeface="+mn-cs"/>
              </a:defRPr>
            </a:pPr>
            <a:r>
              <a:rPr lang="en-US"/>
              <a:t>Profit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ACAD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Tables'!$T$46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Tables'!$S$47:$S$57</c:f>
              <c:strCache>
                <c:ptCount val="10"/>
                <c:pt idx="0">
                  <c:v>Austria</c:v>
                </c:pt>
                <c:pt idx="1">
                  <c:v>France</c:v>
                </c:pt>
                <c:pt idx="2">
                  <c:v>Germany</c:v>
                </c:pt>
                <c:pt idx="3">
                  <c:v>Italy</c:v>
                </c:pt>
                <c:pt idx="4">
                  <c:v>Netherlands</c:v>
                </c:pt>
                <c:pt idx="5">
                  <c:v>Spain</c:v>
                </c:pt>
                <c:pt idx="6">
                  <c:v>Sweden</c:v>
                </c:pt>
                <c:pt idx="7">
                  <c:v>United Kingdom</c:v>
                </c:pt>
                <c:pt idx="8">
                  <c:v>Belgium</c:v>
                </c:pt>
                <c:pt idx="9">
                  <c:v>Ireland</c:v>
                </c:pt>
              </c:strCache>
            </c:strRef>
          </c:cat>
          <c:val>
            <c:numRef>
              <c:f>'Pivot Tables'!$T$47:$T$57</c:f>
              <c:numCache>
                <c:formatCode>General</c:formatCode>
                <c:ptCount val="10"/>
                <c:pt idx="0">
                  <c:v>5360</c:v>
                </c:pt>
                <c:pt idx="1">
                  <c:v>22235</c:v>
                </c:pt>
                <c:pt idx="2">
                  <c:v>21999</c:v>
                </c:pt>
                <c:pt idx="3">
                  <c:v>6442</c:v>
                </c:pt>
                <c:pt idx="4">
                  <c:v>-11362</c:v>
                </c:pt>
                <c:pt idx="5">
                  <c:v>14752</c:v>
                </c:pt>
                <c:pt idx="6">
                  <c:v>-4117</c:v>
                </c:pt>
                <c:pt idx="7">
                  <c:v>23189</c:v>
                </c:pt>
                <c:pt idx="8">
                  <c:v>1676</c:v>
                </c:pt>
                <c:pt idx="9">
                  <c:v>-1546</c:v>
                </c:pt>
              </c:numCache>
            </c:numRef>
          </c:val>
          <c:extLst>
            <c:ext xmlns:c16="http://schemas.microsoft.com/office/drawing/2014/chart" uri="{C3380CC4-5D6E-409C-BE32-E72D297353CC}">
              <c16:uniqueId val="{00000000-C1C2-452B-BC76-FBA1668E5C94}"/>
            </c:ext>
          </c:extLst>
        </c:ser>
        <c:dLbls>
          <c:dLblPos val="outEnd"/>
          <c:showLegendKey val="0"/>
          <c:showVal val="1"/>
          <c:showCatName val="0"/>
          <c:showSerName val="0"/>
          <c:showPercent val="0"/>
          <c:showBubbleSize val="0"/>
        </c:dLbls>
        <c:gapWidth val="219"/>
        <c:overlap val="-27"/>
        <c:axId val="599488368"/>
        <c:axId val="599499600"/>
      </c:barChart>
      <c:catAx>
        <c:axId val="5994883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crossAx val="599499600"/>
        <c:crosses val="autoZero"/>
        <c:auto val="1"/>
        <c:lblAlgn val="ctr"/>
        <c:lblOffset val="100"/>
        <c:noMultiLvlLbl val="0"/>
      </c:catAx>
      <c:valAx>
        <c:axId val="599499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crossAx val="59948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ACAD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03030"/>
    </a:solidFill>
    <a:ln w="9525" cap="flat" cmpd="sng" algn="ctr">
      <a:noFill/>
      <a:round/>
    </a:ln>
    <a:effectLst/>
  </c:spPr>
  <c:txPr>
    <a:bodyPr/>
    <a:lstStyle/>
    <a:p>
      <a:pPr>
        <a:defRPr>
          <a:solidFill>
            <a:srgbClr val="4ACAD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chart" Target="../charts/chart3.xml"/><Relationship Id="rId7" Type="http://schemas.openxmlformats.org/officeDocument/2006/relationships/image" Target="../media/image4.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emf"/><Relationship Id="rId5" Type="http://schemas.openxmlformats.org/officeDocument/2006/relationships/image" Target="../media/image2.emf"/><Relationship Id="rId4" Type="http://schemas.openxmlformats.org/officeDocument/2006/relationships/image" Target="../media/image1.emf"/><Relationship Id="rId9" Type="http://schemas.openxmlformats.org/officeDocument/2006/relationships/image" Target="../media/image6.emf"/></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142876</xdr:rowOff>
    </xdr:from>
    <xdr:to>
      <xdr:col>4</xdr:col>
      <xdr:colOff>571502</xdr:colOff>
      <xdr:row>21</xdr:row>
      <xdr:rowOff>28575</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71BE474A-BB1B-0CAF-ECB3-152C6AD271F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3381376"/>
              <a:ext cx="4191002"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180974</xdr:colOff>
      <xdr:row>1</xdr:row>
      <xdr:rowOff>0</xdr:rowOff>
    </xdr:from>
    <xdr:to>
      <xdr:col>20</xdr:col>
      <xdr:colOff>114299</xdr:colOff>
      <xdr:row>3</xdr:row>
      <xdr:rowOff>66675</xdr:rowOff>
    </xdr:to>
    <xdr:sp macro="" textlink="">
      <xdr:nvSpPr>
        <xdr:cNvPr id="2" name="TextBox 1">
          <a:extLst>
            <a:ext uri="{FF2B5EF4-FFF2-40B4-BE49-F238E27FC236}">
              <a16:creationId xmlns:a16="http://schemas.microsoft.com/office/drawing/2014/main" id="{C0F42B00-F737-E1A2-7539-4039659A3980}"/>
            </a:ext>
          </a:extLst>
        </xdr:cNvPr>
        <xdr:cNvSpPr txBox="1"/>
      </xdr:nvSpPr>
      <xdr:spPr>
        <a:xfrm>
          <a:off x="180974" y="190500"/>
          <a:ext cx="12125325" cy="447675"/>
        </a:xfrm>
        <a:prstGeom prst="rect">
          <a:avLst/>
        </a:prstGeom>
        <a:solidFill>
          <a:srgbClr val="303030"/>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l" rtl="0"/>
          <a:r>
            <a:rPr lang="en-US" sz="1800">
              <a:solidFill>
                <a:srgbClr val="4ACAD9"/>
              </a:solidFill>
            </a:rPr>
            <a:t>Dashboard Overview                                                                                                                                                     Report Period:</a:t>
          </a:r>
          <a:r>
            <a:rPr lang="en-US" sz="1800" baseline="0">
              <a:solidFill>
                <a:srgbClr val="4ACAD9"/>
              </a:solidFill>
            </a:rPr>
            <a:t> Per Year</a:t>
          </a:r>
          <a:endParaRPr lang="en-US" sz="1800">
            <a:solidFill>
              <a:srgbClr val="4ACAD9"/>
            </a:solidFill>
          </a:endParaRPr>
        </a:p>
      </xdr:txBody>
    </xdr:sp>
    <xdr:clientData/>
  </xdr:twoCellAnchor>
  <xdr:twoCellAnchor>
    <xdr:from>
      <xdr:col>0</xdr:col>
      <xdr:colOff>228600</xdr:colOff>
      <xdr:row>8</xdr:row>
      <xdr:rowOff>104775</xdr:rowOff>
    </xdr:from>
    <xdr:to>
      <xdr:col>3</xdr:col>
      <xdr:colOff>161925</xdr:colOff>
      <xdr:row>10</xdr:row>
      <xdr:rowOff>76200</xdr:rowOff>
    </xdr:to>
    <xdr:sp macro="" textlink="">
      <xdr:nvSpPr>
        <xdr:cNvPr id="18" name="TextBox 17">
          <a:extLst>
            <a:ext uri="{FF2B5EF4-FFF2-40B4-BE49-F238E27FC236}">
              <a16:creationId xmlns:a16="http://schemas.microsoft.com/office/drawing/2014/main" id="{B01E90B4-26E7-DE59-6839-6D14F6B70851}"/>
            </a:ext>
          </a:extLst>
        </xdr:cNvPr>
        <xdr:cNvSpPr txBox="1"/>
      </xdr:nvSpPr>
      <xdr:spPr>
        <a:xfrm>
          <a:off x="228600" y="1914525"/>
          <a:ext cx="1762125" cy="352425"/>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rgbClr val="4ACAD9"/>
              </a:solidFill>
            </a:rPr>
            <a:t>Total Sales Per Year</a:t>
          </a:r>
        </a:p>
      </xdr:txBody>
    </xdr:sp>
    <xdr:clientData/>
  </xdr:twoCellAnchor>
  <xdr:twoCellAnchor>
    <xdr:from>
      <xdr:col>3</xdr:col>
      <xdr:colOff>0</xdr:colOff>
      <xdr:row>11</xdr:row>
      <xdr:rowOff>95251</xdr:rowOff>
    </xdr:from>
    <xdr:to>
      <xdr:col>3</xdr:col>
      <xdr:colOff>0</xdr:colOff>
      <xdr:row>12</xdr:row>
      <xdr:rowOff>5953</xdr:rowOff>
    </xdr:to>
    <xdr:sp macro="" textlink="">
      <xdr:nvSpPr>
        <xdr:cNvPr id="20" name="TextBox 19">
          <a:extLst>
            <a:ext uri="{FF2B5EF4-FFF2-40B4-BE49-F238E27FC236}">
              <a16:creationId xmlns:a16="http://schemas.microsoft.com/office/drawing/2014/main" id="{D50A80C5-2174-4DB0-B191-E3AE495E430F}"/>
            </a:ext>
          </a:extLst>
        </xdr:cNvPr>
        <xdr:cNvSpPr txBox="1"/>
      </xdr:nvSpPr>
      <xdr:spPr>
        <a:xfrm>
          <a:off x="498873" y="3286126"/>
          <a:ext cx="883331" cy="215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a:solidFill>
                <a:schemeClr val="bg1">
                  <a:lumMod val="50000"/>
                </a:schemeClr>
              </a:solidFill>
              <a:latin typeface="Segoe UI" panose="020B0502040204020203" pitchFamily="34" charset="0"/>
              <a:cs typeface="Segoe UI" panose="020B0502040204020203" pitchFamily="34" charset="0"/>
            </a:rPr>
            <a:t>vs. previous month</a:t>
          </a:r>
        </a:p>
      </xdr:txBody>
    </xdr:sp>
    <xdr:clientData/>
  </xdr:twoCellAnchor>
  <xdr:twoCellAnchor>
    <xdr:from>
      <xdr:col>0</xdr:col>
      <xdr:colOff>228600</xdr:colOff>
      <xdr:row>10</xdr:row>
      <xdr:rowOff>171450</xdr:rowOff>
    </xdr:from>
    <xdr:to>
      <xdr:col>3</xdr:col>
      <xdr:colOff>161925</xdr:colOff>
      <xdr:row>14</xdr:row>
      <xdr:rowOff>171450</xdr:rowOff>
    </xdr:to>
    <xdr:sp macro="" textlink="'Pivot Tables'!C2">
      <xdr:nvSpPr>
        <xdr:cNvPr id="22" name="TextBox 21">
          <a:extLst>
            <a:ext uri="{FF2B5EF4-FFF2-40B4-BE49-F238E27FC236}">
              <a16:creationId xmlns:a16="http://schemas.microsoft.com/office/drawing/2014/main" id="{4D4DB8FF-10B0-5A44-C8B1-FAECEF7D79C0}"/>
            </a:ext>
          </a:extLst>
        </xdr:cNvPr>
        <xdr:cNvSpPr txBox="1"/>
      </xdr:nvSpPr>
      <xdr:spPr>
        <a:xfrm>
          <a:off x="228600" y="2362200"/>
          <a:ext cx="1762125" cy="762000"/>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47934EC-230F-42E2-BDB1-4A14F868746A}" type="TxLink">
            <a:rPr lang="en-US" sz="2400" b="0" i="0" u="none" strike="noStrike">
              <a:solidFill>
                <a:srgbClr val="4ACAD9"/>
              </a:solidFill>
              <a:latin typeface="Calibri"/>
              <a:ea typeface="+mn-ea"/>
              <a:cs typeface="Calibri"/>
            </a:rPr>
            <a:pPr marL="0" indent="0" algn="ctr"/>
            <a:t>$630,140.00</a:t>
          </a:fld>
          <a:endParaRPr lang="en-US" sz="2400" b="0" i="0" u="none" strike="noStrike">
            <a:solidFill>
              <a:srgbClr val="4ACAD9"/>
            </a:solidFill>
            <a:latin typeface="Calibri"/>
            <a:ea typeface="+mn-ea"/>
            <a:cs typeface="Calibri"/>
          </a:endParaRPr>
        </a:p>
      </xdr:txBody>
    </xdr:sp>
    <xdr:clientData/>
  </xdr:twoCellAnchor>
  <xdr:twoCellAnchor>
    <xdr:from>
      <xdr:col>3</xdr:col>
      <xdr:colOff>542925</xdr:colOff>
      <xdr:row>8</xdr:row>
      <xdr:rowOff>85725</xdr:rowOff>
    </xdr:from>
    <xdr:to>
      <xdr:col>6</xdr:col>
      <xdr:colOff>476250</xdr:colOff>
      <xdr:row>10</xdr:row>
      <xdr:rowOff>57150</xdr:rowOff>
    </xdr:to>
    <xdr:sp macro="" textlink="">
      <xdr:nvSpPr>
        <xdr:cNvPr id="23" name="TextBox 22">
          <a:extLst>
            <a:ext uri="{FF2B5EF4-FFF2-40B4-BE49-F238E27FC236}">
              <a16:creationId xmlns:a16="http://schemas.microsoft.com/office/drawing/2014/main" id="{302D1694-13DE-4308-B0F9-C03A203D0B68}"/>
            </a:ext>
          </a:extLst>
        </xdr:cNvPr>
        <xdr:cNvSpPr txBox="1"/>
      </xdr:nvSpPr>
      <xdr:spPr>
        <a:xfrm>
          <a:off x="2371725" y="1895475"/>
          <a:ext cx="1762125" cy="352425"/>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rgbClr val="4ACAD9"/>
              </a:solidFill>
            </a:rPr>
            <a:t>Total Profit Per Year</a:t>
          </a:r>
        </a:p>
      </xdr:txBody>
    </xdr:sp>
    <xdr:clientData/>
  </xdr:twoCellAnchor>
  <xdr:twoCellAnchor>
    <xdr:from>
      <xdr:col>3</xdr:col>
      <xdr:colOff>542925</xdr:colOff>
      <xdr:row>10</xdr:row>
      <xdr:rowOff>152400</xdr:rowOff>
    </xdr:from>
    <xdr:to>
      <xdr:col>6</xdr:col>
      <xdr:colOff>476250</xdr:colOff>
      <xdr:row>14</xdr:row>
      <xdr:rowOff>152400</xdr:rowOff>
    </xdr:to>
    <xdr:sp macro="" textlink="'Pivot Tables'!D2">
      <xdr:nvSpPr>
        <xdr:cNvPr id="24" name="TextBox 23">
          <a:extLst>
            <a:ext uri="{FF2B5EF4-FFF2-40B4-BE49-F238E27FC236}">
              <a16:creationId xmlns:a16="http://schemas.microsoft.com/office/drawing/2014/main" id="{0D81D7EA-7F94-428A-B3AE-37F86B907630}"/>
            </a:ext>
          </a:extLst>
        </xdr:cNvPr>
        <xdr:cNvSpPr txBox="1"/>
      </xdr:nvSpPr>
      <xdr:spPr>
        <a:xfrm>
          <a:off x="2371725" y="2343150"/>
          <a:ext cx="1762125" cy="762000"/>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9B310CD-9000-4AC4-8FFA-056F1BDB718E}" type="TxLink">
            <a:rPr lang="en-US" sz="2400" b="0" i="0" u="none" strike="noStrike">
              <a:solidFill>
                <a:srgbClr val="4ACAD9"/>
              </a:solidFill>
              <a:latin typeface="Calibri"/>
              <a:ea typeface="+mn-ea"/>
              <a:cs typeface="Calibri"/>
            </a:rPr>
            <a:pPr marL="0" indent="0" algn="ctr"/>
            <a:t>$77,172.00</a:t>
          </a:fld>
          <a:endParaRPr lang="en-US" sz="2400" b="0" i="0" u="none" strike="noStrike">
            <a:solidFill>
              <a:srgbClr val="4ACAD9"/>
            </a:solidFill>
            <a:latin typeface="Calibri"/>
            <a:ea typeface="+mn-ea"/>
            <a:cs typeface="Calibri"/>
          </a:endParaRPr>
        </a:p>
      </xdr:txBody>
    </xdr:sp>
    <xdr:clientData/>
  </xdr:twoCellAnchor>
  <xdr:twoCellAnchor>
    <xdr:from>
      <xdr:col>10</xdr:col>
      <xdr:colOff>352425</xdr:colOff>
      <xdr:row>8</xdr:row>
      <xdr:rowOff>95250</xdr:rowOff>
    </xdr:from>
    <xdr:to>
      <xdr:col>13</xdr:col>
      <xdr:colOff>285750</xdr:colOff>
      <xdr:row>10</xdr:row>
      <xdr:rowOff>66675</xdr:rowOff>
    </xdr:to>
    <xdr:sp macro="" textlink="">
      <xdr:nvSpPr>
        <xdr:cNvPr id="25" name="TextBox 24">
          <a:extLst>
            <a:ext uri="{FF2B5EF4-FFF2-40B4-BE49-F238E27FC236}">
              <a16:creationId xmlns:a16="http://schemas.microsoft.com/office/drawing/2014/main" id="{5E13F415-1AFB-4D3E-8390-0198142FA771}"/>
            </a:ext>
          </a:extLst>
        </xdr:cNvPr>
        <xdr:cNvSpPr txBox="1"/>
      </xdr:nvSpPr>
      <xdr:spPr>
        <a:xfrm>
          <a:off x="6448425" y="1905000"/>
          <a:ext cx="1762125" cy="352425"/>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rgbClr val="4ACAD9"/>
              </a:solidFill>
            </a:rPr>
            <a:t>Quantity Per Year</a:t>
          </a:r>
        </a:p>
      </xdr:txBody>
    </xdr:sp>
    <xdr:clientData/>
  </xdr:twoCellAnchor>
  <xdr:twoCellAnchor>
    <xdr:from>
      <xdr:col>10</xdr:col>
      <xdr:colOff>352425</xdr:colOff>
      <xdr:row>10</xdr:row>
      <xdr:rowOff>161925</xdr:rowOff>
    </xdr:from>
    <xdr:to>
      <xdr:col>13</xdr:col>
      <xdr:colOff>285750</xdr:colOff>
      <xdr:row>14</xdr:row>
      <xdr:rowOff>161925</xdr:rowOff>
    </xdr:to>
    <xdr:sp macro="" textlink="'Pivot Tables'!B2">
      <xdr:nvSpPr>
        <xdr:cNvPr id="26" name="TextBox 25">
          <a:extLst>
            <a:ext uri="{FF2B5EF4-FFF2-40B4-BE49-F238E27FC236}">
              <a16:creationId xmlns:a16="http://schemas.microsoft.com/office/drawing/2014/main" id="{805B0465-349B-4C8B-8342-57A15D291FD1}"/>
            </a:ext>
          </a:extLst>
        </xdr:cNvPr>
        <xdr:cNvSpPr txBox="1"/>
      </xdr:nvSpPr>
      <xdr:spPr>
        <a:xfrm>
          <a:off x="6448425" y="2352675"/>
          <a:ext cx="1762125" cy="762000"/>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E6E2873-7E59-427E-8DA9-131D15822F44}" type="TxLink">
            <a:rPr lang="en-US" sz="2400" b="0" i="0" u="none" strike="noStrike">
              <a:solidFill>
                <a:srgbClr val="4ACAD9"/>
              </a:solidFill>
              <a:latin typeface="Calibri"/>
              <a:ea typeface="+mn-ea"/>
              <a:cs typeface="Calibri"/>
            </a:rPr>
            <a:pPr marL="0" indent="0" algn="ctr"/>
            <a:t>7935</a:t>
          </a:fld>
          <a:endParaRPr lang="en-US" sz="2400" b="0" i="0" u="none" strike="noStrike">
            <a:solidFill>
              <a:srgbClr val="4ACAD9"/>
            </a:solidFill>
            <a:latin typeface="Calibri"/>
            <a:ea typeface="+mn-ea"/>
            <a:cs typeface="Calibri"/>
          </a:endParaRPr>
        </a:p>
      </xdr:txBody>
    </xdr:sp>
    <xdr:clientData/>
  </xdr:twoCellAnchor>
  <xdr:twoCellAnchor>
    <xdr:from>
      <xdr:col>13</xdr:col>
      <xdr:colOff>581025</xdr:colOff>
      <xdr:row>8</xdr:row>
      <xdr:rowOff>114300</xdr:rowOff>
    </xdr:from>
    <xdr:to>
      <xdr:col>16</xdr:col>
      <xdr:colOff>514350</xdr:colOff>
      <xdr:row>10</xdr:row>
      <xdr:rowOff>85725</xdr:rowOff>
    </xdr:to>
    <xdr:sp macro="" textlink="">
      <xdr:nvSpPr>
        <xdr:cNvPr id="27" name="TextBox 26">
          <a:extLst>
            <a:ext uri="{FF2B5EF4-FFF2-40B4-BE49-F238E27FC236}">
              <a16:creationId xmlns:a16="http://schemas.microsoft.com/office/drawing/2014/main" id="{36BB7E50-BBE2-4EF4-8972-870AE8E20462}"/>
            </a:ext>
          </a:extLst>
        </xdr:cNvPr>
        <xdr:cNvSpPr txBox="1"/>
      </xdr:nvSpPr>
      <xdr:spPr>
        <a:xfrm>
          <a:off x="8505825" y="1924050"/>
          <a:ext cx="1762125" cy="352425"/>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rgbClr val="4ACAD9"/>
              </a:solidFill>
            </a:rPr>
            <a:t>Total Orders Per Year</a:t>
          </a:r>
        </a:p>
      </xdr:txBody>
    </xdr:sp>
    <xdr:clientData/>
  </xdr:twoCellAnchor>
  <xdr:twoCellAnchor>
    <xdr:from>
      <xdr:col>13</xdr:col>
      <xdr:colOff>581025</xdr:colOff>
      <xdr:row>10</xdr:row>
      <xdr:rowOff>180975</xdr:rowOff>
    </xdr:from>
    <xdr:to>
      <xdr:col>16</xdr:col>
      <xdr:colOff>514350</xdr:colOff>
      <xdr:row>14</xdr:row>
      <xdr:rowOff>180975</xdr:rowOff>
    </xdr:to>
    <xdr:sp macro="" textlink="'Pivot Tables'!F2">
      <xdr:nvSpPr>
        <xdr:cNvPr id="28" name="TextBox 27">
          <a:extLst>
            <a:ext uri="{FF2B5EF4-FFF2-40B4-BE49-F238E27FC236}">
              <a16:creationId xmlns:a16="http://schemas.microsoft.com/office/drawing/2014/main" id="{4C3F767A-6B66-4D7C-889C-4243352E19EC}"/>
            </a:ext>
          </a:extLst>
        </xdr:cNvPr>
        <xdr:cNvSpPr txBox="1"/>
      </xdr:nvSpPr>
      <xdr:spPr>
        <a:xfrm>
          <a:off x="8505825" y="2371725"/>
          <a:ext cx="1762125" cy="762000"/>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ACD9AD0-FD82-4435-AF3C-EE93CE6C8019}" type="TxLink">
            <a:rPr lang="en-US" sz="2400" b="0" i="0" u="none" strike="noStrike">
              <a:solidFill>
                <a:srgbClr val="4ACAD9"/>
              </a:solidFill>
              <a:latin typeface="Calibri"/>
              <a:ea typeface="+mn-ea"/>
              <a:cs typeface="Calibri"/>
            </a:rPr>
            <a:pPr marL="0" indent="0" algn="ctr"/>
            <a:t>1093</a:t>
          </a:fld>
          <a:endParaRPr lang="en-US" sz="2400" b="0" i="0" u="none" strike="noStrike">
            <a:solidFill>
              <a:srgbClr val="4ACAD9"/>
            </a:solidFill>
            <a:latin typeface="Calibri"/>
            <a:ea typeface="+mn-ea"/>
            <a:cs typeface="Calibri"/>
          </a:endParaRPr>
        </a:p>
      </xdr:txBody>
    </xdr:sp>
    <xdr:clientData/>
  </xdr:twoCellAnchor>
  <xdr:twoCellAnchor>
    <xdr:from>
      <xdr:col>17</xdr:col>
      <xdr:colOff>171450</xdr:colOff>
      <xdr:row>8</xdr:row>
      <xdr:rowOff>95250</xdr:rowOff>
    </xdr:from>
    <xdr:to>
      <xdr:col>20</xdr:col>
      <xdr:colOff>104775</xdr:colOff>
      <xdr:row>10</xdr:row>
      <xdr:rowOff>66675</xdr:rowOff>
    </xdr:to>
    <xdr:sp macro="" textlink="">
      <xdr:nvSpPr>
        <xdr:cNvPr id="29" name="TextBox 28">
          <a:extLst>
            <a:ext uri="{FF2B5EF4-FFF2-40B4-BE49-F238E27FC236}">
              <a16:creationId xmlns:a16="http://schemas.microsoft.com/office/drawing/2014/main" id="{45EB2A92-53E4-469B-BD85-9858C53B45F3}"/>
            </a:ext>
          </a:extLst>
        </xdr:cNvPr>
        <xdr:cNvSpPr txBox="1"/>
      </xdr:nvSpPr>
      <xdr:spPr>
        <a:xfrm>
          <a:off x="10534650" y="1905000"/>
          <a:ext cx="1762125" cy="352425"/>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rgbClr val="4ACAD9"/>
              </a:solidFill>
            </a:rPr>
            <a:t>Total Cost Per Year</a:t>
          </a:r>
        </a:p>
      </xdr:txBody>
    </xdr:sp>
    <xdr:clientData/>
  </xdr:twoCellAnchor>
  <xdr:twoCellAnchor>
    <xdr:from>
      <xdr:col>17</xdr:col>
      <xdr:colOff>171450</xdr:colOff>
      <xdr:row>10</xdr:row>
      <xdr:rowOff>161925</xdr:rowOff>
    </xdr:from>
    <xdr:to>
      <xdr:col>20</xdr:col>
      <xdr:colOff>104775</xdr:colOff>
      <xdr:row>14</xdr:row>
      <xdr:rowOff>161925</xdr:rowOff>
    </xdr:to>
    <xdr:sp macro="" textlink="'Pivot Tables'!H2">
      <xdr:nvSpPr>
        <xdr:cNvPr id="30" name="TextBox 29">
          <a:extLst>
            <a:ext uri="{FF2B5EF4-FFF2-40B4-BE49-F238E27FC236}">
              <a16:creationId xmlns:a16="http://schemas.microsoft.com/office/drawing/2014/main" id="{A7105785-1092-4DC2-A1AF-AD31746E73B4}"/>
            </a:ext>
          </a:extLst>
        </xdr:cNvPr>
        <xdr:cNvSpPr txBox="1"/>
      </xdr:nvSpPr>
      <xdr:spPr>
        <a:xfrm>
          <a:off x="10534650" y="2352675"/>
          <a:ext cx="1762125" cy="762000"/>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C99FA7D-6A7D-4E5E-978C-008A50F1054E}" type="TxLink">
            <a:rPr lang="en-US" sz="2400" b="0" i="0" u="none" strike="noStrike">
              <a:solidFill>
                <a:srgbClr val="4ACAD9"/>
              </a:solidFill>
              <a:latin typeface="Calibri"/>
              <a:ea typeface="+mn-ea"/>
              <a:cs typeface="Calibri"/>
            </a:rPr>
            <a:pPr marL="0" indent="0" algn="ctr"/>
            <a:t>$552,968 </a:t>
          </a:fld>
          <a:endParaRPr lang="en-US" sz="2400" b="0" i="0" u="none" strike="noStrike">
            <a:solidFill>
              <a:srgbClr val="4ACAD9"/>
            </a:solidFill>
            <a:latin typeface="Calibri"/>
            <a:ea typeface="+mn-ea"/>
            <a:cs typeface="Calibri"/>
          </a:endParaRPr>
        </a:p>
      </xdr:txBody>
    </xdr:sp>
    <xdr:clientData/>
  </xdr:twoCellAnchor>
  <xdr:twoCellAnchor>
    <xdr:from>
      <xdr:col>0</xdr:col>
      <xdr:colOff>219075</xdr:colOff>
      <xdr:row>3</xdr:row>
      <xdr:rowOff>171450</xdr:rowOff>
    </xdr:from>
    <xdr:to>
      <xdr:col>3</xdr:col>
      <xdr:colOff>152400</xdr:colOff>
      <xdr:row>7</xdr:row>
      <xdr:rowOff>285750</xdr:rowOff>
    </xdr:to>
    <xdr:sp macro="" textlink="'Pivot Tables'!B17">
      <xdr:nvSpPr>
        <xdr:cNvPr id="32" name="TextBox 31">
          <a:extLst>
            <a:ext uri="{FF2B5EF4-FFF2-40B4-BE49-F238E27FC236}">
              <a16:creationId xmlns:a16="http://schemas.microsoft.com/office/drawing/2014/main" id="{01EF46CF-F658-4D0E-A6F5-10ED5E852B5A}"/>
            </a:ext>
          </a:extLst>
        </xdr:cNvPr>
        <xdr:cNvSpPr txBox="1"/>
      </xdr:nvSpPr>
      <xdr:spPr>
        <a:xfrm>
          <a:off x="219075" y="742950"/>
          <a:ext cx="1762125" cy="876300"/>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971C687-8CBE-46CB-8C1F-16299C95C9D7}" type="TxLink">
            <a:rPr lang="en-US" sz="2400" b="0" i="0" u="none" strike="noStrike">
              <a:solidFill>
                <a:srgbClr val="4ACAD9"/>
              </a:solidFill>
              <a:latin typeface="Calibri"/>
              <a:ea typeface="+mn-ea"/>
              <a:cs typeface="Calibri"/>
            </a:rPr>
            <a:pPr marL="0" indent="0" algn="ctr"/>
            <a:t>$2,348,361.00</a:t>
          </a:fld>
          <a:endParaRPr lang="en-US" sz="2400" b="0" i="0" u="none" strike="noStrike">
            <a:solidFill>
              <a:srgbClr val="4ACAD9"/>
            </a:solidFill>
            <a:latin typeface="Calibri"/>
            <a:ea typeface="+mn-ea"/>
            <a:cs typeface="Calibri"/>
          </a:endParaRPr>
        </a:p>
      </xdr:txBody>
    </xdr:sp>
    <xdr:clientData/>
  </xdr:twoCellAnchor>
  <xdr:twoCellAnchor>
    <xdr:from>
      <xdr:col>0</xdr:col>
      <xdr:colOff>409575</xdr:colOff>
      <xdr:row>6</xdr:row>
      <xdr:rowOff>104775</xdr:rowOff>
    </xdr:from>
    <xdr:to>
      <xdr:col>2</xdr:col>
      <xdr:colOff>438150</xdr:colOff>
      <xdr:row>7</xdr:row>
      <xdr:rowOff>171450</xdr:rowOff>
    </xdr:to>
    <xdr:sp macro="" textlink="">
      <xdr:nvSpPr>
        <xdr:cNvPr id="33" name="TextBox 32">
          <a:extLst>
            <a:ext uri="{FF2B5EF4-FFF2-40B4-BE49-F238E27FC236}">
              <a16:creationId xmlns:a16="http://schemas.microsoft.com/office/drawing/2014/main" id="{AE942287-915E-AE3F-7F1E-F6E2323A327D}"/>
            </a:ext>
          </a:extLst>
        </xdr:cNvPr>
        <xdr:cNvSpPr txBox="1"/>
      </xdr:nvSpPr>
      <xdr:spPr>
        <a:xfrm>
          <a:off x="409575" y="1247775"/>
          <a:ext cx="1247775" cy="257175"/>
        </a:xfrm>
        <a:prstGeom prst="rect">
          <a:avLst/>
        </a:prstGeom>
        <a:solidFill>
          <a:srgbClr val="303030"/>
        </a:solidFill>
        <a:ln w="9525" cmpd="sng">
          <a:solidFill>
            <a:srgbClr val="4ACAD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rgbClr val="4ACAD9"/>
              </a:solidFill>
            </a:rPr>
            <a:t>Total Sales</a:t>
          </a:r>
        </a:p>
      </xdr:txBody>
    </xdr:sp>
    <xdr:clientData/>
  </xdr:twoCellAnchor>
  <xdr:twoCellAnchor>
    <xdr:from>
      <xdr:col>3</xdr:col>
      <xdr:colOff>542925</xdr:colOff>
      <xdr:row>4</xdr:row>
      <xdr:rowOff>9525</xdr:rowOff>
    </xdr:from>
    <xdr:to>
      <xdr:col>6</xdr:col>
      <xdr:colOff>476250</xdr:colOff>
      <xdr:row>7</xdr:row>
      <xdr:rowOff>314325</xdr:rowOff>
    </xdr:to>
    <xdr:sp macro="" textlink="'Pivot Tables'!C17">
      <xdr:nvSpPr>
        <xdr:cNvPr id="36" name="TextBox 35">
          <a:extLst>
            <a:ext uri="{FF2B5EF4-FFF2-40B4-BE49-F238E27FC236}">
              <a16:creationId xmlns:a16="http://schemas.microsoft.com/office/drawing/2014/main" id="{01E3A597-7972-427F-8D47-8A040E0EB7CB}"/>
            </a:ext>
          </a:extLst>
        </xdr:cNvPr>
        <xdr:cNvSpPr txBox="1"/>
      </xdr:nvSpPr>
      <xdr:spPr>
        <a:xfrm>
          <a:off x="2371725" y="771525"/>
          <a:ext cx="1762125" cy="876300"/>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15C2AC1-E7E9-4A07-8180-DC222C4DC9FA}" type="TxLink">
            <a:rPr lang="en-US" sz="2400" b="0" i="0" u="none" strike="noStrike">
              <a:solidFill>
                <a:srgbClr val="4ACAD9"/>
              </a:solidFill>
              <a:latin typeface="Calibri"/>
              <a:ea typeface="+mn-ea"/>
              <a:cs typeface="Calibri"/>
            </a:rPr>
            <a:pPr marL="0" indent="0" algn="ctr"/>
            <a:t>$283,202.00</a:t>
          </a:fld>
          <a:endParaRPr lang="en-US" sz="2400" b="0" i="0" u="none" strike="noStrike">
            <a:solidFill>
              <a:srgbClr val="4ACAD9"/>
            </a:solidFill>
            <a:latin typeface="Calibri"/>
            <a:ea typeface="+mn-ea"/>
            <a:cs typeface="Calibri"/>
          </a:endParaRPr>
        </a:p>
      </xdr:txBody>
    </xdr:sp>
    <xdr:clientData/>
  </xdr:twoCellAnchor>
  <xdr:twoCellAnchor>
    <xdr:from>
      <xdr:col>4</xdr:col>
      <xdr:colOff>209550</xdr:colOff>
      <xdr:row>6</xdr:row>
      <xdr:rowOff>142875</xdr:rowOff>
    </xdr:from>
    <xdr:to>
      <xdr:col>6</xdr:col>
      <xdr:colOff>238125</xdr:colOff>
      <xdr:row>7</xdr:row>
      <xdr:rowOff>209550</xdr:rowOff>
    </xdr:to>
    <xdr:sp macro="" textlink="">
      <xdr:nvSpPr>
        <xdr:cNvPr id="37" name="TextBox 36">
          <a:extLst>
            <a:ext uri="{FF2B5EF4-FFF2-40B4-BE49-F238E27FC236}">
              <a16:creationId xmlns:a16="http://schemas.microsoft.com/office/drawing/2014/main" id="{70BFF065-6C58-4DDA-9D26-FBA8ED208D43}"/>
            </a:ext>
          </a:extLst>
        </xdr:cNvPr>
        <xdr:cNvSpPr txBox="1"/>
      </xdr:nvSpPr>
      <xdr:spPr>
        <a:xfrm>
          <a:off x="2647950" y="1285875"/>
          <a:ext cx="1247775" cy="257175"/>
        </a:xfrm>
        <a:prstGeom prst="rect">
          <a:avLst/>
        </a:prstGeom>
        <a:solidFill>
          <a:srgbClr val="303030"/>
        </a:solidFill>
        <a:ln w="9525" cmpd="sng">
          <a:solidFill>
            <a:srgbClr val="4ACAD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rgbClr val="4ACAD9"/>
              </a:solidFill>
            </a:rPr>
            <a:t>Total Profit</a:t>
          </a:r>
        </a:p>
      </xdr:txBody>
    </xdr:sp>
    <xdr:clientData/>
  </xdr:twoCellAnchor>
  <xdr:twoCellAnchor>
    <xdr:from>
      <xdr:col>10</xdr:col>
      <xdr:colOff>352425</xdr:colOff>
      <xdr:row>4</xdr:row>
      <xdr:rowOff>57150</xdr:rowOff>
    </xdr:from>
    <xdr:to>
      <xdr:col>13</xdr:col>
      <xdr:colOff>285750</xdr:colOff>
      <xdr:row>7</xdr:row>
      <xdr:rowOff>361950</xdr:rowOff>
    </xdr:to>
    <xdr:sp macro="" textlink="'Pivot Tables'!A17">
      <xdr:nvSpPr>
        <xdr:cNvPr id="38" name="TextBox 37">
          <a:extLst>
            <a:ext uri="{FF2B5EF4-FFF2-40B4-BE49-F238E27FC236}">
              <a16:creationId xmlns:a16="http://schemas.microsoft.com/office/drawing/2014/main" id="{EAD85F39-F1A5-4F15-A359-6FCA9067D138}"/>
            </a:ext>
          </a:extLst>
        </xdr:cNvPr>
        <xdr:cNvSpPr txBox="1"/>
      </xdr:nvSpPr>
      <xdr:spPr>
        <a:xfrm>
          <a:off x="6448425" y="819150"/>
          <a:ext cx="1762125" cy="876300"/>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1DE63E6-9357-4638-8F5B-DEE5AA117E59}" type="TxLink">
            <a:rPr lang="en-US" sz="2400" b="0" i="0" u="none" strike="noStrike">
              <a:solidFill>
                <a:srgbClr val="4ACAD9"/>
              </a:solidFill>
              <a:latin typeface="Calibri"/>
              <a:ea typeface="+mn-ea"/>
              <a:cs typeface="Calibri"/>
            </a:rPr>
            <a:pPr marL="0" indent="0" algn="ctr"/>
            <a:t>30348</a:t>
          </a:fld>
          <a:endParaRPr lang="en-US" sz="2400" b="0" i="0" u="none" strike="noStrike">
            <a:solidFill>
              <a:srgbClr val="4ACAD9"/>
            </a:solidFill>
            <a:latin typeface="Calibri"/>
            <a:ea typeface="+mn-ea"/>
            <a:cs typeface="Calibri"/>
          </a:endParaRPr>
        </a:p>
      </xdr:txBody>
    </xdr:sp>
    <xdr:clientData/>
  </xdr:twoCellAnchor>
  <xdr:twoCellAnchor>
    <xdr:from>
      <xdr:col>10</xdr:col>
      <xdr:colOff>590550</xdr:colOff>
      <xdr:row>7</xdr:row>
      <xdr:rowOff>0</xdr:rowOff>
    </xdr:from>
    <xdr:to>
      <xdr:col>13</xdr:col>
      <xdr:colOff>9525</xdr:colOff>
      <xdr:row>7</xdr:row>
      <xdr:rowOff>257175</xdr:rowOff>
    </xdr:to>
    <xdr:sp macro="" textlink="">
      <xdr:nvSpPr>
        <xdr:cNvPr id="39" name="TextBox 38">
          <a:extLst>
            <a:ext uri="{FF2B5EF4-FFF2-40B4-BE49-F238E27FC236}">
              <a16:creationId xmlns:a16="http://schemas.microsoft.com/office/drawing/2014/main" id="{CCB5EF07-4A46-4E97-801D-AAC821E27746}"/>
            </a:ext>
          </a:extLst>
        </xdr:cNvPr>
        <xdr:cNvSpPr txBox="1"/>
      </xdr:nvSpPr>
      <xdr:spPr>
        <a:xfrm>
          <a:off x="6686550" y="1333500"/>
          <a:ext cx="1247775" cy="257175"/>
        </a:xfrm>
        <a:prstGeom prst="rect">
          <a:avLst/>
        </a:prstGeom>
        <a:solidFill>
          <a:srgbClr val="303030"/>
        </a:solidFill>
        <a:ln w="9525" cmpd="sng">
          <a:solidFill>
            <a:srgbClr val="4ACAD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rgbClr val="4ACAD9"/>
              </a:solidFill>
            </a:rPr>
            <a:t>Quantity Sold</a:t>
          </a:r>
        </a:p>
      </xdr:txBody>
    </xdr:sp>
    <xdr:clientData/>
  </xdr:twoCellAnchor>
  <xdr:twoCellAnchor>
    <xdr:from>
      <xdr:col>7</xdr:col>
      <xdr:colOff>28575</xdr:colOff>
      <xdr:row>1</xdr:row>
      <xdr:rowOff>0</xdr:rowOff>
    </xdr:from>
    <xdr:to>
      <xdr:col>14</xdr:col>
      <xdr:colOff>485775</xdr:colOff>
      <xdr:row>3</xdr:row>
      <xdr:rowOff>57150</xdr:rowOff>
    </xdr:to>
    <mc:AlternateContent xmlns:mc="http://schemas.openxmlformats.org/markup-compatibility/2006" xmlns:a14="http://schemas.microsoft.com/office/drawing/2010/main">
      <mc:Choice Requires="a14">
        <xdr:graphicFrame macro="">
          <xdr:nvGraphicFramePr>
            <xdr:cNvPr id="34" name="Year 1">
              <a:extLst>
                <a:ext uri="{FF2B5EF4-FFF2-40B4-BE49-F238E27FC236}">
                  <a16:creationId xmlns:a16="http://schemas.microsoft.com/office/drawing/2014/main" id="{0C41C6EA-0721-4F45-B8BC-3BA0FE68AC3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295775" y="190500"/>
              <a:ext cx="4724400" cy="43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142875</xdr:colOff>
      <xdr:row>4</xdr:row>
      <xdr:rowOff>19050</xdr:rowOff>
    </xdr:from>
    <xdr:to>
      <xdr:col>10</xdr:col>
      <xdr:colOff>76200</xdr:colOff>
      <xdr:row>7</xdr:row>
      <xdr:rowOff>323850</xdr:rowOff>
    </xdr:to>
    <xdr:sp macro="" textlink="'Pivot Tables'!F17">
      <xdr:nvSpPr>
        <xdr:cNvPr id="40" name="TextBox 39">
          <a:extLst>
            <a:ext uri="{FF2B5EF4-FFF2-40B4-BE49-F238E27FC236}">
              <a16:creationId xmlns:a16="http://schemas.microsoft.com/office/drawing/2014/main" id="{C47A56B6-3556-4ADC-9659-CCDD058E2F40}"/>
            </a:ext>
          </a:extLst>
        </xdr:cNvPr>
        <xdr:cNvSpPr txBox="1"/>
      </xdr:nvSpPr>
      <xdr:spPr>
        <a:xfrm>
          <a:off x="4410075" y="781050"/>
          <a:ext cx="1762125" cy="876300"/>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43AF452-3304-4201-8ECB-4D8C4B94E9D5}" type="TxLink">
            <a:rPr lang="en-US" sz="2400" b="0" i="0" u="none" strike="noStrike">
              <a:solidFill>
                <a:srgbClr val="4ACAD9"/>
              </a:solidFill>
              <a:latin typeface="Calibri"/>
              <a:ea typeface="+mn-ea"/>
              <a:cs typeface="Calibri"/>
            </a:rPr>
            <a:pPr marL="0" indent="0" algn="ctr"/>
            <a:t>12%</a:t>
          </a:fld>
          <a:endParaRPr lang="en-US" sz="2400" b="0" i="0" u="none" strike="noStrike">
            <a:solidFill>
              <a:srgbClr val="4ACAD9"/>
            </a:solidFill>
            <a:latin typeface="Calibri"/>
            <a:ea typeface="+mn-ea"/>
            <a:cs typeface="Calibri"/>
          </a:endParaRPr>
        </a:p>
      </xdr:txBody>
    </xdr:sp>
    <xdr:clientData/>
  </xdr:twoCellAnchor>
  <xdr:twoCellAnchor>
    <xdr:from>
      <xdr:col>7</xdr:col>
      <xdr:colOff>419100</xdr:colOff>
      <xdr:row>6</xdr:row>
      <xdr:rowOff>152400</xdr:rowOff>
    </xdr:from>
    <xdr:to>
      <xdr:col>9</xdr:col>
      <xdr:colOff>447675</xdr:colOff>
      <xdr:row>7</xdr:row>
      <xdr:rowOff>219075</xdr:rowOff>
    </xdr:to>
    <xdr:sp macro="" textlink="">
      <xdr:nvSpPr>
        <xdr:cNvPr id="41" name="TextBox 40">
          <a:extLst>
            <a:ext uri="{FF2B5EF4-FFF2-40B4-BE49-F238E27FC236}">
              <a16:creationId xmlns:a16="http://schemas.microsoft.com/office/drawing/2014/main" id="{E76EC68B-E89C-42E4-A42D-0F472706EB01}"/>
            </a:ext>
          </a:extLst>
        </xdr:cNvPr>
        <xdr:cNvSpPr txBox="1"/>
      </xdr:nvSpPr>
      <xdr:spPr>
        <a:xfrm>
          <a:off x="4686300" y="1295400"/>
          <a:ext cx="1247775" cy="257175"/>
        </a:xfrm>
        <a:prstGeom prst="rect">
          <a:avLst/>
        </a:prstGeom>
        <a:solidFill>
          <a:srgbClr val="303030"/>
        </a:solidFill>
        <a:ln w="9525" cmpd="sng">
          <a:solidFill>
            <a:srgbClr val="4ACAD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rgbClr val="4ACAD9"/>
              </a:solidFill>
            </a:rPr>
            <a:t>Margin</a:t>
          </a:r>
        </a:p>
      </xdr:txBody>
    </xdr:sp>
    <xdr:clientData/>
  </xdr:twoCellAnchor>
  <xdr:twoCellAnchor>
    <xdr:from>
      <xdr:col>7</xdr:col>
      <xdr:colOff>123825</xdr:colOff>
      <xdr:row>8</xdr:row>
      <xdr:rowOff>85725</xdr:rowOff>
    </xdr:from>
    <xdr:to>
      <xdr:col>10</xdr:col>
      <xdr:colOff>57150</xdr:colOff>
      <xdr:row>10</xdr:row>
      <xdr:rowOff>57150</xdr:rowOff>
    </xdr:to>
    <xdr:sp macro="" textlink="">
      <xdr:nvSpPr>
        <xdr:cNvPr id="42" name="TextBox 41">
          <a:extLst>
            <a:ext uri="{FF2B5EF4-FFF2-40B4-BE49-F238E27FC236}">
              <a16:creationId xmlns:a16="http://schemas.microsoft.com/office/drawing/2014/main" id="{5B6789F5-5E53-4DC1-9EE1-98C9C273F2E4}"/>
            </a:ext>
          </a:extLst>
        </xdr:cNvPr>
        <xdr:cNvSpPr txBox="1"/>
      </xdr:nvSpPr>
      <xdr:spPr>
        <a:xfrm>
          <a:off x="4391025" y="1895475"/>
          <a:ext cx="1762125" cy="352425"/>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rgbClr val="4ACAD9"/>
              </a:solidFill>
            </a:rPr>
            <a:t>Margin Per Year</a:t>
          </a:r>
        </a:p>
      </xdr:txBody>
    </xdr:sp>
    <xdr:clientData/>
  </xdr:twoCellAnchor>
  <xdr:twoCellAnchor>
    <xdr:from>
      <xdr:col>7</xdr:col>
      <xdr:colOff>123825</xdr:colOff>
      <xdr:row>10</xdr:row>
      <xdr:rowOff>152400</xdr:rowOff>
    </xdr:from>
    <xdr:to>
      <xdr:col>10</xdr:col>
      <xdr:colOff>57150</xdr:colOff>
      <xdr:row>14</xdr:row>
      <xdr:rowOff>152400</xdr:rowOff>
    </xdr:to>
    <xdr:sp macro="" textlink="'Pivot Tables'!G2">
      <xdr:nvSpPr>
        <xdr:cNvPr id="43" name="TextBox 42">
          <a:extLst>
            <a:ext uri="{FF2B5EF4-FFF2-40B4-BE49-F238E27FC236}">
              <a16:creationId xmlns:a16="http://schemas.microsoft.com/office/drawing/2014/main" id="{0BE8892A-7B3E-4B70-BCF8-F3909E3D114F}"/>
            </a:ext>
          </a:extLst>
        </xdr:cNvPr>
        <xdr:cNvSpPr txBox="1"/>
      </xdr:nvSpPr>
      <xdr:spPr>
        <a:xfrm>
          <a:off x="4391025" y="2343150"/>
          <a:ext cx="1762125" cy="762000"/>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7913FC2-DD9B-4511-88C7-1DCB2FD245F1}" type="TxLink">
            <a:rPr lang="en-US" sz="2400" b="0" i="0" u="none" strike="noStrike">
              <a:solidFill>
                <a:srgbClr val="4ACAD9"/>
              </a:solidFill>
              <a:latin typeface="Calibri"/>
              <a:ea typeface="+mn-ea"/>
              <a:cs typeface="Calibri"/>
            </a:rPr>
            <a:pPr marL="0" indent="0" algn="ctr"/>
            <a:t>12%</a:t>
          </a:fld>
          <a:endParaRPr lang="en-US" sz="2400" b="0" i="0" u="none" strike="noStrike">
            <a:solidFill>
              <a:srgbClr val="4ACAD9"/>
            </a:solidFill>
            <a:latin typeface="Calibri"/>
            <a:ea typeface="+mn-ea"/>
            <a:cs typeface="Calibri"/>
          </a:endParaRPr>
        </a:p>
      </xdr:txBody>
    </xdr:sp>
    <xdr:clientData/>
  </xdr:twoCellAnchor>
  <xdr:twoCellAnchor>
    <xdr:from>
      <xdr:col>13</xdr:col>
      <xdr:colOff>581025</xdr:colOff>
      <xdr:row>4</xdr:row>
      <xdr:rowOff>57150</xdr:rowOff>
    </xdr:from>
    <xdr:to>
      <xdr:col>16</xdr:col>
      <xdr:colOff>514350</xdr:colOff>
      <xdr:row>7</xdr:row>
      <xdr:rowOff>361950</xdr:rowOff>
    </xdr:to>
    <xdr:sp macro="" textlink="'Pivot Tables'!E17">
      <xdr:nvSpPr>
        <xdr:cNvPr id="44" name="TextBox 43">
          <a:extLst>
            <a:ext uri="{FF2B5EF4-FFF2-40B4-BE49-F238E27FC236}">
              <a16:creationId xmlns:a16="http://schemas.microsoft.com/office/drawing/2014/main" id="{31CE817D-A006-4202-B990-8F8F68C6F4E3}"/>
            </a:ext>
          </a:extLst>
        </xdr:cNvPr>
        <xdr:cNvSpPr txBox="1"/>
      </xdr:nvSpPr>
      <xdr:spPr>
        <a:xfrm>
          <a:off x="8505825" y="819150"/>
          <a:ext cx="1762125" cy="876300"/>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262D1B8-83C9-4C8E-9423-9E9FD00575D5}" type="TxLink">
            <a:rPr lang="en-US" sz="2400" b="0" i="0" u="none" strike="noStrike">
              <a:solidFill>
                <a:srgbClr val="4ACAD9"/>
              </a:solidFill>
              <a:latin typeface="Calibri"/>
              <a:ea typeface="+mn-ea"/>
              <a:cs typeface="Calibri"/>
            </a:rPr>
            <a:pPr marL="0" indent="0" algn="ctr"/>
            <a:t>4117</a:t>
          </a:fld>
          <a:endParaRPr lang="en-US" sz="2400" b="0" i="0" u="none" strike="noStrike">
            <a:solidFill>
              <a:srgbClr val="4ACAD9"/>
            </a:solidFill>
            <a:latin typeface="Calibri"/>
            <a:ea typeface="+mn-ea"/>
            <a:cs typeface="Calibri"/>
          </a:endParaRPr>
        </a:p>
      </xdr:txBody>
    </xdr:sp>
    <xdr:clientData/>
  </xdr:twoCellAnchor>
  <xdr:twoCellAnchor>
    <xdr:from>
      <xdr:col>14</xdr:col>
      <xdr:colOff>247650</xdr:colOff>
      <xdr:row>7</xdr:row>
      <xdr:rowOff>0</xdr:rowOff>
    </xdr:from>
    <xdr:to>
      <xdr:col>16</xdr:col>
      <xdr:colOff>276225</xdr:colOff>
      <xdr:row>7</xdr:row>
      <xdr:rowOff>257175</xdr:rowOff>
    </xdr:to>
    <xdr:sp macro="" textlink="">
      <xdr:nvSpPr>
        <xdr:cNvPr id="45" name="TextBox 44">
          <a:extLst>
            <a:ext uri="{FF2B5EF4-FFF2-40B4-BE49-F238E27FC236}">
              <a16:creationId xmlns:a16="http://schemas.microsoft.com/office/drawing/2014/main" id="{21A778AB-611D-49C5-AF4B-1C4E794B1BD9}"/>
            </a:ext>
          </a:extLst>
        </xdr:cNvPr>
        <xdr:cNvSpPr txBox="1"/>
      </xdr:nvSpPr>
      <xdr:spPr>
        <a:xfrm>
          <a:off x="8782050" y="1333500"/>
          <a:ext cx="1247775" cy="257175"/>
        </a:xfrm>
        <a:prstGeom prst="rect">
          <a:avLst/>
        </a:prstGeom>
        <a:solidFill>
          <a:srgbClr val="303030"/>
        </a:solidFill>
        <a:ln w="9525" cmpd="sng">
          <a:solidFill>
            <a:srgbClr val="4ACAD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rgbClr val="4ACAD9"/>
              </a:solidFill>
            </a:rPr>
            <a:t>Total Orders</a:t>
          </a:r>
        </a:p>
      </xdr:txBody>
    </xdr:sp>
    <xdr:clientData/>
  </xdr:twoCellAnchor>
  <xdr:twoCellAnchor>
    <xdr:from>
      <xdr:col>17</xdr:col>
      <xdr:colOff>171450</xdr:colOff>
      <xdr:row>4</xdr:row>
      <xdr:rowOff>104775</xdr:rowOff>
    </xdr:from>
    <xdr:to>
      <xdr:col>20</xdr:col>
      <xdr:colOff>104775</xdr:colOff>
      <xdr:row>7</xdr:row>
      <xdr:rowOff>409575</xdr:rowOff>
    </xdr:to>
    <xdr:sp macro="" textlink="'Pivot Tables'!G17">
      <xdr:nvSpPr>
        <xdr:cNvPr id="46" name="TextBox 45">
          <a:extLst>
            <a:ext uri="{FF2B5EF4-FFF2-40B4-BE49-F238E27FC236}">
              <a16:creationId xmlns:a16="http://schemas.microsoft.com/office/drawing/2014/main" id="{1CAA6173-615C-4B52-8997-8070F0AF0153}"/>
            </a:ext>
          </a:extLst>
        </xdr:cNvPr>
        <xdr:cNvSpPr txBox="1"/>
      </xdr:nvSpPr>
      <xdr:spPr>
        <a:xfrm>
          <a:off x="10534650" y="866775"/>
          <a:ext cx="1762125" cy="876300"/>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975CED6-6429-4236-BBCB-53A6BD7AF4BB}" type="TxLink">
            <a:rPr lang="en-US" sz="2400" b="0" i="0" u="none" strike="noStrike">
              <a:solidFill>
                <a:srgbClr val="4ACAD9"/>
              </a:solidFill>
              <a:latin typeface="Calibri"/>
              <a:ea typeface="+mn-ea"/>
              <a:cs typeface="Calibri"/>
            </a:rPr>
            <a:pPr marL="0" indent="0" algn="ctr"/>
            <a:t>$2,065,159 </a:t>
          </a:fld>
          <a:endParaRPr lang="en-US" sz="2400" b="0" i="0" u="none" strike="noStrike">
            <a:solidFill>
              <a:srgbClr val="4ACAD9"/>
            </a:solidFill>
            <a:latin typeface="Calibri"/>
            <a:ea typeface="+mn-ea"/>
            <a:cs typeface="Calibri"/>
          </a:endParaRPr>
        </a:p>
      </xdr:txBody>
    </xdr:sp>
    <xdr:clientData/>
  </xdr:twoCellAnchor>
  <xdr:twoCellAnchor>
    <xdr:from>
      <xdr:col>17</xdr:col>
      <xdr:colOff>447675</xdr:colOff>
      <xdr:row>7</xdr:row>
      <xdr:rowOff>47625</xdr:rowOff>
    </xdr:from>
    <xdr:to>
      <xdr:col>19</xdr:col>
      <xdr:colOff>476250</xdr:colOff>
      <xdr:row>7</xdr:row>
      <xdr:rowOff>304800</xdr:rowOff>
    </xdr:to>
    <xdr:sp macro="" textlink="">
      <xdr:nvSpPr>
        <xdr:cNvPr id="47" name="TextBox 46">
          <a:extLst>
            <a:ext uri="{FF2B5EF4-FFF2-40B4-BE49-F238E27FC236}">
              <a16:creationId xmlns:a16="http://schemas.microsoft.com/office/drawing/2014/main" id="{F3465275-E7C8-4736-9D03-59A6CACA3D0B}"/>
            </a:ext>
          </a:extLst>
        </xdr:cNvPr>
        <xdr:cNvSpPr txBox="1"/>
      </xdr:nvSpPr>
      <xdr:spPr>
        <a:xfrm>
          <a:off x="10810875" y="1381125"/>
          <a:ext cx="1247775" cy="257175"/>
        </a:xfrm>
        <a:prstGeom prst="rect">
          <a:avLst/>
        </a:prstGeom>
        <a:solidFill>
          <a:srgbClr val="303030"/>
        </a:solidFill>
        <a:ln w="9525" cmpd="sng">
          <a:solidFill>
            <a:srgbClr val="4ACAD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rgbClr val="4ACAD9"/>
              </a:solidFill>
            </a:rPr>
            <a:t>Total</a:t>
          </a:r>
          <a:r>
            <a:rPr lang="en-US" sz="1100" baseline="0">
              <a:solidFill>
                <a:srgbClr val="4ACAD9"/>
              </a:solidFill>
            </a:rPr>
            <a:t> </a:t>
          </a:r>
          <a:r>
            <a:rPr lang="en-US" sz="1100">
              <a:solidFill>
                <a:srgbClr val="4ACAD9"/>
              </a:solidFill>
            </a:rPr>
            <a:t>Cost</a:t>
          </a:r>
        </a:p>
      </xdr:txBody>
    </xdr:sp>
    <xdr:clientData/>
  </xdr:twoCellAnchor>
  <xdr:twoCellAnchor>
    <xdr:from>
      <xdr:col>0</xdr:col>
      <xdr:colOff>228599</xdr:colOff>
      <xdr:row>18</xdr:row>
      <xdr:rowOff>19049</xdr:rowOff>
    </xdr:from>
    <xdr:to>
      <xdr:col>6</xdr:col>
      <xdr:colOff>485774</xdr:colOff>
      <xdr:row>30</xdr:row>
      <xdr:rowOff>171449</xdr:rowOff>
    </xdr:to>
    <xdr:graphicFrame macro="">
      <xdr:nvGraphicFramePr>
        <xdr:cNvPr id="48" name="Chart 47">
          <a:extLst>
            <a:ext uri="{FF2B5EF4-FFF2-40B4-BE49-F238E27FC236}">
              <a16:creationId xmlns:a16="http://schemas.microsoft.com/office/drawing/2014/main" id="{3A1F2A12-95D2-4589-A86C-8771E8A85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18</xdr:row>
      <xdr:rowOff>28576</xdr:rowOff>
    </xdr:from>
    <xdr:to>
      <xdr:col>14</xdr:col>
      <xdr:colOff>390525</xdr:colOff>
      <xdr:row>30</xdr:row>
      <xdr:rowOff>133351</xdr:rowOff>
    </xdr:to>
    <xdr:graphicFrame macro="">
      <xdr:nvGraphicFramePr>
        <xdr:cNvPr id="49" name="Chart 48">
          <a:extLst>
            <a:ext uri="{FF2B5EF4-FFF2-40B4-BE49-F238E27FC236}">
              <a16:creationId xmlns:a16="http://schemas.microsoft.com/office/drawing/2014/main" id="{E38CDC89-09E1-4A57-9736-B1A1C7BDF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276225</xdr:colOff>
      <xdr:row>31</xdr:row>
      <xdr:rowOff>133350</xdr:rowOff>
    </xdr:from>
    <xdr:to>
      <xdr:col>6</xdr:col>
      <xdr:colOff>476250</xdr:colOff>
      <xdr:row>46</xdr:row>
      <xdr:rowOff>19050</xdr:rowOff>
    </xdr:to>
    <xdr:graphicFrame macro="">
      <xdr:nvGraphicFramePr>
        <xdr:cNvPr id="50" name="Chart 49">
          <a:extLst>
            <a:ext uri="{FF2B5EF4-FFF2-40B4-BE49-F238E27FC236}">
              <a16:creationId xmlns:a16="http://schemas.microsoft.com/office/drawing/2014/main" id="{E1EA8BAF-E769-4C25-B8E1-E7A8B0FB5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15</xdr:row>
      <xdr:rowOff>57150</xdr:rowOff>
    </xdr:from>
    <xdr:to>
      <xdr:col>3</xdr:col>
      <xdr:colOff>171450</xdr:colOff>
      <xdr:row>17</xdr:row>
      <xdr:rowOff>38100</xdr:rowOff>
    </xdr:to>
    <xdr:sp macro="" textlink="'Pivot Tables'!N68">
      <xdr:nvSpPr>
        <xdr:cNvPr id="51" name="TextBox 50">
          <a:extLst>
            <a:ext uri="{FF2B5EF4-FFF2-40B4-BE49-F238E27FC236}">
              <a16:creationId xmlns:a16="http://schemas.microsoft.com/office/drawing/2014/main" id="{255111B4-D737-4420-902F-927D6AE288BE}"/>
            </a:ext>
          </a:extLst>
        </xdr:cNvPr>
        <xdr:cNvSpPr txBox="1"/>
      </xdr:nvSpPr>
      <xdr:spPr>
        <a:xfrm>
          <a:off x="238125" y="3200400"/>
          <a:ext cx="1762125" cy="762000"/>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7167C94-225B-4F19-BF77-B58C3F2747B7}" type="TxLink">
            <a:rPr lang="en-US" sz="2400" b="0" i="0" u="none" strike="noStrike">
              <a:solidFill>
                <a:srgbClr val="4ACAD9"/>
              </a:solidFill>
              <a:latin typeface="Calibri"/>
              <a:ea typeface="+mn-ea"/>
              <a:cs typeface="Calibri"/>
            </a:rPr>
            <a:pPr marL="0" indent="0" algn="ctr"/>
            <a:t>15%</a:t>
          </a:fld>
          <a:endParaRPr lang="en-US" sz="2400" b="0" i="0" u="none" strike="noStrike">
            <a:solidFill>
              <a:srgbClr val="4ACAD9"/>
            </a:solidFill>
            <a:latin typeface="Calibri"/>
            <a:ea typeface="+mn-ea"/>
            <a:cs typeface="Calibri"/>
          </a:endParaRPr>
        </a:p>
      </xdr:txBody>
    </xdr:sp>
    <xdr:clientData/>
  </xdr:twoCellAnchor>
  <xdr:twoCellAnchor>
    <xdr:from>
      <xdr:col>3</xdr:col>
      <xdr:colOff>561975</xdr:colOff>
      <xdr:row>15</xdr:row>
      <xdr:rowOff>85725</xdr:rowOff>
    </xdr:from>
    <xdr:to>
      <xdr:col>6</xdr:col>
      <xdr:colOff>495300</xdr:colOff>
      <xdr:row>17</xdr:row>
      <xdr:rowOff>66675</xdr:rowOff>
    </xdr:to>
    <xdr:sp macro="" textlink="'Pivot Tables'!N69">
      <xdr:nvSpPr>
        <xdr:cNvPr id="52" name="TextBox 51">
          <a:extLst>
            <a:ext uri="{FF2B5EF4-FFF2-40B4-BE49-F238E27FC236}">
              <a16:creationId xmlns:a16="http://schemas.microsoft.com/office/drawing/2014/main" id="{53680F77-37A4-4620-8902-F44BE9FE7BB4}"/>
            </a:ext>
          </a:extLst>
        </xdr:cNvPr>
        <xdr:cNvSpPr txBox="1"/>
      </xdr:nvSpPr>
      <xdr:spPr>
        <a:xfrm>
          <a:off x="2390775" y="3228975"/>
          <a:ext cx="1762125" cy="762000"/>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4746C8B-869B-46A9-87E4-68B0785B98C9}" type="TxLink">
            <a:rPr lang="en-US" sz="2400" b="0" i="0" u="none" strike="noStrike">
              <a:solidFill>
                <a:srgbClr val="4ACAD9"/>
              </a:solidFill>
              <a:latin typeface="Calibri"/>
              <a:ea typeface="+mn-ea"/>
              <a:cs typeface="Calibri"/>
            </a:rPr>
            <a:pPr marL="0" indent="0" algn="ctr"/>
            <a:t>17%</a:t>
          </a:fld>
          <a:endParaRPr lang="en-US" sz="2400" b="0" i="0" u="none" strike="noStrike">
            <a:solidFill>
              <a:srgbClr val="4ACAD9"/>
            </a:solidFill>
            <a:latin typeface="Calibri"/>
            <a:ea typeface="+mn-ea"/>
            <a:cs typeface="Calibri"/>
          </a:endParaRPr>
        </a:p>
      </xdr:txBody>
    </xdr:sp>
    <xdr:clientData/>
  </xdr:twoCellAnchor>
  <xdr:twoCellAnchor>
    <xdr:from>
      <xdr:col>7</xdr:col>
      <xdr:colOff>133350</xdr:colOff>
      <xdr:row>15</xdr:row>
      <xdr:rowOff>123825</xdr:rowOff>
    </xdr:from>
    <xdr:to>
      <xdr:col>10</xdr:col>
      <xdr:colOff>66675</xdr:colOff>
      <xdr:row>17</xdr:row>
      <xdr:rowOff>104775</xdr:rowOff>
    </xdr:to>
    <xdr:sp macro="" textlink="'Pivot Tables'!N72">
      <xdr:nvSpPr>
        <xdr:cNvPr id="53" name="TextBox 52">
          <a:extLst>
            <a:ext uri="{FF2B5EF4-FFF2-40B4-BE49-F238E27FC236}">
              <a16:creationId xmlns:a16="http://schemas.microsoft.com/office/drawing/2014/main" id="{AC29AF5E-DE48-4AE2-9BA3-358127E3702A}"/>
            </a:ext>
          </a:extLst>
        </xdr:cNvPr>
        <xdr:cNvSpPr txBox="1"/>
      </xdr:nvSpPr>
      <xdr:spPr>
        <a:xfrm>
          <a:off x="4400550" y="3267075"/>
          <a:ext cx="1762125" cy="762000"/>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F7AE0B7-C82A-4558-AF92-650EC071D119}" type="TxLink">
            <a:rPr lang="en-US" sz="2400" b="0" i="0" u="none" strike="noStrike">
              <a:solidFill>
                <a:srgbClr val="4ACAD9"/>
              </a:solidFill>
              <a:latin typeface="Calibri"/>
              <a:ea typeface="+mn-ea"/>
              <a:cs typeface="Calibri"/>
            </a:rPr>
            <a:pPr marL="0" indent="0" algn="ctr"/>
            <a:t>1.51%</a:t>
          </a:fld>
          <a:endParaRPr lang="en-US" sz="2400" b="0" i="0" u="none" strike="noStrike">
            <a:solidFill>
              <a:srgbClr val="4ACAD9"/>
            </a:solidFill>
            <a:latin typeface="Calibri"/>
            <a:ea typeface="+mn-ea"/>
            <a:cs typeface="Calibri"/>
          </a:endParaRPr>
        </a:p>
      </xdr:txBody>
    </xdr:sp>
    <xdr:clientData/>
  </xdr:twoCellAnchor>
  <mc:AlternateContent xmlns:mc="http://schemas.openxmlformats.org/markup-compatibility/2006">
    <mc:Choice xmlns:a14="http://schemas.microsoft.com/office/drawing/2010/main" Requires="a14">
      <xdr:twoCellAnchor editAs="oneCell">
        <xdr:from>
          <xdr:col>0</xdr:col>
          <xdr:colOff>581025</xdr:colOff>
          <xdr:row>16</xdr:row>
          <xdr:rowOff>171450</xdr:rowOff>
        </xdr:from>
        <xdr:to>
          <xdr:col>2</xdr:col>
          <xdr:colOff>390525</xdr:colOff>
          <xdr:row>16</xdr:row>
          <xdr:rowOff>361950</xdr:rowOff>
        </xdr:to>
        <xdr:pic>
          <xdr:nvPicPr>
            <xdr:cNvPr id="54" name="Picture 53">
              <a:extLst>
                <a:ext uri="{FF2B5EF4-FFF2-40B4-BE49-F238E27FC236}">
                  <a16:creationId xmlns:a16="http://schemas.microsoft.com/office/drawing/2014/main" id="{91927D20-DFD7-86E1-C0BC-76318020D75F}"/>
                </a:ext>
              </a:extLst>
            </xdr:cNvPr>
            <xdr:cNvPicPr>
              <a:picLocks noChangeAspect="1" noChangeArrowheads="1"/>
              <a:extLst>
                <a:ext uri="{84589F7E-364E-4C9E-8A38-B11213B215E9}">
                  <a14:cameraTool cellRange="'Pivot Tables'!$O$68" spid="_x0000_s2074"/>
                </a:ext>
              </a:extLst>
            </xdr:cNvPicPr>
          </xdr:nvPicPr>
          <xdr:blipFill>
            <a:blip xmlns:r="http://schemas.openxmlformats.org/officeDocument/2006/relationships" r:embed="rId4"/>
            <a:srcRect/>
            <a:stretch>
              <a:fillRect/>
            </a:stretch>
          </xdr:blipFill>
          <xdr:spPr bwMode="auto">
            <a:xfrm>
              <a:off x="581025" y="3724275"/>
              <a:ext cx="1028700"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323850</xdr:colOff>
          <xdr:row>16</xdr:row>
          <xdr:rowOff>209550</xdr:rowOff>
        </xdr:from>
        <xdr:to>
          <xdr:col>6</xdr:col>
          <xdr:colOff>133350</xdr:colOff>
          <xdr:row>17</xdr:row>
          <xdr:rowOff>9525</xdr:rowOff>
        </xdr:to>
        <xdr:pic>
          <xdr:nvPicPr>
            <xdr:cNvPr id="55" name="Picture 54">
              <a:extLst>
                <a:ext uri="{FF2B5EF4-FFF2-40B4-BE49-F238E27FC236}">
                  <a16:creationId xmlns:a16="http://schemas.microsoft.com/office/drawing/2014/main" id="{0A16FE1D-182E-8FA8-3181-8B57F8C62E6D}"/>
                </a:ext>
              </a:extLst>
            </xdr:cNvPr>
            <xdr:cNvPicPr>
              <a:picLocks noChangeAspect="1" noChangeArrowheads="1"/>
              <a:extLst>
                <a:ext uri="{84589F7E-364E-4C9E-8A38-B11213B215E9}">
                  <a14:cameraTool cellRange="'Pivot Tables'!$O$69" spid="_x0000_s2075"/>
                </a:ext>
              </a:extLst>
            </xdr:cNvPicPr>
          </xdr:nvPicPr>
          <xdr:blipFill>
            <a:blip xmlns:r="http://schemas.openxmlformats.org/officeDocument/2006/relationships" r:embed="rId5"/>
            <a:srcRect/>
            <a:stretch>
              <a:fillRect/>
            </a:stretch>
          </xdr:blipFill>
          <xdr:spPr bwMode="auto">
            <a:xfrm>
              <a:off x="2762250" y="3762375"/>
              <a:ext cx="1028700" cy="1905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7</xdr:col>
      <xdr:colOff>504825</xdr:colOff>
      <xdr:row>16</xdr:row>
      <xdr:rowOff>247650</xdr:rowOff>
    </xdr:from>
    <xdr:to>
      <xdr:col>9</xdr:col>
      <xdr:colOff>323850</xdr:colOff>
      <xdr:row>17</xdr:row>
      <xdr:rowOff>57150</xdr:rowOff>
    </xdr:to>
    <xdr:pic>
      <xdr:nvPicPr>
        <xdr:cNvPr id="56" name="Picture 55">
          <a:extLst>
            <a:ext uri="{FF2B5EF4-FFF2-40B4-BE49-F238E27FC236}">
              <a16:creationId xmlns:a16="http://schemas.microsoft.com/office/drawing/2014/main" id="{09F24FDA-F2A8-EA12-4C72-01ADD4421A3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72025" y="3781425"/>
          <a:ext cx="10382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352425</xdr:colOff>
      <xdr:row>15</xdr:row>
      <xdr:rowOff>152400</xdr:rowOff>
    </xdr:from>
    <xdr:to>
      <xdr:col>13</xdr:col>
      <xdr:colOff>285750</xdr:colOff>
      <xdr:row>17</xdr:row>
      <xdr:rowOff>133350</xdr:rowOff>
    </xdr:to>
    <xdr:sp macro="" textlink="'Pivot Tables'!N70">
      <xdr:nvSpPr>
        <xdr:cNvPr id="57" name="TextBox 56">
          <a:extLst>
            <a:ext uri="{FF2B5EF4-FFF2-40B4-BE49-F238E27FC236}">
              <a16:creationId xmlns:a16="http://schemas.microsoft.com/office/drawing/2014/main" id="{6130EEC3-F6CE-4241-990C-5D853398592A}"/>
            </a:ext>
          </a:extLst>
        </xdr:cNvPr>
        <xdr:cNvSpPr txBox="1"/>
      </xdr:nvSpPr>
      <xdr:spPr>
        <a:xfrm>
          <a:off x="6448425" y="3295650"/>
          <a:ext cx="1762125" cy="762000"/>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C76D375-8062-4700-A1B1-3874058596E4}" type="TxLink">
            <a:rPr lang="en-US" sz="2400" b="0" i="0" u="none" strike="noStrike">
              <a:solidFill>
                <a:srgbClr val="4ACAD9"/>
              </a:solidFill>
              <a:latin typeface="Calibri"/>
              <a:ea typeface="+mn-ea"/>
              <a:cs typeface="Calibri"/>
            </a:rPr>
            <a:pPr marL="0" indent="0" algn="ctr"/>
            <a:t>12%</a:t>
          </a:fld>
          <a:endParaRPr lang="en-US" sz="2400" b="0" i="0" u="none" strike="noStrike">
            <a:solidFill>
              <a:srgbClr val="4ACAD9"/>
            </a:solidFill>
            <a:latin typeface="Calibri"/>
            <a:ea typeface="+mn-ea"/>
            <a:cs typeface="Calibri"/>
          </a:endParaRPr>
        </a:p>
      </xdr:txBody>
    </xdr:sp>
    <xdr:clientData/>
  </xdr:twoCellAnchor>
  <xdr:twoCellAnchor>
    <xdr:from>
      <xdr:col>13</xdr:col>
      <xdr:colOff>581025</xdr:colOff>
      <xdr:row>15</xdr:row>
      <xdr:rowOff>152400</xdr:rowOff>
    </xdr:from>
    <xdr:to>
      <xdr:col>16</xdr:col>
      <xdr:colOff>514350</xdr:colOff>
      <xdr:row>17</xdr:row>
      <xdr:rowOff>133350</xdr:rowOff>
    </xdr:to>
    <xdr:sp macro="" textlink="'Pivot Tables'!N73">
      <xdr:nvSpPr>
        <xdr:cNvPr id="59" name="TextBox 58">
          <a:extLst>
            <a:ext uri="{FF2B5EF4-FFF2-40B4-BE49-F238E27FC236}">
              <a16:creationId xmlns:a16="http://schemas.microsoft.com/office/drawing/2014/main" id="{36433F6C-1645-44B7-B648-11D16F6936F3}"/>
            </a:ext>
          </a:extLst>
        </xdr:cNvPr>
        <xdr:cNvSpPr txBox="1"/>
      </xdr:nvSpPr>
      <xdr:spPr>
        <a:xfrm>
          <a:off x="8505825" y="3295650"/>
          <a:ext cx="1762125" cy="762000"/>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CADEB2F-98CF-46C2-BF37-638A12D78116}" type="TxLink">
            <a:rPr lang="en-US" sz="2400" b="0" i="0" u="none" strike="noStrike">
              <a:solidFill>
                <a:srgbClr val="4ACAD9"/>
              </a:solidFill>
              <a:latin typeface="Calibri"/>
              <a:ea typeface="+mn-ea"/>
              <a:cs typeface="Calibri"/>
            </a:rPr>
            <a:pPr marL="0" indent="0" algn="ctr"/>
            <a:t>-0.13</a:t>
          </a:fld>
          <a:endParaRPr lang="en-US" sz="2400" b="0" i="0" u="none" strike="noStrike">
            <a:solidFill>
              <a:srgbClr val="4ACAD9"/>
            </a:solidFill>
            <a:latin typeface="Calibri"/>
            <a:ea typeface="+mn-ea"/>
            <a:cs typeface="Calibri"/>
          </a:endParaRPr>
        </a:p>
      </xdr:txBody>
    </xdr:sp>
    <xdr:clientData/>
  </xdr:twoCellAnchor>
  <xdr:twoCellAnchor editAs="oneCell">
    <xdr:from>
      <xdr:col>11</xdr:col>
      <xdr:colOff>76200</xdr:colOff>
      <xdr:row>16</xdr:row>
      <xdr:rowOff>247650</xdr:rowOff>
    </xdr:from>
    <xdr:to>
      <xdr:col>12</xdr:col>
      <xdr:colOff>504825</xdr:colOff>
      <xdr:row>17</xdr:row>
      <xdr:rowOff>57150</xdr:rowOff>
    </xdr:to>
    <xdr:pic>
      <xdr:nvPicPr>
        <xdr:cNvPr id="61" name="Picture 60">
          <a:extLst>
            <a:ext uri="{FF2B5EF4-FFF2-40B4-BE49-F238E27FC236}">
              <a16:creationId xmlns:a16="http://schemas.microsoft.com/office/drawing/2014/main" id="{FAC23597-C311-AAE2-C832-A4728F941486}"/>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781800" y="3781425"/>
          <a:ext cx="10382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161925</xdr:colOff>
      <xdr:row>15</xdr:row>
      <xdr:rowOff>133350</xdr:rowOff>
    </xdr:from>
    <xdr:to>
      <xdr:col>20</xdr:col>
      <xdr:colOff>95250</xdr:colOff>
      <xdr:row>17</xdr:row>
      <xdr:rowOff>114300</xdr:rowOff>
    </xdr:to>
    <xdr:sp macro="" textlink="'Pivot Tables'!N71">
      <xdr:nvSpPr>
        <xdr:cNvPr id="62" name="TextBox 61">
          <a:extLst>
            <a:ext uri="{FF2B5EF4-FFF2-40B4-BE49-F238E27FC236}">
              <a16:creationId xmlns:a16="http://schemas.microsoft.com/office/drawing/2014/main" id="{5CC7C8CF-1B61-4B28-BA0A-9C0C80BE789E}"/>
            </a:ext>
          </a:extLst>
        </xdr:cNvPr>
        <xdr:cNvSpPr txBox="1"/>
      </xdr:nvSpPr>
      <xdr:spPr>
        <a:xfrm>
          <a:off x="10525125" y="3276600"/>
          <a:ext cx="1762125" cy="762000"/>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9018A9E-0416-49D9-AF19-294FE496F893}" type="TxLink">
            <a:rPr lang="en-US" sz="2400" b="0" i="0" u="none" strike="noStrike">
              <a:solidFill>
                <a:srgbClr val="4ACAD9"/>
              </a:solidFill>
              <a:latin typeface="Calibri"/>
              <a:ea typeface="+mn-ea"/>
              <a:cs typeface="Calibri"/>
            </a:rPr>
            <a:pPr marL="0" indent="0" algn="ctr"/>
            <a:t>15%</a:t>
          </a:fld>
          <a:endParaRPr lang="en-US" sz="2400" b="0" i="0" u="none" strike="noStrike">
            <a:solidFill>
              <a:srgbClr val="4ACAD9"/>
            </a:solidFill>
            <a:latin typeface="Calibri"/>
            <a:ea typeface="+mn-ea"/>
            <a:cs typeface="Calibri"/>
          </a:endParaRPr>
        </a:p>
      </xdr:txBody>
    </xdr:sp>
    <xdr:clientData/>
  </xdr:twoCellAnchor>
  <xdr:twoCellAnchor editAs="oneCell">
    <xdr:from>
      <xdr:col>17</xdr:col>
      <xdr:colOff>514350</xdr:colOff>
      <xdr:row>16</xdr:row>
      <xdr:rowOff>247650</xdr:rowOff>
    </xdr:from>
    <xdr:to>
      <xdr:col>19</xdr:col>
      <xdr:colOff>333375</xdr:colOff>
      <xdr:row>17</xdr:row>
      <xdr:rowOff>57150</xdr:rowOff>
    </xdr:to>
    <xdr:pic>
      <xdr:nvPicPr>
        <xdr:cNvPr id="64" name="Picture 63">
          <a:extLst>
            <a:ext uri="{FF2B5EF4-FFF2-40B4-BE49-F238E27FC236}">
              <a16:creationId xmlns:a16="http://schemas.microsoft.com/office/drawing/2014/main" id="{F169F4B5-D17F-A506-296A-179CD48C115F}"/>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877550" y="3781425"/>
          <a:ext cx="10382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352425</xdr:colOff>
      <xdr:row>16</xdr:row>
      <xdr:rowOff>257175</xdr:rowOff>
    </xdr:from>
    <xdr:to>
      <xdr:col>16</xdr:col>
      <xdr:colOff>171450</xdr:colOff>
      <xdr:row>17</xdr:row>
      <xdr:rowOff>66675</xdr:rowOff>
    </xdr:to>
    <xdr:pic>
      <xdr:nvPicPr>
        <xdr:cNvPr id="65" name="Picture 64">
          <a:extLst>
            <a:ext uri="{FF2B5EF4-FFF2-40B4-BE49-F238E27FC236}">
              <a16:creationId xmlns:a16="http://schemas.microsoft.com/office/drawing/2014/main" id="{E13BD767-99AD-3374-B852-062E03599004}"/>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886825" y="3790950"/>
          <a:ext cx="10382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180974</xdr:colOff>
      <xdr:row>1</xdr:row>
      <xdr:rowOff>0</xdr:rowOff>
    </xdr:from>
    <xdr:to>
      <xdr:col>20</xdr:col>
      <xdr:colOff>114299</xdr:colOff>
      <xdr:row>3</xdr:row>
      <xdr:rowOff>66675</xdr:rowOff>
    </xdr:to>
    <xdr:sp macro="" textlink="">
      <xdr:nvSpPr>
        <xdr:cNvPr id="2" name="TextBox 1">
          <a:extLst>
            <a:ext uri="{FF2B5EF4-FFF2-40B4-BE49-F238E27FC236}">
              <a16:creationId xmlns:a16="http://schemas.microsoft.com/office/drawing/2014/main" id="{3FB1F4A6-7B0D-4699-97C8-DF34BD862819}"/>
            </a:ext>
          </a:extLst>
        </xdr:cNvPr>
        <xdr:cNvSpPr txBox="1"/>
      </xdr:nvSpPr>
      <xdr:spPr>
        <a:xfrm>
          <a:off x="180974" y="190500"/>
          <a:ext cx="12125325" cy="447675"/>
        </a:xfrm>
        <a:prstGeom prst="rect">
          <a:avLst/>
        </a:prstGeom>
        <a:solidFill>
          <a:srgbClr val="303030"/>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l" rtl="0"/>
          <a:r>
            <a:rPr lang="en-US" sz="1800">
              <a:solidFill>
                <a:srgbClr val="4ACAD9"/>
              </a:solidFill>
            </a:rPr>
            <a:t>Dashboard Overview                                                                                                   </a:t>
          </a:r>
          <a:r>
            <a:rPr lang="en-US" sz="1800" baseline="0">
              <a:solidFill>
                <a:srgbClr val="4ACAD9"/>
              </a:solidFill>
            </a:rPr>
            <a:t>    </a:t>
          </a:r>
          <a:r>
            <a:rPr lang="en-US" sz="1800">
              <a:solidFill>
                <a:srgbClr val="4ACAD9"/>
              </a:solidFill>
            </a:rPr>
            <a:t>     </a:t>
          </a:r>
          <a:r>
            <a:rPr lang="en-US" sz="1800" baseline="0">
              <a:solidFill>
                <a:srgbClr val="4ACAD9"/>
              </a:solidFill>
            </a:rPr>
            <a:t> </a:t>
          </a:r>
          <a:r>
            <a:rPr lang="en-US" sz="1800">
              <a:solidFill>
                <a:srgbClr val="4ACAD9"/>
              </a:solidFill>
            </a:rPr>
            <a:t> Report Period:</a:t>
          </a:r>
          <a:r>
            <a:rPr lang="en-US" sz="1800" baseline="0">
              <a:solidFill>
                <a:srgbClr val="4ACAD9"/>
              </a:solidFill>
            </a:rPr>
            <a:t> Country and Category Per Year</a:t>
          </a:r>
          <a:endParaRPr lang="en-US" sz="1800">
            <a:solidFill>
              <a:srgbClr val="4ACAD9"/>
            </a:solidFill>
          </a:endParaRPr>
        </a:p>
      </xdr:txBody>
    </xdr:sp>
    <xdr:clientData/>
  </xdr:twoCellAnchor>
  <xdr:twoCellAnchor>
    <xdr:from>
      <xdr:col>3</xdr:col>
      <xdr:colOff>0</xdr:colOff>
      <xdr:row>11</xdr:row>
      <xdr:rowOff>95251</xdr:rowOff>
    </xdr:from>
    <xdr:to>
      <xdr:col>3</xdr:col>
      <xdr:colOff>0</xdr:colOff>
      <xdr:row>12</xdr:row>
      <xdr:rowOff>5953</xdr:rowOff>
    </xdr:to>
    <xdr:sp macro="" textlink="">
      <xdr:nvSpPr>
        <xdr:cNvPr id="4" name="TextBox 3">
          <a:extLst>
            <a:ext uri="{FF2B5EF4-FFF2-40B4-BE49-F238E27FC236}">
              <a16:creationId xmlns:a16="http://schemas.microsoft.com/office/drawing/2014/main" id="{E1C6F9F6-94E6-402A-9E97-AE1CFC38ED23}"/>
            </a:ext>
          </a:extLst>
        </xdr:cNvPr>
        <xdr:cNvSpPr txBox="1"/>
      </xdr:nvSpPr>
      <xdr:spPr>
        <a:xfrm>
          <a:off x="1828800" y="2476501"/>
          <a:ext cx="0" cy="101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a:solidFill>
                <a:schemeClr val="bg1">
                  <a:lumMod val="50000"/>
                </a:schemeClr>
              </a:solidFill>
              <a:latin typeface="Segoe UI" panose="020B0502040204020203" pitchFamily="34" charset="0"/>
              <a:cs typeface="Segoe UI" panose="020B0502040204020203" pitchFamily="34" charset="0"/>
            </a:rPr>
            <a:t>vs. previous month</a:t>
          </a:r>
        </a:p>
      </xdr:txBody>
    </xdr:sp>
    <xdr:clientData/>
  </xdr:twoCellAnchor>
  <xdr:twoCellAnchor>
    <xdr:from>
      <xdr:col>0</xdr:col>
      <xdr:colOff>219075</xdr:colOff>
      <xdr:row>3</xdr:row>
      <xdr:rowOff>171450</xdr:rowOff>
    </xdr:from>
    <xdr:to>
      <xdr:col>3</xdr:col>
      <xdr:colOff>152400</xdr:colOff>
      <xdr:row>7</xdr:row>
      <xdr:rowOff>285750</xdr:rowOff>
    </xdr:to>
    <xdr:sp macro="" textlink="'Pivot Tables'!E38">
      <xdr:nvSpPr>
        <xdr:cNvPr id="15" name="TextBox 14">
          <a:extLst>
            <a:ext uri="{FF2B5EF4-FFF2-40B4-BE49-F238E27FC236}">
              <a16:creationId xmlns:a16="http://schemas.microsoft.com/office/drawing/2014/main" id="{95CF1C3E-50EC-4CC6-9639-16762CDFA6F8}"/>
            </a:ext>
          </a:extLst>
        </xdr:cNvPr>
        <xdr:cNvSpPr txBox="1"/>
      </xdr:nvSpPr>
      <xdr:spPr>
        <a:xfrm>
          <a:off x="219075" y="742950"/>
          <a:ext cx="1762125" cy="876300"/>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4C3CB54-DF8D-4219-A33D-A1E3C328A3B1}" type="TxLink">
            <a:rPr lang="en-US" sz="2400" b="0" i="0" u="none" strike="noStrike">
              <a:solidFill>
                <a:srgbClr val="4ACAD9"/>
              </a:solidFill>
              <a:latin typeface="Calibri"/>
              <a:ea typeface="+mn-ea"/>
              <a:cs typeface="Calibri"/>
            </a:rPr>
            <a:pPr marL="0" indent="0" algn="ctr"/>
            <a:t>3</a:t>
          </a:fld>
          <a:endParaRPr lang="en-US" sz="2400" b="0" i="0" u="none" strike="noStrike">
            <a:solidFill>
              <a:srgbClr val="4ACAD9"/>
            </a:solidFill>
            <a:latin typeface="Calibri"/>
            <a:ea typeface="+mn-ea"/>
            <a:cs typeface="Calibri"/>
          </a:endParaRPr>
        </a:p>
      </xdr:txBody>
    </xdr:sp>
    <xdr:clientData/>
  </xdr:twoCellAnchor>
  <xdr:twoCellAnchor>
    <xdr:from>
      <xdr:col>0</xdr:col>
      <xdr:colOff>409575</xdr:colOff>
      <xdr:row>6</xdr:row>
      <xdr:rowOff>104775</xdr:rowOff>
    </xdr:from>
    <xdr:to>
      <xdr:col>2</xdr:col>
      <xdr:colOff>438150</xdr:colOff>
      <xdr:row>7</xdr:row>
      <xdr:rowOff>171450</xdr:rowOff>
    </xdr:to>
    <xdr:sp macro="" textlink="">
      <xdr:nvSpPr>
        <xdr:cNvPr id="16" name="TextBox 15">
          <a:extLst>
            <a:ext uri="{FF2B5EF4-FFF2-40B4-BE49-F238E27FC236}">
              <a16:creationId xmlns:a16="http://schemas.microsoft.com/office/drawing/2014/main" id="{5276A2CA-1650-4232-A471-EE14ECAFBB7E}"/>
            </a:ext>
          </a:extLst>
        </xdr:cNvPr>
        <xdr:cNvSpPr txBox="1"/>
      </xdr:nvSpPr>
      <xdr:spPr>
        <a:xfrm>
          <a:off x="409575" y="1247775"/>
          <a:ext cx="1247775" cy="257175"/>
        </a:xfrm>
        <a:prstGeom prst="rect">
          <a:avLst/>
        </a:prstGeom>
        <a:solidFill>
          <a:srgbClr val="303030"/>
        </a:solidFill>
        <a:ln w="9525" cmpd="sng">
          <a:solidFill>
            <a:srgbClr val="4ACAD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rgbClr val="4ACAD9"/>
              </a:solidFill>
            </a:rPr>
            <a:t>No. of Regions</a:t>
          </a:r>
        </a:p>
      </xdr:txBody>
    </xdr:sp>
    <xdr:clientData/>
  </xdr:twoCellAnchor>
  <xdr:twoCellAnchor>
    <xdr:from>
      <xdr:col>3</xdr:col>
      <xdr:colOff>542925</xdr:colOff>
      <xdr:row>4</xdr:row>
      <xdr:rowOff>9525</xdr:rowOff>
    </xdr:from>
    <xdr:to>
      <xdr:col>6</xdr:col>
      <xdr:colOff>476250</xdr:colOff>
      <xdr:row>7</xdr:row>
      <xdr:rowOff>314325</xdr:rowOff>
    </xdr:to>
    <xdr:sp macro="" textlink="'Pivot Tables'!D38">
      <xdr:nvSpPr>
        <xdr:cNvPr id="17" name="TextBox 16">
          <a:extLst>
            <a:ext uri="{FF2B5EF4-FFF2-40B4-BE49-F238E27FC236}">
              <a16:creationId xmlns:a16="http://schemas.microsoft.com/office/drawing/2014/main" id="{11551411-0E32-421F-A8D4-6E88894CB9C0}"/>
            </a:ext>
          </a:extLst>
        </xdr:cNvPr>
        <xdr:cNvSpPr txBox="1"/>
      </xdr:nvSpPr>
      <xdr:spPr>
        <a:xfrm>
          <a:off x="2371725" y="771525"/>
          <a:ext cx="1762125" cy="876300"/>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564DF35-E58C-43FF-8360-193F2F94ED75}" type="TxLink">
            <a:rPr lang="en-US" sz="2400" b="0" i="0" u="none" strike="noStrike">
              <a:solidFill>
                <a:srgbClr val="4ACAD9"/>
              </a:solidFill>
              <a:latin typeface="Calibri"/>
              <a:ea typeface="+mn-ea"/>
              <a:cs typeface="Calibri"/>
            </a:rPr>
            <a:pPr marL="0" indent="0" algn="ctr"/>
            <a:t>15</a:t>
          </a:fld>
          <a:endParaRPr lang="en-US" sz="2400" b="0" i="0" u="none" strike="noStrike">
            <a:solidFill>
              <a:srgbClr val="4ACAD9"/>
            </a:solidFill>
            <a:latin typeface="Calibri"/>
            <a:ea typeface="+mn-ea"/>
            <a:cs typeface="Calibri"/>
          </a:endParaRPr>
        </a:p>
      </xdr:txBody>
    </xdr:sp>
    <xdr:clientData/>
  </xdr:twoCellAnchor>
  <xdr:twoCellAnchor>
    <xdr:from>
      <xdr:col>4</xdr:col>
      <xdr:colOff>209550</xdr:colOff>
      <xdr:row>6</xdr:row>
      <xdr:rowOff>142875</xdr:rowOff>
    </xdr:from>
    <xdr:to>
      <xdr:col>6</xdr:col>
      <xdr:colOff>238125</xdr:colOff>
      <xdr:row>7</xdr:row>
      <xdr:rowOff>209550</xdr:rowOff>
    </xdr:to>
    <xdr:sp macro="" textlink="">
      <xdr:nvSpPr>
        <xdr:cNvPr id="18" name="TextBox 17">
          <a:extLst>
            <a:ext uri="{FF2B5EF4-FFF2-40B4-BE49-F238E27FC236}">
              <a16:creationId xmlns:a16="http://schemas.microsoft.com/office/drawing/2014/main" id="{746638C2-79B0-412D-AA49-04771448C9F8}"/>
            </a:ext>
          </a:extLst>
        </xdr:cNvPr>
        <xdr:cNvSpPr txBox="1"/>
      </xdr:nvSpPr>
      <xdr:spPr>
        <a:xfrm>
          <a:off x="2647950" y="1285875"/>
          <a:ext cx="1247775" cy="257175"/>
        </a:xfrm>
        <a:prstGeom prst="rect">
          <a:avLst/>
        </a:prstGeom>
        <a:solidFill>
          <a:srgbClr val="303030"/>
        </a:solidFill>
        <a:ln w="9525" cmpd="sng">
          <a:solidFill>
            <a:srgbClr val="4ACAD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rgbClr val="4ACAD9"/>
              </a:solidFill>
            </a:rPr>
            <a:t>No. of Countries</a:t>
          </a:r>
        </a:p>
      </xdr:txBody>
    </xdr:sp>
    <xdr:clientData/>
  </xdr:twoCellAnchor>
  <xdr:twoCellAnchor>
    <xdr:from>
      <xdr:col>10</xdr:col>
      <xdr:colOff>352425</xdr:colOff>
      <xdr:row>4</xdr:row>
      <xdr:rowOff>57150</xdr:rowOff>
    </xdr:from>
    <xdr:to>
      <xdr:col>13</xdr:col>
      <xdr:colOff>285750</xdr:colOff>
      <xdr:row>7</xdr:row>
      <xdr:rowOff>361950</xdr:rowOff>
    </xdr:to>
    <xdr:sp macro="" textlink="'Pivot Tables'!C38">
      <xdr:nvSpPr>
        <xdr:cNvPr id="19" name="TextBox 18">
          <a:extLst>
            <a:ext uri="{FF2B5EF4-FFF2-40B4-BE49-F238E27FC236}">
              <a16:creationId xmlns:a16="http://schemas.microsoft.com/office/drawing/2014/main" id="{D9C823DE-B45D-4D16-8360-FAA14B23B7EC}"/>
            </a:ext>
          </a:extLst>
        </xdr:cNvPr>
        <xdr:cNvSpPr txBox="1"/>
      </xdr:nvSpPr>
      <xdr:spPr>
        <a:xfrm>
          <a:off x="6448425" y="819150"/>
          <a:ext cx="1762125" cy="876300"/>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051D086-9BCF-4C9F-A77F-57EC977F0719}" type="TxLink">
            <a:rPr lang="en-US" sz="2400" b="0" i="0" u="none" strike="noStrike">
              <a:solidFill>
                <a:srgbClr val="4ACAD9"/>
              </a:solidFill>
              <a:latin typeface="Calibri"/>
              <a:ea typeface="+mn-ea"/>
              <a:cs typeface="Calibri"/>
            </a:rPr>
            <a:pPr marL="0" indent="0" algn="ctr"/>
            <a:t>17</a:t>
          </a:fld>
          <a:endParaRPr lang="en-US" sz="2400" b="0" i="0" u="none" strike="noStrike">
            <a:solidFill>
              <a:srgbClr val="4ACAD9"/>
            </a:solidFill>
            <a:latin typeface="Calibri"/>
            <a:ea typeface="+mn-ea"/>
            <a:cs typeface="Calibri"/>
          </a:endParaRPr>
        </a:p>
      </xdr:txBody>
    </xdr:sp>
    <xdr:clientData/>
  </xdr:twoCellAnchor>
  <xdr:twoCellAnchor>
    <xdr:from>
      <xdr:col>10</xdr:col>
      <xdr:colOff>495301</xdr:colOff>
      <xdr:row>7</xdr:row>
      <xdr:rowOff>0</xdr:rowOff>
    </xdr:from>
    <xdr:to>
      <xdr:col>13</xdr:col>
      <xdr:colOff>133351</xdr:colOff>
      <xdr:row>7</xdr:row>
      <xdr:rowOff>257175</xdr:rowOff>
    </xdr:to>
    <xdr:sp macro="" textlink="">
      <xdr:nvSpPr>
        <xdr:cNvPr id="20" name="TextBox 19">
          <a:extLst>
            <a:ext uri="{FF2B5EF4-FFF2-40B4-BE49-F238E27FC236}">
              <a16:creationId xmlns:a16="http://schemas.microsoft.com/office/drawing/2014/main" id="{14887AF1-24B2-4584-B579-3865AF01BA47}"/>
            </a:ext>
          </a:extLst>
        </xdr:cNvPr>
        <xdr:cNvSpPr txBox="1"/>
      </xdr:nvSpPr>
      <xdr:spPr>
        <a:xfrm>
          <a:off x="6591301" y="1333500"/>
          <a:ext cx="1466850" cy="257175"/>
        </a:xfrm>
        <a:prstGeom prst="rect">
          <a:avLst/>
        </a:prstGeom>
        <a:solidFill>
          <a:srgbClr val="303030"/>
        </a:solidFill>
        <a:ln w="9525" cmpd="sng">
          <a:solidFill>
            <a:srgbClr val="4ACAD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rgbClr val="4ACAD9"/>
              </a:solidFill>
            </a:rPr>
            <a:t>No. of  Sub-Categories</a:t>
          </a:r>
        </a:p>
        <a:p>
          <a:pPr algn="ctr"/>
          <a:endParaRPr lang="en-US" sz="1100">
            <a:solidFill>
              <a:srgbClr val="4ACAD9"/>
            </a:solidFill>
          </a:endParaRPr>
        </a:p>
      </xdr:txBody>
    </xdr:sp>
    <xdr:clientData/>
  </xdr:twoCellAnchor>
  <xdr:twoCellAnchor>
    <xdr:from>
      <xdr:col>6</xdr:col>
      <xdr:colOff>390525</xdr:colOff>
      <xdr:row>1</xdr:row>
      <xdr:rowOff>9525</xdr:rowOff>
    </xdr:from>
    <xdr:to>
      <xdr:col>12</xdr:col>
      <xdr:colOff>419100</xdr:colOff>
      <xdr:row>3</xdr:row>
      <xdr:rowOff>66675</xdr:rowOff>
    </xdr:to>
    <mc:AlternateContent xmlns:mc="http://schemas.openxmlformats.org/markup-compatibility/2006" xmlns:a14="http://schemas.microsoft.com/office/drawing/2010/main">
      <mc:Choice Requires="a14">
        <xdr:graphicFrame macro="">
          <xdr:nvGraphicFramePr>
            <xdr:cNvPr id="21" name="Year 2">
              <a:extLst>
                <a:ext uri="{FF2B5EF4-FFF2-40B4-BE49-F238E27FC236}">
                  <a16:creationId xmlns:a16="http://schemas.microsoft.com/office/drawing/2014/main" id="{E647988A-8415-4C68-9BBF-625A00D6C548}"/>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4048125" y="200025"/>
              <a:ext cx="3686175" cy="43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142875</xdr:colOff>
      <xdr:row>4</xdr:row>
      <xdr:rowOff>19050</xdr:rowOff>
    </xdr:from>
    <xdr:to>
      <xdr:col>10</xdr:col>
      <xdr:colOff>76200</xdr:colOff>
      <xdr:row>7</xdr:row>
      <xdr:rowOff>323850</xdr:rowOff>
    </xdr:to>
    <xdr:sp macro="" textlink="'Pivot Tables'!B38">
      <xdr:nvSpPr>
        <xdr:cNvPr id="22" name="TextBox 21">
          <a:extLst>
            <a:ext uri="{FF2B5EF4-FFF2-40B4-BE49-F238E27FC236}">
              <a16:creationId xmlns:a16="http://schemas.microsoft.com/office/drawing/2014/main" id="{BB37D3DD-2621-4E57-8176-10617DE75B56}"/>
            </a:ext>
          </a:extLst>
        </xdr:cNvPr>
        <xdr:cNvSpPr txBox="1"/>
      </xdr:nvSpPr>
      <xdr:spPr>
        <a:xfrm>
          <a:off x="4410075" y="781050"/>
          <a:ext cx="1762125" cy="876300"/>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190DCF7-57C9-4F2F-AB83-AAAD3D94A067}" type="TxLink">
            <a:rPr lang="en-US" sz="2400" b="0" i="0" u="none" strike="noStrike">
              <a:solidFill>
                <a:srgbClr val="4ACAD9"/>
              </a:solidFill>
              <a:latin typeface="Calibri"/>
              <a:ea typeface="+mn-ea"/>
              <a:cs typeface="Calibri"/>
            </a:rPr>
            <a:pPr marL="0" indent="0" algn="ctr"/>
            <a:t>3</a:t>
          </a:fld>
          <a:endParaRPr lang="en-US" sz="2400" b="0" i="0" u="none" strike="noStrike">
            <a:solidFill>
              <a:srgbClr val="4ACAD9"/>
            </a:solidFill>
            <a:latin typeface="Calibri"/>
            <a:ea typeface="+mn-ea"/>
            <a:cs typeface="Calibri"/>
          </a:endParaRPr>
        </a:p>
      </xdr:txBody>
    </xdr:sp>
    <xdr:clientData/>
  </xdr:twoCellAnchor>
  <xdr:twoCellAnchor>
    <xdr:from>
      <xdr:col>7</xdr:col>
      <xdr:colOff>419100</xdr:colOff>
      <xdr:row>6</xdr:row>
      <xdr:rowOff>152400</xdr:rowOff>
    </xdr:from>
    <xdr:to>
      <xdr:col>9</xdr:col>
      <xdr:colOff>447675</xdr:colOff>
      <xdr:row>7</xdr:row>
      <xdr:rowOff>219075</xdr:rowOff>
    </xdr:to>
    <xdr:sp macro="" textlink="">
      <xdr:nvSpPr>
        <xdr:cNvPr id="23" name="TextBox 22">
          <a:extLst>
            <a:ext uri="{FF2B5EF4-FFF2-40B4-BE49-F238E27FC236}">
              <a16:creationId xmlns:a16="http://schemas.microsoft.com/office/drawing/2014/main" id="{3C06E169-5447-47B7-99C6-4DAE22C95BC0}"/>
            </a:ext>
          </a:extLst>
        </xdr:cNvPr>
        <xdr:cNvSpPr txBox="1"/>
      </xdr:nvSpPr>
      <xdr:spPr>
        <a:xfrm>
          <a:off x="4686300" y="1295400"/>
          <a:ext cx="1247775" cy="257175"/>
        </a:xfrm>
        <a:prstGeom prst="rect">
          <a:avLst/>
        </a:prstGeom>
        <a:solidFill>
          <a:srgbClr val="303030"/>
        </a:solidFill>
        <a:ln w="9525" cmpd="sng">
          <a:solidFill>
            <a:srgbClr val="4ACAD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rgbClr val="4ACAD9"/>
              </a:solidFill>
            </a:rPr>
            <a:t>No. of Categories</a:t>
          </a:r>
        </a:p>
      </xdr:txBody>
    </xdr:sp>
    <xdr:clientData/>
  </xdr:twoCellAnchor>
  <xdr:twoCellAnchor>
    <xdr:from>
      <xdr:col>13</xdr:col>
      <xdr:colOff>581025</xdr:colOff>
      <xdr:row>4</xdr:row>
      <xdr:rowOff>57150</xdr:rowOff>
    </xdr:from>
    <xdr:to>
      <xdr:col>16</xdr:col>
      <xdr:colOff>514350</xdr:colOff>
      <xdr:row>7</xdr:row>
      <xdr:rowOff>361950</xdr:rowOff>
    </xdr:to>
    <xdr:sp macro="" textlink="'Pivot Tables'!A38">
      <xdr:nvSpPr>
        <xdr:cNvPr id="26" name="TextBox 25">
          <a:extLst>
            <a:ext uri="{FF2B5EF4-FFF2-40B4-BE49-F238E27FC236}">
              <a16:creationId xmlns:a16="http://schemas.microsoft.com/office/drawing/2014/main" id="{DB015297-DC34-45BF-B9B0-477D7A644ECE}"/>
            </a:ext>
          </a:extLst>
        </xdr:cNvPr>
        <xdr:cNvSpPr txBox="1"/>
      </xdr:nvSpPr>
      <xdr:spPr>
        <a:xfrm>
          <a:off x="8505825" y="819150"/>
          <a:ext cx="1762125" cy="876300"/>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2241BC8-D7EB-4D39-8B30-5C089EA69E9B}" type="TxLink">
            <a:rPr lang="en-US" sz="2400" b="0" i="0" u="none" strike="noStrike">
              <a:solidFill>
                <a:srgbClr val="4ACAD9"/>
              </a:solidFill>
              <a:latin typeface="Calibri"/>
              <a:ea typeface="+mn-ea"/>
              <a:cs typeface="Calibri"/>
            </a:rPr>
            <a:pPr marL="0" indent="0" algn="ctr"/>
            <a:t>1810</a:t>
          </a:fld>
          <a:endParaRPr lang="en-US" sz="2400" b="0" i="0" u="none" strike="noStrike">
            <a:solidFill>
              <a:srgbClr val="4ACAD9"/>
            </a:solidFill>
            <a:latin typeface="Calibri"/>
            <a:ea typeface="+mn-ea"/>
            <a:cs typeface="Calibri"/>
          </a:endParaRPr>
        </a:p>
      </xdr:txBody>
    </xdr:sp>
    <xdr:clientData/>
  </xdr:twoCellAnchor>
  <xdr:twoCellAnchor>
    <xdr:from>
      <xdr:col>14</xdr:col>
      <xdr:colOff>247650</xdr:colOff>
      <xdr:row>7</xdr:row>
      <xdr:rowOff>0</xdr:rowOff>
    </xdr:from>
    <xdr:to>
      <xdr:col>16</xdr:col>
      <xdr:colOff>276225</xdr:colOff>
      <xdr:row>7</xdr:row>
      <xdr:rowOff>257175</xdr:rowOff>
    </xdr:to>
    <xdr:sp macro="" textlink="">
      <xdr:nvSpPr>
        <xdr:cNvPr id="27" name="TextBox 26">
          <a:extLst>
            <a:ext uri="{FF2B5EF4-FFF2-40B4-BE49-F238E27FC236}">
              <a16:creationId xmlns:a16="http://schemas.microsoft.com/office/drawing/2014/main" id="{E7D238C0-240D-4A2A-8BD0-EA2805E91ABE}"/>
            </a:ext>
          </a:extLst>
        </xdr:cNvPr>
        <xdr:cNvSpPr txBox="1"/>
      </xdr:nvSpPr>
      <xdr:spPr>
        <a:xfrm>
          <a:off x="8782050" y="1333500"/>
          <a:ext cx="1247775" cy="257175"/>
        </a:xfrm>
        <a:prstGeom prst="rect">
          <a:avLst/>
        </a:prstGeom>
        <a:solidFill>
          <a:srgbClr val="303030"/>
        </a:solidFill>
        <a:ln w="9525" cmpd="sng">
          <a:solidFill>
            <a:srgbClr val="4ACAD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rgbClr val="4ACAD9"/>
              </a:solidFill>
            </a:rPr>
            <a:t>No.</a:t>
          </a:r>
          <a:r>
            <a:rPr lang="en-US" sz="1100" baseline="0">
              <a:solidFill>
                <a:srgbClr val="4ACAD9"/>
              </a:solidFill>
            </a:rPr>
            <a:t> of Products</a:t>
          </a:r>
          <a:endParaRPr lang="en-US" sz="1100">
            <a:solidFill>
              <a:srgbClr val="4ACAD9"/>
            </a:solidFill>
          </a:endParaRPr>
        </a:p>
      </xdr:txBody>
    </xdr:sp>
    <xdr:clientData/>
  </xdr:twoCellAnchor>
  <xdr:twoCellAnchor>
    <xdr:from>
      <xdr:col>17</xdr:col>
      <xdr:colOff>171450</xdr:colOff>
      <xdr:row>4</xdr:row>
      <xdr:rowOff>104775</xdr:rowOff>
    </xdr:from>
    <xdr:to>
      <xdr:col>20</xdr:col>
      <xdr:colOff>104775</xdr:colOff>
      <xdr:row>7</xdr:row>
      <xdr:rowOff>409575</xdr:rowOff>
    </xdr:to>
    <xdr:sp macro="" textlink="'Pivot Tables'!F38">
      <xdr:nvSpPr>
        <xdr:cNvPr id="28" name="TextBox 27">
          <a:extLst>
            <a:ext uri="{FF2B5EF4-FFF2-40B4-BE49-F238E27FC236}">
              <a16:creationId xmlns:a16="http://schemas.microsoft.com/office/drawing/2014/main" id="{7A652592-22E0-4EC1-9D6B-6FC3EAD4EAB3}"/>
            </a:ext>
          </a:extLst>
        </xdr:cNvPr>
        <xdr:cNvSpPr txBox="1"/>
      </xdr:nvSpPr>
      <xdr:spPr>
        <a:xfrm>
          <a:off x="10534650" y="866775"/>
          <a:ext cx="1762125" cy="876300"/>
        </a:xfrm>
        <a:prstGeom prst="rect">
          <a:avLst/>
        </a:prstGeom>
        <a:solidFill>
          <a:srgbClr val="303030"/>
        </a:solidFill>
        <a:ln w="9525" cmpd="sng">
          <a:solidFill>
            <a:srgbClr val="30303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1D344FE-EE20-4697-948E-589557021B66}" type="TxLink">
            <a:rPr lang="en-US" sz="2400" b="0" i="0" u="none" strike="noStrike">
              <a:solidFill>
                <a:srgbClr val="4ACAD9"/>
              </a:solidFill>
              <a:latin typeface="Calibri"/>
              <a:ea typeface="+mn-ea"/>
              <a:cs typeface="Calibri"/>
            </a:rPr>
            <a:pPr marL="0" indent="0" algn="ctr"/>
            <a:t>4</a:t>
          </a:fld>
          <a:endParaRPr lang="en-US" sz="2400" b="0" i="0" u="none" strike="noStrike">
            <a:solidFill>
              <a:srgbClr val="4ACAD9"/>
            </a:solidFill>
            <a:latin typeface="Calibri"/>
            <a:ea typeface="+mn-ea"/>
            <a:cs typeface="Calibri"/>
          </a:endParaRPr>
        </a:p>
      </xdr:txBody>
    </xdr:sp>
    <xdr:clientData/>
  </xdr:twoCellAnchor>
  <xdr:twoCellAnchor>
    <xdr:from>
      <xdr:col>17</xdr:col>
      <xdr:colOff>447675</xdr:colOff>
      <xdr:row>7</xdr:row>
      <xdr:rowOff>47625</xdr:rowOff>
    </xdr:from>
    <xdr:to>
      <xdr:col>19</xdr:col>
      <xdr:colOff>476250</xdr:colOff>
      <xdr:row>7</xdr:row>
      <xdr:rowOff>304800</xdr:rowOff>
    </xdr:to>
    <xdr:sp macro="" textlink="">
      <xdr:nvSpPr>
        <xdr:cNvPr id="29" name="TextBox 28">
          <a:extLst>
            <a:ext uri="{FF2B5EF4-FFF2-40B4-BE49-F238E27FC236}">
              <a16:creationId xmlns:a16="http://schemas.microsoft.com/office/drawing/2014/main" id="{F6ABF6E8-705F-4B89-A1BC-B73B84A2D3DE}"/>
            </a:ext>
          </a:extLst>
        </xdr:cNvPr>
        <xdr:cNvSpPr txBox="1"/>
      </xdr:nvSpPr>
      <xdr:spPr>
        <a:xfrm>
          <a:off x="10810875" y="1381125"/>
          <a:ext cx="1247775" cy="257175"/>
        </a:xfrm>
        <a:prstGeom prst="rect">
          <a:avLst/>
        </a:prstGeom>
        <a:solidFill>
          <a:srgbClr val="303030"/>
        </a:solidFill>
        <a:ln w="9525" cmpd="sng">
          <a:solidFill>
            <a:srgbClr val="4ACAD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rgbClr val="4ACAD9"/>
              </a:solidFill>
            </a:rPr>
            <a:t>No. of Ship</a:t>
          </a:r>
          <a:r>
            <a:rPr lang="en-US" sz="1100" baseline="0">
              <a:solidFill>
                <a:srgbClr val="4ACAD9"/>
              </a:solidFill>
            </a:rPr>
            <a:t> Modes</a:t>
          </a:r>
          <a:endParaRPr lang="en-US" sz="1100">
            <a:solidFill>
              <a:srgbClr val="4ACAD9"/>
            </a:solidFill>
          </a:endParaRPr>
        </a:p>
      </xdr:txBody>
    </xdr:sp>
    <xdr:clientData/>
  </xdr:twoCellAnchor>
  <xdr:twoCellAnchor>
    <xdr:from>
      <xdr:col>0</xdr:col>
      <xdr:colOff>219075</xdr:colOff>
      <xdr:row>7</xdr:row>
      <xdr:rowOff>438150</xdr:rowOff>
    </xdr:from>
    <xdr:to>
      <xdr:col>6</xdr:col>
      <xdr:colOff>533400</xdr:colOff>
      <xdr:row>18</xdr:row>
      <xdr:rowOff>114300</xdr:rowOff>
    </xdr:to>
    <xdr:graphicFrame macro="">
      <xdr:nvGraphicFramePr>
        <xdr:cNvPr id="31" name="Chart 30">
          <a:extLst>
            <a:ext uri="{FF2B5EF4-FFF2-40B4-BE49-F238E27FC236}">
              <a16:creationId xmlns:a16="http://schemas.microsoft.com/office/drawing/2014/main" id="{8A1BC09E-D5A5-450F-ABD3-ADFA2218F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200025</xdr:colOff>
      <xdr:row>35</xdr:row>
      <xdr:rowOff>28575</xdr:rowOff>
    </xdr:from>
    <xdr:to>
      <xdr:col>6</xdr:col>
      <xdr:colOff>542925</xdr:colOff>
      <xdr:row>49</xdr:row>
      <xdr:rowOff>104775</xdr:rowOff>
    </xdr:to>
    <xdr:graphicFrame macro="">
      <xdr:nvGraphicFramePr>
        <xdr:cNvPr id="32" name="Chart 31">
          <a:extLst>
            <a:ext uri="{FF2B5EF4-FFF2-40B4-BE49-F238E27FC236}">
              <a16:creationId xmlns:a16="http://schemas.microsoft.com/office/drawing/2014/main" id="{471723D1-BD6C-4007-8DA2-5F298EE0F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238124</xdr:colOff>
      <xdr:row>19</xdr:row>
      <xdr:rowOff>66675</xdr:rowOff>
    </xdr:from>
    <xdr:to>
      <xdr:col>6</xdr:col>
      <xdr:colOff>495299</xdr:colOff>
      <xdr:row>33</xdr:row>
      <xdr:rowOff>114300</xdr:rowOff>
    </xdr:to>
    <xdr:graphicFrame macro="">
      <xdr:nvGraphicFramePr>
        <xdr:cNvPr id="33" name="Chart 32">
          <a:extLst>
            <a:ext uri="{FF2B5EF4-FFF2-40B4-BE49-F238E27FC236}">
              <a16:creationId xmlns:a16="http://schemas.microsoft.com/office/drawing/2014/main" id="{A2263C3F-AB00-48D3-9825-E26FD98082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104775</xdr:colOff>
      <xdr:row>19</xdr:row>
      <xdr:rowOff>76200</xdr:rowOff>
    </xdr:from>
    <xdr:to>
      <xdr:col>14</xdr:col>
      <xdr:colOff>409575</xdr:colOff>
      <xdr:row>33</xdr:row>
      <xdr:rowOff>152400</xdr:rowOff>
    </xdr:to>
    <xdr:graphicFrame macro="">
      <xdr:nvGraphicFramePr>
        <xdr:cNvPr id="34" name="Chart 33">
          <a:extLst>
            <a:ext uri="{FF2B5EF4-FFF2-40B4-BE49-F238E27FC236}">
              <a16:creationId xmlns:a16="http://schemas.microsoft.com/office/drawing/2014/main" id="{9FFB69D9-25C4-40EB-A115-D38AC83F6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123825</xdr:colOff>
      <xdr:row>7</xdr:row>
      <xdr:rowOff>466725</xdr:rowOff>
    </xdr:from>
    <xdr:to>
      <xdr:col>14</xdr:col>
      <xdr:colOff>361950</xdr:colOff>
      <xdr:row>18</xdr:row>
      <xdr:rowOff>142875</xdr:rowOff>
    </xdr:to>
    <xdr:graphicFrame macro="">
      <xdr:nvGraphicFramePr>
        <xdr:cNvPr id="36" name="Chart 35">
          <a:extLst>
            <a:ext uri="{FF2B5EF4-FFF2-40B4-BE49-F238E27FC236}">
              <a16:creationId xmlns:a16="http://schemas.microsoft.com/office/drawing/2014/main" id="{0A0877F9-88AA-4018-B274-9D1121EED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85725</xdr:colOff>
      <xdr:row>35</xdr:row>
      <xdr:rowOff>0</xdr:rowOff>
    </xdr:from>
    <xdr:to>
      <xdr:col>14</xdr:col>
      <xdr:colOff>390525</xdr:colOff>
      <xdr:row>49</xdr:row>
      <xdr:rowOff>76200</xdr:rowOff>
    </xdr:to>
    <xdr:graphicFrame macro="">
      <xdr:nvGraphicFramePr>
        <xdr:cNvPr id="37" name="Chart 36">
          <a:extLst>
            <a:ext uri="{FF2B5EF4-FFF2-40B4-BE49-F238E27FC236}">
              <a16:creationId xmlns:a16="http://schemas.microsoft.com/office/drawing/2014/main" id="{729E3F06-17A9-4CDF-8533-CAF16ABDB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lmy" refreshedDate="44832.931609490741" backgroundQuery="1" createdVersion="8" refreshedVersion="8" minRefreshableVersion="3" recordCount="0" supportSubquery="1" supportAdvancedDrill="1" xr:uid="{7E1BCA03-9126-4786-9287-099C52155251}">
  <cacheSource type="external" connectionId="3"/>
  <cacheFields count="7">
    <cacheField name="[Measures].[Sum of Quantity]" caption="Sum of Quantity" numFmtId="0" hierarchy="22" level="32767"/>
    <cacheField name="[Measures].[Sum of Sales]" caption="Sum of Sales" numFmtId="0" hierarchy="23" level="32767"/>
    <cacheField name="[Measures].[Sum of Profit]" caption="Sum of Profit" numFmtId="0" hierarchy="24" level="32767"/>
    <cacheField name="[Measures].[Sum of Discount]" caption="Sum of Discount" numFmtId="0" hierarchy="25" level="32767"/>
    <cacheField name="[Measures].[Orders]" caption="Orders" numFmtId="0" hierarchy="28" level="32767"/>
    <cacheField name="[Measures].[Margin]" caption="Margin" numFmtId="0" hierarchy="30" level="32767"/>
    <cacheField name="[Measures].[Total Cost]" caption="Total Cost" numFmtId="0" hierarchy="27" level="32767"/>
  </cacheFields>
  <cacheHierarchies count="41">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0" memberValueDatatype="130" unbalanced="0"/>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0" memberValueDatatype="130" unbalanced="0"/>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Year]" caption="Year" attribute="1" defaultMemberUniqueName="[ListOfOrders].[Year].[All]" allUniqueName="[ListOfOrders].[Year].[All]" dimensionUniqueName="[ListOfOrders]" displayFolder="" count="0" memberValueDatatype="20" unbalanced="0"/>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Measures].[Sum of Year]" caption="Sum of Year" measure="1" displayFolder="" measureGroup="ListOfOrde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Breakdown" count="0" oneField="1">
      <fieldsUsage count="1">
        <fieldUsage x="0"/>
      </fieldsUsage>
      <extLst>
        <ext xmlns:x15="http://schemas.microsoft.com/office/spreadsheetml/2010/11/main" uri="{B97F6D7D-B522-45F9-BDA1-12C45D357490}">
          <x15:cacheHierarchy aggregatedColumn="18"/>
        </ext>
      </extLst>
    </cacheHierarchy>
    <cacheHierarchy uniqueName="[Measures].[Sum of Sales]" caption="Sum of Sales" measure="1" displayFolder="" measureGroup="OrderBreakdown" count="0" oneField="1">
      <fieldsUsage count="1">
        <fieldUsage x="1"/>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Breakdown" count="0" oneField="1">
      <fieldsUsage count="1">
        <fieldUsage x="2"/>
      </fieldsUsage>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Breakdown" count="0" oneField="1">
      <fieldsUsage count="1">
        <fieldUsage x="3"/>
      </fieldsUsage>
      <extLst>
        <ext xmlns:x15="http://schemas.microsoft.com/office/spreadsheetml/2010/11/main" uri="{B97F6D7D-B522-45F9-BDA1-12C45D357490}">
          <x15:cacheHierarchy aggregatedColumn="15"/>
        </ext>
      </extLst>
    </cacheHierarchy>
    <cacheHierarchy uniqueName="[Measures].[Count of Ship Mode]" caption="Count of Ship Mode" measure="1" displayFolder="" measureGroup="ListOfOrders" count="0">
      <extLst>
        <ext xmlns:x15="http://schemas.microsoft.com/office/spreadsheetml/2010/11/main" uri="{B97F6D7D-B522-45F9-BDA1-12C45D357490}">
          <x15:cacheHierarchy aggregatedColumn="8"/>
        </ext>
      </extLst>
    </cacheHierarchy>
    <cacheHierarchy uniqueName="[Measures].[Total Cost]" caption="Total Cost" measure="1" displayFolder="" measureGroup="OrderBreakdown" count="0" oneField="1">
      <fieldsUsage count="1">
        <fieldUsage x="6"/>
      </fieldsUsage>
    </cacheHierarchy>
    <cacheHierarchy uniqueName="[Measures].[Orders]" caption="Orders" measure="1" displayFolder="" measureGroup="OrderBreakdown" count="0" oneField="1">
      <fieldsUsage count="1">
        <fieldUsage x="4"/>
      </fieldsUsage>
    </cacheHierarchy>
    <cacheHierarchy uniqueName="[Measures].[No of Customer]" caption="No of Customer" measure="1" displayFolder="" measureGroup="OrderBreakdown" count="0"/>
    <cacheHierarchy uniqueName="[Measures].[Margin]" caption="Margin" measure="1" displayFolder="" measureGroup="OrderBreakdown" count="0" oneField="1">
      <fieldsUsage count="1">
        <fieldUsage x="5"/>
      </fieldsUsage>
    </cacheHierarchy>
    <cacheHierarchy uniqueName="[Measures].[Sement Count]" caption="Sement Count" measure="1" displayFolder="" measureGroup="OrderBreakdown" count="0"/>
    <cacheHierarchy uniqueName="[Measures].[No. of Products]" caption="No. of Products" measure="1" displayFolder="" measureGroup="OrderBreakdown" count="0"/>
    <cacheHierarchy uniqueName="[Measures].[No. of Categories]" caption="No. of Categories" measure="1" displayFolder="" measureGroup="OrderBreakdown" count="0"/>
    <cacheHierarchy uniqueName="[Measures].[No. of Subcategories]" caption="No. of Subcategories" measure="1" displayFolder="" measureGroup="OrderBreakdown" count="0"/>
    <cacheHierarchy uniqueName="[Measures].[No. of Countries]" caption="No. of Countries" measure="1" displayFolder="" measureGroup="OrderBreakdown" count="0"/>
    <cacheHierarchy uniqueName="[Measures].[No.of Regions]" caption="No.of Regions" measure="1" displayFolder="" measureGroup="OrderBreakdown" count="0"/>
    <cacheHierarchy uniqueName="[Measures].[No. of Shipment Modes]" caption="No. of Shipment Mode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lmy" refreshedDate="44833.404983101849" backgroundQuery="1" createdVersion="8" refreshedVersion="8" minRefreshableVersion="3" recordCount="0" supportSubquery="1" supportAdvancedDrill="1" xr:uid="{0DB94EBE-4DC1-4E48-AFE5-E3AD91B5BEC2}">
  <cacheSource type="external" connectionId="3"/>
  <cacheFields count="8">
    <cacheField name="[Measures].[Sum of Quantity]" caption="Sum of Quantity" numFmtId="0" hierarchy="22" level="32767"/>
    <cacheField name="[Measures].[Sum of Sales]" caption="Sum of Sales" numFmtId="0" hierarchy="23" level="32767"/>
    <cacheField name="[Measures].[Sum of Profit]" caption="Sum of Profit" numFmtId="0" hierarchy="24" level="32767"/>
    <cacheField name="[Measures].[Sum of Discount]" caption="Sum of Discount" numFmtId="0" hierarchy="25" level="32767"/>
    <cacheField name="[Measures].[Total Cost]" caption="Total Cost" numFmtId="0" hierarchy="27" level="32767"/>
    <cacheField name="[ListOfOrders].[Segment].[Segment]" caption="Segment" numFmtId="0" hierarchy="6" level="1">
      <sharedItems count="3">
        <s v="Consumer"/>
        <s v="Corporate"/>
        <s v="Home Office"/>
      </sharedItems>
    </cacheField>
    <cacheField name="[Measures].[Orders]" caption="Orders" numFmtId="0" hierarchy="28" level="32767"/>
    <cacheField name="[ListOfOrders].[Year].[Year]" caption="Year" numFmtId="0" hierarchy="12" level="1">
      <sharedItems containsSemiMixedTypes="0" containsNonDate="0" containsString="0"/>
    </cacheField>
  </cacheFields>
  <cacheHierarchies count="41">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0" memberValueDatatype="130" unbalanced="0"/>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2" memberValueDatatype="130" unbalanced="0">
      <fieldsUsage count="2">
        <fieldUsage x="-1"/>
        <fieldUsage x="5"/>
      </fieldsUsage>
    </cacheHierarchy>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Year]" caption="Year" attribute="1" defaultMemberUniqueName="[ListOfOrders].[Year].[All]" allUniqueName="[ListOfOrders].[Year].[All]" dimensionUniqueName="[ListOfOrders]" displayFolder="" count="2" memberValueDatatype="20" unbalanced="0">
      <fieldsUsage count="2">
        <fieldUsage x="-1"/>
        <fieldUsage x="7"/>
      </fieldsUsage>
    </cacheHierarchy>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Measures].[Sum of Year]" caption="Sum of Year" measure="1" displayFolder="" measureGroup="ListOfOrde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Breakdown" count="0" oneField="1">
      <fieldsUsage count="1">
        <fieldUsage x="0"/>
      </fieldsUsage>
      <extLst>
        <ext xmlns:x15="http://schemas.microsoft.com/office/spreadsheetml/2010/11/main" uri="{B97F6D7D-B522-45F9-BDA1-12C45D357490}">
          <x15:cacheHierarchy aggregatedColumn="18"/>
        </ext>
      </extLst>
    </cacheHierarchy>
    <cacheHierarchy uniqueName="[Measures].[Sum of Sales]" caption="Sum of Sales" measure="1" displayFolder="" measureGroup="OrderBreakdown" count="0" oneField="1">
      <fieldsUsage count="1">
        <fieldUsage x="1"/>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Breakdown" count="0" oneField="1">
      <fieldsUsage count="1">
        <fieldUsage x="2"/>
      </fieldsUsage>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Breakdown" count="0" oneField="1">
      <fieldsUsage count="1">
        <fieldUsage x="3"/>
      </fieldsUsage>
      <extLst>
        <ext xmlns:x15="http://schemas.microsoft.com/office/spreadsheetml/2010/11/main" uri="{B97F6D7D-B522-45F9-BDA1-12C45D357490}">
          <x15:cacheHierarchy aggregatedColumn="15"/>
        </ext>
      </extLst>
    </cacheHierarchy>
    <cacheHierarchy uniqueName="[Measures].[Count of Ship Mode]" caption="Count of Ship Mode" measure="1" displayFolder="" measureGroup="ListOfOrders" count="0">
      <extLst>
        <ext xmlns:x15="http://schemas.microsoft.com/office/spreadsheetml/2010/11/main" uri="{B97F6D7D-B522-45F9-BDA1-12C45D357490}">
          <x15:cacheHierarchy aggregatedColumn="8"/>
        </ext>
      </extLst>
    </cacheHierarchy>
    <cacheHierarchy uniqueName="[Measures].[Total Cost]" caption="Total Cost" measure="1" displayFolder="" measureGroup="OrderBreakdown" count="0" oneField="1">
      <fieldsUsage count="1">
        <fieldUsage x="4"/>
      </fieldsUsage>
    </cacheHierarchy>
    <cacheHierarchy uniqueName="[Measures].[Orders]" caption="Orders" measure="1" displayFolder="" measureGroup="OrderBreakdown" count="0" oneField="1">
      <fieldsUsage count="1">
        <fieldUsage x="6"/>
      </fieldsUsage>
    </cacheHierarchy>
    <cacheHierarchy uniqueName="[Measures].[No of Customer]" caption="No of Customer" measure="1" displayFolder="" measureGroup="OrderBreakdown" count="0"/>
    <cacheHierarchy uniqueName="[Measures].[Margin]" caption="Margin" measure="1" displayFolder="" measureGroup="OrderBreakdown" count="0"/>
    <cacheHierarchy uniqueName="[Measures].[Sement Count]" caption="Sement Count" measure="1" displayFolder="" measureGroup="OrderBreakdown" count="0"/>
    <cacheHierarchy uniqueName="[Measures].[No. of Products]" caption="No. of Products" measure="1" displayFolder="" measureGroup="OrderBreakdown" count="0"/>
    <cacheHierarchy uniqueName="[Measures].[No. of Categories]" caption="No. of Categories" measure="1" displayFolder="" measureGroup="OrderBreakdown" count="0"/>
    <cacheHierarchy uniqueName="[Measures].[No. of Subcategories]" caption="No. of Subcategories" measure="1" displayFolder="" measureGroup="OrderBreakdown" count="0"/>
    <cacheHierarchy uniqueName="[Measures].[No. of Countries]" caption="No. of Countries" measure="1" displayFolder="" measureGroup="OrderBreakdown" count="0"/>
    <cacheHierarchy uniqueName="[Measures].[No.of Regions]" caption="No.of Regions" measure="1" displayFolder="" measureGroup="OrderBreakdown" count="0"/>
    <cacheHierarchy uniqueName="[Measures].[No. of Shipment Modes]" caption="No. of Shipment Mode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lmy" refreshedDate="44833.404984143519" backgroundQuery="1" createdVersion="8" refreshedVersion="8" minRefreshableVersion="3" recordCount="0" supportSubquery="1" supportAdvancedDrill="1" xr:uid="{DCCF6A1E-729C-4648-A2E6-91FF75F94C4B}">
  <cacheSource type="external" connectionId="3"/>
  <cacheFields count="9">
    <cacheField name="[Measures].[Sum of Quantity]" caption="Sum of Quantity" numFmtId="0" hierarchy="22" level="32767"/>
    <cacheField name="[Measures].[Sum of Sales]" caption="Sum of Sales" numFmtId="0" hierarchy="23" level="32767"/>
    <cacheField name="[Measures].[Sum of Profit]" caption="Sum of Profit" numFmtId="0" hierarchy="24" level="32767"/>
    <cacheField name="[Measures].[Sum of Discount]" caption="Sum of Discount" numFmtId="0" hierarchy="25" level="32767"/>
    <cacheField name="[Measures].[Total Cost]" caption="Total Cost" numFmtId="0" hierarchy="27" level="32767"/>
    <cacheField name="[Measures].[Orders]" caption="Orders" numFmtId="0" hierarchy="28" level="32767"/>
    <cacheField name="[ListOfOrders].[Year].[Year]" caption="Year" numFmtId="0" hierarchy="12" level="1">
      <sharedItems containsSemiMixedTypes="0" containsNonDate="0" containsString="0"/>
    </cacheField>
    <cacheField name="[ListOfOrders].[Region].[Region]" caption="Region" numFmtId="0" hierarchy="5" level="1">
      <sharedItems count="3">
        <s v="Central"/>
        <s v="North"/>
        <s v="South"/>
      </sharedItems>
    </cacheField>
    <cacheField name="[Measures].[No of Customer]" caption="No of Customer" numFmtId="0" hierarchy="29" level="32767"/>
  </cacheFields>
  <cacheHierarchies count="41">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0" memberValueDatatype="130" unbalanced="0"/>
    <cacheHierarchy uniqueName="[ListOfOrders].[Region]" caption="Region" attribute="1" defaultMemberUniqueName="[ListOfOrders].[Region].[All]" allUniqueName="[ListOfOrders].[Region].[All]" dimensionUniqueName="[ListOfOrders]" displayFolder="" count="2" memberValueDatatype="130" unbalanced="0">
      <fieldsUsage count="2">
        <fieldUsage x="-1"/>
        <fieldUsage x="7"/>
      </fieldsUsage>
    </cacheHierarchy>
    <cacheHierarchy uniqueName="[ListOfOrders].[Segment]" caption="Segment" attribute="1" defaultMemberUniqueName="[ListOfOrders].[Segment].[All]" allUniqueName="[ListOfOrders].[Segment].[All]" dimensionUniqueName="[ListOfOrders]" displayFolder="" count="0" memberValueDatatype="130" unbalanced="0"/>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Year]" caption="Year" attribute="1" defaultMemberUniqueName="[ListOfOrders].[Year].[All]" allUniqueName="[ListOfOrders].[Year].[All]" dimensionUniqueName="[ListOfOrders]" displayFolder="" count="2" memberValueDatatype="20" unbalanced="0">
      <fieldsUsage count="2">
        <fieldUsage x="-1"/>
        <fieldUsage x="6"/>
      </fieldsUsage>
    </cacheHierarchy>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Measures].[Sum of Year]" caption="Sum of Year" measure="1" displayFolder="" measureGroup="ListOfOrde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Breakdown" count="0" oneField="1">
      <fieldsUsage count="1">
        <fieldUsage x="0"/>
      </fieldsUsage>
      <extLst>
        <ext xmlns:x15="http://schemas.microsoft.com/office/spreadsheetml/2010/11/main" uri="{B97F6D7D-B522-45F9-BDA1-12C45D357490}">
          <x15:cacheHierarchy aggregatedColumn="18"/>
        </ext>
      </extLst>
    </cacheHierarchy>
    <cacheHierarchy uniqueName="[Measures].[Sum of Sales]" caption="Sum of Sales" measure="1" displayFolder="" measureGroup="OrderBreakdown" count="0" oneField="1">
      <fieldsUsage count="1">
        <fieldUsage x="1"/>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Breakdown" count="0" oneField="1">
      <fieldsUsage count="1">
        <fieldUsage x="2"/>
      </fieldsUsage>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Breakdown" count="0" oneField="1">
      <fieldsUsage count="1">
        <fieldUsage x="3"/>
      </fieldsUsage>
      <extLst>
        <ext xmlns:x15="http://schemas.microsoft.com/office/spreadsheetml/2010/11/main" uri="{B97F6D7D-B522-45F9-BDA1-12C45D357490}">
          <x15:cacheHierarchy aggregatedColumn="15"/>
        </ext>
      </extLst>
    </cacheHierarchy>
    <cacheHierarchy uniqueName="[Measures].[Count of Ship Mode]" caption="Count of Ship Mode" measure="1" displayFolder="" measureGroup="ListOfOrders" count="0">
      <extLst>
        <ext xmlns:x15="http://schemas.microsoft.com/office/spreadsheetml/2010/11/main" uri="{B97F6D7D-B522-45F9-BDA1-12C45D357490}">
          <x15:cacheHierarchy aggregatedColumn="8"/>
        </ext>
      </extLst>
    </cacheHierarchy>
    <cacheHierarchy uniqueName="[Measures].[Total Cost]" caption="Total Cost" measure="1" displayFolder="" measureGroup="OrderBreakdown" count="0" oneField="1">
      <fieldsUsage count="1">
        <fieldUsage x="4"/>
      </fieldsUsage>
    </cacheHierarchy>
    <cacheHierarchy uniqueName="[Measures].[Orders]" caption="Orders" measure="1" displayFolder="" measureGroup="OrderBreakdown" count="0" oneField="1">
      <fieldsUsage count="1">
        <fieldUsage x="5"/>
      </fieldsUsage>
    </cacheHierarchy>
    <cacheHierarchy uniqueName="[Measures].[No of Customer]" caption="No of Customer" measure="1" displayFolder="" measureGroup="OrderBreakdown" count="0" oneField="1">
      <fieldsUsage count="1">
        <fieldUsage x="8"/>
      </fieldsUsage>
    </cacheHierarchy>
    <cacheHierarchy uniqueName="[Measures].[Margin]" caption="Margin" measure="1" displayFolder="" measureGroup="OrderBreakdown" count="0"/>
    <cacheHierarchy uniqueName="[Measures].[Sement Count]" caption="Sement Count" measure="1" displayFolder="" measureGroup="OrderBreakdown" count="0"/>
    <cacheHierarchy uniqueName="[Measures].[No. of Products]" caption="No. of Products" measure="1" displayFolder="" measureGroup="OrderBreakdown" count="0"/>
    <cacheHierarchy uniqueName="[Measures].[No. of Categories]" caption="No. of Categories" measure="1" displayFolder="" measureGroup="OrderBreakdown" count="0"/>
    <cacheHierarchy uniqueName="[Measures].[No. of Subcategories]" caption="No. of Subcategories" measure="1" displayFolder="" measureGroup="OrderBreakdown" count="0"/>
    <cacheHierarchy uniqueName="[Measures].[No. of Countries]" caption="No. of Countries" measure="1" displayFolder="" measureGroup="OrderBreakdown" count="0"/>
    <cacheHierarchy uniqueName="[Measures].[No.of Regions]" caption="No.of Regions" measure="1" displayFolder="" measureGroup="OrderBreakdown" count="0"/>
    <cacheHierarchy uniqueName="[Measures].[No. of Shipment Modes]" caption="No. of Shipment Mode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lmy" refreshedDate="44833.404985300927" backgroundQuery="1" createdVersion="8" refreshedVersion="8" minRefreshableVersion="3" recordCount="0" supportSubquery="1" supportAdvancedDrill="1" xr:uid="{0E34E996-339E-497B-AD7B-A03E770F5E0D}">
  <cacheSource type="external" connectionId="3"/>
  <cacheFields count="8">
    <cacheField name="[ListOfOrders].[Year].[Year]" caption="Year" numFmtId="0" hierarchy="12" level="1">
      <sharedItems containsSemiMixedTypes="0" containsString="0" containsNumber="1" containsInteger="1" minValue="2013" maxValue="2013" count="1">
        <n v="2013"/>
      </sharedItems>
      <extLst>
        <ext xmlns:x15="http://schemas.microsoft.com/office/spreadsheetml/2010/11/main" uri="{4F2E5C28-24EA-4eb8-9CBF-B6C8F9C3D259}">
          <x15:cachedUniqueNames>
            <x15:cachedUniqueName index="0" name="[ListOfOrders].[Year].&amp;[2013]"/>
          </x15:cachedUniqueNames>
        </ext>
      </extLst>
    </cacheField>
    <cacheField name="[Measures].[Sum of Quantity]" caption="Sum of Quantity" numFmtId="0" hierarchy="22" level="32767"/>
    <cacheField name="[Measures].[Sum of Sales]" caption="Sum of Sales" numFmtId="0" hierarchy="23" level="32767"/>
    <cacheField name="[Measures].[Sum of Profit]" caption="Sum of Profit" numFmtId="0" hierarchy="24" level="32767"/>
    <cacheField name="[Measures].[Sum of Discount]" caption="Sum of Discount" numFmtId="0" hierarchy="25" level="32767"/>
    <cacheField name="[Measures].[Orders]" caption="Orders" numFmtId="0" hierarchy="28" level="32767"/>
    <cacheField name="[Measures].[Margin]" caption="Margin" numFmtId="0" hierarchy="30" level="32767"/>
    <cacheField name="[Measures].[Total Cost]" caption="Total Cost" numFmtId="0" hierarchy="27" level="32767"/>
  </cacheFields>
  <cacheHierarchies count="41">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0" memberValueDatatype="130" unbalanced="0"/>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0" memberValueDatatype="130" unbalanced="0"/>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Year]" caption="Year" attribute="1" defaultMemberUniqueName="[ListOfOrders].[Year].[All]" allUniqueName="[ListOfOrders].[Year].[All]" dimensionUniqueName="[ListOfOrders]" displayFolder="" count="2" memberValueDatatype="20" unbalanced="0">
      <fieldsUsage count="2">
        <fieldUsage x="-1"/>
        <fieldUsage x="0"/>
      </fieldsUsage>
    </cacheHierarchy>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Measures].[Sum of Year]" caption="Sum of Year" measure="1" displayFolder="" measureGroup="ListOfOrde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Breakdown" count="0" oneField="1">
      <fieldsUsage count="1">
        <fieldUsage x="1"/>
      </fieldsUsage>
      <extLst>
        <ext xmlns:x15="http://schemas.microsoft.com/office/spreadsheetml/2010/11/main" uri="{B97F6D7D-B522-45F9-BDA1-12C45D357490}">
          <x15:cacheHierarchy aggregatedColumn="18"/>
        </ext>
      </extLst>
    </cacheHierarchy>
    <cacheHierarchy uniqueName="[Measures].[Sum of Sales]" caption="Sum of Sales" measure="1" displayFolder="" measureGroup="OrderBreakdown" count="0" oneField="1">
      <fieldsUsage count="1">
        <fieldUsage x="2"/>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Breakdown" count="0" oneField="1">
      <fieldsUsage count="1">
        <fieldUsage x="3"/>
      </fieldsUsage>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Breakdown" count="0" oneField="1">
      <fieldsUsage count="1">
        <fieldUsage x="4"/>
      </fieldsUsage>
      <extLst>
        <ext xmlns:x15="http://schemas.microsoft.com/office/spreadsheetml/2010/11/main" uri="{B97F6D7D-B522-45F9-BDA1-12C45D357490}">
          <x15:cacheHierarchy aggregatedColumn="15"/>
        </ext>
      </extLst>
    </cacheHierarchy>
    <cacheHierarchy uniqueName="[Measures].[Count of Ship Mode]" caption="Count of Ship Mode" measure="1" displayFolder="" measureGroup="ListOfOrders" count="0">
      <extLst>
        <ext xmlns:x15="http://schemas.microsoft.com/office/spreadsheetml/2010/11/main" uri="{B97F6D7D-B522-45F9-BDA1-12C45D357490}">
          <x15:cacheHierarchy aggregatedColumn="8"/>
        </ext>
      </extLst>
    </cacheHierarchy>
    <cacheHierarchy uniqueName="[Measures].[Total Cost]" caption="Total Cost" measure="1" displayFolder="" measureGroup="OrderBreakdown" count="0" oneField="1">
      <fieldsUsage count="1">
        <fieldUsage x="7"/>
      </fieldsUsage>
    </cacheHierarchy>
    <cacheHierarchy uniqueName="[Measures].[Orders]" caption="Orders" measure="1" displayFolder="" measureGroup="OrderBreakdown" count="0" oneField="1">
      <fieldsUsage count="1">
        <fieldUsage x="5"/>
      </fieldsUsage>
    </cacheHierarchy>
    <cacheHierarchy uniqueName="[Measures].[No of Customer]" caption="No of Customer" measure="1" displayFolder="" measureGroup="OrderBreakdown" count="0"/>
    <cacheHierarchy uniqueName="[Measures].[Margin]" caption="Margin" measure="1" displayFolder="" measureGroup="OrderBreakdown" count="0" oneField="1">
      <fieldsUsage count="1">
        <fieldUsage x="6"/>
      </fieldsUsage>
    </cacheHierarchy>
    <cacheHierarchy uniqueName="[Measures].[Sement Count]" caption="Sement Count" measure="1" displayFolder="" measureGroup="OrderBreakdown" count="0"/>
    <cacheHierarchy uniqueName="[Measures].[No. of Products]" caption="No. of Products" measure="1" displayFolder="" measureGroup="OrderBreakdown" count="0"/>
    <cacheHierarchy uniqueName="[Measures].[No. of Categories]" caption="No. of Categories" measure="1" displayFolder="" measureGroup="OrderBreakdown" count="0"/>
    <cacheHierarchy uniqueName="[Measures].[No. of Subcategories]" caption="No. of Subcategories" measure="1" displayFolder="" measureGroup="OrderBreakdown" count="0"/>
    <cacheHierarchy uniqueName="[Measures].[No. of Countries]" caption="No. of Countries" measure="1" displayFolder="" measureGroup="OrderBreakdown" count="0"/>
    <cacheHierarchy uniqueName="[Measures].[No.of Regions]" caption="No.of Regions" measure="1" displayFolder="" measureGroup="OrderBreakdown" count="0"/>
    <cacheHierarchy uniqueName="[Measures].[No. of Shipment Modes]" caption="No. of Shipment Mode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lmy" refreshedDate="44833.404986458336" backgroundQuery="1" createdVersion="8" refreshedVersion="8" minRefreshableVersion="3" recordCount="0" supportSubquery="1" supportAdvancedDrill="1" xr:uid="{8E676D62-5084-413C-9A8F-13294E0C282D}">
  <cacheSource type="external" connectionId="3"/>
  <cacheFields count="6">
    <cacheField name="[Measures].[Sum of Sales]" caption="Sum of Sales" numFmtId="0" hierarchy="23" level="32767"/>
    <cacheField name="[Measures].[Sum of Profit]" caption="Sum of Profit" numFmtId="0" hierarchy="24" level="32767"/>
    <cacheField name="[Measures].[Sum of Discount]" caption="Sum of Discount" numFmtId="0" hierarchy="25" level="32767"/>
    <cacheField name="[ListOfOrders].[Segment].[Segment]" caption="Segment" numFmtId="0" hierarchy="6" level="1">
      <sharedItems count="3">
        <s v="Consumer"/>
        <s v="Corporate"/>
        <s v="Home Office"/>
      </sharedItems>
    </cacheField>
    <cacheField name="[Measures].[Orders]" caption="Orders" numFmtId="0" hierarchy="28" level="32767"/>
    <cacheField name="[ListOfOrders].[Year].[Year]" caption="Year" numFmtId="0" hierarchy="12" level="1">
      <sharedItems containsSemiMixedTypes="0" containsNonDate="0" containsString="0"/>
    </cacheField>
  </cacheFields>
  <cacheHierarchies count="41">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0" memberValueDatatype="130" unbalanced="0"/>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2" memberValueDatatype="130" unbalanced="0">
      <fieldsUsage count="2">
        <fieldUsage x="-1"/>
        <fieldUsage x="3"/>
      </fieldsUsage>
    </cacheHierarchy>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Year]" caption="Year" attribute="1" defaultMemberUniqueName="[ListOfOrders].[Year].[All]" allUniqueName="[ListOfOrders].[Year].[All]" dimensionUniqueName="[ListOfOrders]" displayFolder="" count="2" memberValueDatatype="20" unbalanced="0">
      <fieldsUsage count="2">
        <fieldUsage x="-1"/>
        <fieldUsage x="5"/>
      </fieldsUsage>
    </cacheHierarchy>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Measures].[Sum of Year]" caption="Sum of Year" measure="1" displayFolder="" measureGroup="ListOfOrde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Breakdown" count="0">
      <extLst>
        <ext xmlns:x15="http://schemas.microsoft.com/office/spreadsheetml/2010/11/main" uri="{B97F6D7D-B522-45F9-BDA1-12C45D357490}">
          <x15:cacheHierarchy aggregatedColumn="18"/>
        </ext>
      </extLst>
    </cacheHierarchy>
    <cacheHierarchy uniqueName="[Measures].[Sum of Sales]" caption="Sum of Sales" measure="1" displayFolder="" measureGroup="OrderBreakdown" count="0" oneField="1">
      <fieldsUsage count="1">
        <fieldUsage x="0"/>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Breakdown" count="0" oneField="1">
      <fieldsUsage count="1">
        <fieldUsage x="1"/>
      </fieldsUsage>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Breakdown" count="0" oneField="1">
      <fieldsUsage count="1">
        <fieldUsage x="2"/>
      </fieldsUsage>
      <extLst>
        <ext xmlns:x15="http://schemas.microsoft.com/office/spreadsheetml/2010/11/main" uri="{B97F6D7D-B522-45F9-BDA1-12C45D357490}">
          <x15:cacheHierarchy aggregatedColumn="15"/>
        </ext>
      </extLst>
    </cacheHierarchy>
    <cacheHierarchy uniqueName="[Measures].[Count of Ship Mode]" caption="Count of Ship Mode" measure="1" displayFolder="" measureGroup="ListOfOrders" count="0">
      <extLst>
        <ext xmlns:x15="http://schemas.microsoft.com/office/spreadsheetml/2010/11/main" uri="{B97F6D7D-B522-45F9-BDA1-12C45D357490}">
          <x15:cacheHierarchy aggregatedColumn="8"/>
        </ext>
      </extLst>
    </cacheHierarchy>
    <cacheHierarchy uniqueName="[Measures].[Total Cost]" caption="Total Cost" measure="1" displayFolder="" measureGroup="OrderBreakdown" count="0"/>
    <cacheHierarchy uniqueName="[Measures].[Orders]" caption="Orders" measure="1" displayFolder="" measureGroup="OrderBreakdown" count="0" oneField="1">
      <fieldsUsage count="1">
        <fieldUsage x="4"/>
      </fieldsUsage>
    </cacheHierarchy>
    <cacheHierarchy uniqueName="[Measures].[No of Customer]" caption="No of Customer" measure="1" displayFolder="" measureGroup="OrderBreakdown" count="0"/>
    <cacheHierarchy uniqueName="[Measures].[Margin]" caption="Margin" measure="1" displayFolder="" measureGroup="OrderBreakdown" count="0"/>
    <cacheHierarchy uniqueName="[Measures].[Sement Count]" caption="Sement Count" measure="1" displayFolder="" measureGroup="OrderBreakdown" count="0"/>
    <cacheHierarchy uniqueName="[Measures].[No. of Products]" caption="No. of Products" measure="1" displayFolder="" measureGroup="OrderBreakdown" count="0"/>
    <cacheHierarchy uniqueName="[Measures].[No. of Categories]" caption="No. of Categories" measure="1" displayFolder="" measureGroup="OrderBreakdown" count="0"/>
    <cacheHierarchy uniqueName="[Measures].[No. of Subcategories]" caption="No. of Subcategories" measure="1" displayFolder="" measureGroup="OrderBreakdown" count="0"/>
    <cacheHierarchy uniqueName="[Measures].[No. of Countries]" caption="No. of Countries" measure="1" displayFolder="" measureGroup="OrderBreakdown" count="0"/>
    <cacheHierarchy uniqueName="[Measures].[No.of Regions]" caption="No.of Regions" measure="1" displayFolder="" measureGroup="OrderBreakdown" count="0"/>
    <cacheHierarchy uniqueName="[Measures].[No. of Shipment Modes]" caption="No. of Shipment Mode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lmy" refreshedDate="44833.404987731483" backgroundQuery="1" createdVersion="8" refreshedVersion="8" minRefreshableVersion="3" recordCount="0" supportSubquery="1" supportAdvancedDrill="1" xr:uid="{FE1E91DE-372B-4D8C-8BAB-F5D6115246E9}">
  <cacheSource type="external" connectionId="3"/>
  <cacheFields count="3">
    <cacheField name="[ListOfOrders].[Year].[Year]" caption="Year" numFmtId="0" hierarchy="12" level="1">
      <sharedItems containsSemiMixedTypes="0" containsNonDate="0" containsString="0"/>
    </cacheField>
    <cacheField name="[ListOfOrders].[Region].[Region]" caption="Region" numFmtId="0" hierarchy="5" level="1">
      <sharedItems count="3">
        <s v="Central"/>
        <s v="North"/>
        <s v="South"/>
      </sharedItems>
    </cacheField>
    <cacheField name="[Measures].[Sum of Sales]" caption="Sum of Sales" numFmtId="0" hierarchy="23" level="32767"/>
  </cacheFields>
  <cacheHierarchies count="41">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0" memberValueDatatype="130" unbalanced="0"/>
    <cacheHierarchy uniqueName="[ListOfOrders].[Region]" caption="Region" attribute="1" defaultMemberUniqueName="[ListOfOrders].[Region].[All]" allUniqueName="[ListOfOrders].[Region].[All]" dimensionUniqueName="[ListOfOrders]" displayFolder="" count="2" memberValueDatatype="130" unbalanced="0">
      <fieldsUsage count="2">
        <fieldUsage x="-1"/>
        <fieldUsage x="1"/>
      </fieldsUsage>
    </cacheHierarchy>
    <cacheHierarchy uniqueName="[ListOfOrders].[Segment]" caption="Segment" attribute="1" defaultMemberUniqueName="[ListOfOrders].[Segment].[All]" allUniqueName="[ListOfOrders].[Segment].[All]" dimensionUniqueName="[ListOfOrders]" displayFolder="" count="0" memberValueDatatype="130" unbalanced="0"/>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Year]" caption="Year" attribute="1" defaultMemberUniqueName="[ListOfOrders].[Year].[All]" allUniqueName="[ListOfOrders].[Year].[All]" dimensionUniqueName="[ListOfOrders]" displayFolder="" count="2" memberValueDatatype="20" unbalanced="0">
      <fieldsUsage count="2">
        <fieldUsage x="-1"/>
        <fieldUsage x="0"/>
      </fieldsUsage>
    </cacheHierarchy>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Measures].[Sum of Year]" caption="Sum of Year" measure="1" displayFolder="" measureGroup="ListOfOrde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Breakdown" count="0">
      <extLst>
        <ext xmlns:x15="http://schemas.microsoft.com/office/spreadsheetml/2010/11/main" uri="{B97F6D7D-B522-45F9-BDA1-12C45D357490}">
          <x15:cacheHierarchy aggregatedColumn="18"/>
        </ext>
      </extLst>
    </cacheHierarchy>
    <cacheHierarchy uniqueName="[Measures].[Sum of Sales]" caption="Sum of Sales" measure="1" displayFolder="" measureGroup="OrderBreakdown" count="0" oneField="1">
      <fieldsUsage count="1">
        <fieldUsage x="2"/>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Breakdown" count="0">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Breakdown" count="0">
      <extLst>
        <ext xmlns:x15="http://schemas.microsoft.com/office/spreadsheetml/2010/11/main" uri="{B97F6D7D-B522-45F9-BDA1-12C45D357490}">
          <x15:cacheHierarchy aggregatedColumn="15"/>
        </ext>
      </extLst>
    </cacheHierarchy>
    <cacheHierarchy uniqueName="[Measures].[Count of Ship Mode]" caption="Count of Ship Mode" measure="1" displayFolder="" measureGroup="ListOfOrders" count="0">
      <extLst>
        <ext xmlns:x15="http://schemas.microsoft.com/office/spreadsheetml/2010/11/main" uri="{B97F6D7D-B522-45F9-BDA1-12C45D357490}">
          <x15:cacheHierarchy aggregatedColumn="8"/>
        </ext>
      </extLst>
    </cacheHierarchy>
    <cacheHierarchy uniqueName="[Measures].[Total Cost]" caption="Total Cost" measure="1" displayFolder="" measureGroup="OrderBreakdown" count="0"/>
    <cacheHierarchy uniqueName="[Measures].[Orders]" caption="Orders" measure="1" displayFolder="" measureGroup="OrderBreakdown" count="0"/>
    <cacheHierarchy uniqueName="[Measures].[No of Customer]" caption="No of Customer" measure="1" displayFolder="" measureGroup="OrderBreakdown" count="0"/>
    <cacheHierarchy uniqueName="[Measures].[Margin]" caption="Margin" measure="1" displayFolder="" measureGroup="OrderBreakdown" count="0"/>
    <cacheHierarchy uniqueName="[Measures].[Sement Count]" caption="Sement Count" measure="1" displayFolder="" measureGroup="OrderBreakdown" count="0"/>
    <cacheHierarchy uniqueName="[Measures].[No. of Products]" caption="No. of Products" measure="1" displayFolder="" measureGroup="OrderBreakdown" count="0"/>
    <cacheHierarchy uniqueName="[Measures].[No. of Categories]" caption="No. of Categories" measure="1" displayFolder="" measureGroup="OrderBreakdown" count="0"/>
    <cacheHierarchy uniqueName="[Measures].[No. of Subcategories]" caption="No. of Subcategories" measure="1" displayFolder="" measureGroup="OrderBreakdown" count="0"/>
    <cacheHierarchy uniqueName="[Measures].[No. of Countries]" caption="No. of Countries" measure="1" displayFolder="" measureGroup="OrderBreakdown" count="0"/>
    <cacheHierarchy uniqueName="[Measures].[No.of Regions]" caption="No.of Regions" measure="1" displayFolder="" measureGroup="OrderBreakdown" count="0"/>
    <cacheHierarchy uniqueName="[Measures].[No. of Shipment Modes]" caption="No. of Shipment Mode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lmy" refreshedDate="44833.40498900463" backgroundQuery="1" createdVersion="8" refreshedVersion="8" minRefreshableVersion="3" recordCount="0" supportSubquery="1" supportAdvancedDrill="1" xr:uid="{F4FC467F-8570-47B8-B179-B33A2BFE8A81}">
  <cacheSource type="external" connectionId="3"/>
  <cacheFields count="4">
    <cacheField name="[ListOfOrders].[Year].[Year]" caption="Year" numFmtId="0" hierarchy="12" level="1">
      <sharedItems containsSemiMixedTypes="0" containsNonDate="0" containsString="0"/>
    </cacheField>
    <cacheField name="[ListOfOrders].[Region].[Region]" caption="Region" numFmtId="0" hierarchy="5" level="1">
      <sharedItems count="3">
        <s v="Central"/>
        <s v="North"/>
        <s v="South"/>
      </sharedItems>
    </cacheField>
    <cacheField name="[Measures].[No of Customer]" caption="No of Customer" numFmtId="0" hierarchy="29" level="32767"/>
    <cacheField name="[Measures].[Margin]" caption="Margin" numFmtId="0" hierarchy="30" level="32767"/>
  </cacheFields>
  <cacheHierarchies count="41">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0" memberValueDatatype="130" unbalanced="0"/>
    <cacheHierarchy uniqueName="[ListOfOrders].[Region]" caption="Region" attribute="1" defaultMemberUniqueName="[ListOfOrders].[Region].[All]" allUniqueName="[ListOfOrders].[Region].[All]" dimensionUniqueName="[ListOfOrders]" displayFolder="" count="2" memberValueDatatype="130" unbalanced="0">
      <fieldsUsage count="2">
        <fieldUsage x="-1"/>
        <fieldUsage x="1"/>
      </fieldsUsage>
    </cacheHierarchy>
    <cacheHierarchy uniqueName="[ListOfOrders].[Segment]" caption="Segment" attribute="1" defaultMemberUniqueName="[ListOfOrders].[Segment].[All]" allUniqueName="[ListOfOrders].[Segment].[All]" dimensionUniqueName="[ListOfOrders]" displayFolder="" count="0" memberValueDatatype="130" unbalanced="0"/>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Year]" caption="Year" attribute="1" defaultMemberUniqueName="[ListOfOrders].[Year].[All]" allUniqueName="[ListOfOrders].[Year].[All]" dimensionUniqueName="[ListOfOrders]" displayFolder="" count="2" memberValueDatatype="20" unbalanced="0">
      <fieldsUsage count="2">
        <fieldUsage x="-1"/>
        <fieldUsage x="0"/>
      </fieldsUsage>
    </cacheHierarchy>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Measures].[Sum of Year]" caption="Sum of Year" measure="1" displayFolder="" measureGroup="ListOfOrde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Breakdown" count="0">
      <extLst>
        <ext xmlns:x15="http://schemas.microsoft.com/office/spreadsheetml/2010/11/main" uri="{B97F6D7D-B522-45F9-BDA1-12C45D357490}">
          <x15:cacheHierarchy aggregatedColumn="18"/>
        </ext>
      </extLst>
    </cacheHierarchy>
    <cacheHierarchy uniqueName="[Measures].[Sum of Sales]" caption="Sum of Sales" measure="1" displayFolder="" measureGroup="OrderBreakdown" count="0">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Breakdown" count="0">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Breakdown" count="0">
      <extLst>
        <ext xmlns:x15="http://schemas.microsoft.com/office/spreadsheetml/2010/11/main" uri="{B97F6D7D-B522-45F9-BDA1-12C45D357490}">
          <x15:cacheHierarchy aggregatedColumn="15"/>
        </ext>
      </extLst>
    </cacheHierarchy>
    <cacheHierarchy uniqueName="[Measures].[Count of Ship Mode]" caption="Count of Ship Mode" measure="1" displayFolder="" measureGroup="ListOfOrders" count="0">
      <extLst>
        <ext xmlns:x15="http://schemas.microsoft.com/office/spreadsheetml/2010/11/main" uri="{B97F6D7D-B522-45F9-BDA1-12C45D357490}">
          <x15:cacheHierarchy aggregatedColumn="8"/>
        </ext>
      </extLst>
    </cacheHierarchy>
    <cacheHierarchy uniqueName="[Measures].[Total Cost]" caption="Total Cost" measure="1" displayFolder="" measureGroup="OrderBreakdown" count="0"/>
    <cacheHierarchy uniqueName="[Measures].[Orders]" caption="Orders" measure="1" displayFolder="" measureGroup="OrderBreakdown" count="0"/>
    <cacheHierarchy uniqueName="[Measures].[No of Customer]" caption="No of Customer" measure="1" displayFolder="" measureGroup="OrderBreakdown" count="0" oneField="1">
      <fieldsUsage count="1">
        <fieldUsage x="2"/>
      </fieldsUsage>
    </cacheHierarchy>
    <cacheHierarchy uniqueName="[Measures].[Margin]" caption="Margin" measure="1" displayFolder="" measureGroup="OrderBreakdown" count="0" oneField="1">
      <fieldsUsage count="1">
        <fieldUsage x="3"/>
      </fieldsUsage>
    </cacheHierarchy>
    <cacheHierarchy uniqueName="[Measures].[Sement Count]" caption="Sement Count" measure="1" displayFolder="" measureGroup="OrderBreakdown" count="0"/>
    <cacheHierarchy uniqueName="[Measures].[No. of Products]" caption="No. of Products" measure="1" displayFolder="" measureGroup="OrderBreakdown" count="0"/>
    <cacheHierarchy uniqueName="[Measures].[No. of Categories]" caption="No. of Categories" measure="1" displayFolder="" measureGroup="OrderBreakdown" count="0"/>
    <cacheHierarchy uniqueName="[Measures].[No. of Subcategories]" caption="No. of Subcategories" measure="1" displayFolder="" measureGroup="OrderBreakdown" count="0"/>
    <cacheHierarchy uniqueName="[Measures].[No. of Countries]" caption="No. of Countries" measure="1" displayFolder="" measureGroup="OrderBreakdown" count="0"/>
    <cacheHierarchy uniqueName="[Measures].[No.of Regions]" caption="No.of Regions" measure="1" displayFolder="" measureGroup="OrderBreakdown" count="0"/>
    <cacheHierarchy uniqueName="[Measures].[No. of Shipment Modes]" caption="No. of Shipment Mode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lmy" refreshedDate="44833.404990393516" backgroundQuery="1" createdVersion="8" refreshedVersion="8" minRefreshableVersion="3" recordCount="0" supportSubquery="1" supportAdvancedDrill="1" xr:uid="{05472AFA-ADB7-4F91-B24A-81CB70E70DF1}">
  <cacheSource type="external" connectionId="3"/>
  <cacheFields count="3">
    <cacheField name="[ListOfOrders].[Year].[Year]" caption="Year" numFmtId="0" hierarchy="12" level="1">
      <sharedItems containsSemiMixedTypes="0" containsNonDate="0" containsString="0"/>
    </cacheField>
    <cacheField name="[ListOfOrders].[Ship Mode].[Ship Mode]" caption="Ship Mode" numFmtId="0" hierarchy="8" level="1">
      <sharedItems count="4">
        <s v="Economy"/>
        <s v="Economy Plus"/>
        <s v="Immediate"/>
        <s v="Priority"/>
      </sharedItems>
    </cacheField>
    <cacheField name="[Measures].[Sement Count]" caption="Sement Count" numFmtId="0" hierarchy="31" level="32767"/>
  </cacheFields>
  <cacheHierarchies count="41">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0" memberValueDatatype="130" unbalanced="0"/>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0" memberValueDatatype="130" unbalanced="0"/>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2" memberValueDatatype="130" unbalanced="0">
      <fieldsUsage count="2">
        <fieldUsage x="-1"/>
        <fieldUsage x="1"/>
      </fieldsUsage>
    </cacheHierarchy>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Year]" caption="Year" attribute="1" defaultMemberUniqueName="[ListOfOrders].[Year].[All]" allUniqueName="[ListOfOrders].[Year].[All]" dimensionUniqueName="[ListOfOrders]" displayFolder="" count="2" memberValueDatatype="20" unbalanced="0">
      <fieldsUsage count="2">
        <fieldUsage x="-1"/>
        <fieldUsage x="0"/>
      </fieldsUsage>
    </cacheHierarchy>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Measures].[Sum of Year]" caption="Sum of Year" measure="1" displayFolder="" measureGroup="ListOfOrde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Breakdown" count="0">
      <extLst>
        <ext xmlns:x15="http://schemas.microsoft.com/office/spreadsheetml/2010/11/main" uri="{B97F6D7D-B522-45F9-BDA1-12C45D357490}">
          <x15:cacheHierarchy aggregatedColumn="18"/>
        </ext>
      </extLst>
    </cacheHierarchy>
    <cacheHierarchy uniqueName="[Measures].[Sum of Sales]" caption="Sum of Sales" measure="1" displayFolder="" measureGroup="OrderBreakdown" count="0">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Breakdown" count="0">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Breakdown" count="0">
      <extLst>
        <ext xmlns:x15="http://schemas.microsoft.com/office/spreadsheetml/2010/11/main" uri="{B97F6D7D-B522-45F9-BDA1-12C45D357490}">
          <x15:cacheHierarchy aggregatedColumn="15"/>
        </ext>
      </extLst>
    </cacheHierarchy>
    <cacheHierarchy uniqueName="[Measures].[Count of Ship Mode]" caption="Count of Ship Mode" measure="1" displayFolder="" measureGroup="ListOfOrders" count="0">
      <extLst>
        <ext xmlns:x15="http://schemas.microsoft.com/office/spreadsheetml/2010/11/main" uri="{B97F6D7D-B522-45F9-BDA1-12C45D357490}">
          <x15:cacheHierarchy aggregatedColumn="8"/>
        </ext>
      </extLst>
    </cacheHierarchy>
    <cacheHierarchy uniqueName="[Measures].[Total Cost]" caption="Total Cost" measure="1" displayFolder="" measureGroup="OrderBreakdown" count="0"/>
    <cacheHierarchy uniqueName="[Measures].[Orders]" caption="Orders" measure="1" displayFolder="" measureGroup="OrderBreakdown" count="0"/>
    <cacheHierarchy uniqueName="[Measures].[No of Customer]" caption="No of Customer" measure="1" displayFolder="" measureGroup="OrderBreakdown" count="0"/>
    <cacheHierarchy uniqueName="[Measures].[Margin]" caption="Margin" measure="1" displayFolder="" measureGroup="OrderBreakdown" count="0"/>
    <cacheHierarchy uniqueName="[Measures].[Sement Count]" caption="Sement Count" measure="1" displayFolder="" measureGroup="OrderBreakdown" count="0" oneField="1">
      <fieldsUsage count="1">
        <fieldUsage x="2"/>
      </fieldsUsage>
    </cacheHierarchy>
    <cacheHierarchy uniqueName="[Measures].[No. of Products]" caption="No. of Products" measure="1" displayFolder="" measureGroup="OrderBreakdown" count="0"/>
    <cacheHierarchy uniqueName="[Measures].[No. of Categories]" caption="No. of Categories" measure="1" displayFolder="" measureGroup="OrderBreakdown" count="0"/>
    <cacheHierarchy uniqueName="[Measures].[No. of Subcategories]" caption="No. of Subcategories" measure="1" displayFolder="" measureGroup="OrderBreakdown" count="0"/>
    <cacheHierarchy uniqueName="[Measures].[No. of Countries]" caption="No. of Countries" measure="1" displayFolder="" measureGroup="OrderBreakdown" count="0"/>
    <cacheHierarchy uniqueName="[Measures].[No.of Regions]" caption="No.of Regions" measure="1" displayFolder="" measureGroup="OrderBreakdown" count="0"/>
    <cacheHierarchy uniqueName="[Measures].[No. of Shipment Modes]" caption="No. of Shipment Mode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lmy" refreshedDate="44833.404991319447" backgroundQuery="1" createdVersion="8" refreshedVersion="8" minRefreshableVersion="3" recordCount="0" supportSubquery="1" supportAdvancedDrill="1" xr:uid="{A04E330F-1F77-4687-9BD4-DC4B5E2C1223}">
  <cacheSource type="external" connectionId="3"/>
  <cacheFields count="2">
    <cacheField name="[ListOfOrders].[Year].[Year]" caption="Year" numFmtId="0" hierarchy="12" level="1">
      <sharedItems containsSemiMixedTypes="0" containsNonDate="0" containsString="0"/>
    </cacheField>
    <cacheField name="[ListOfOrders].[Country].[Country]" caption="Country" numFmtId="0" hierarchy="4" level="1">
      <sharedItems count="10">
        <s v="Austria"/>
        <s v="Belgium"/>
        <s v="France"/>
        <s v="Germany"/>
        <s v="Ireland"/>
        <s v="Italy"/>
        <s v="Netherlands"/>
        <s v="Spain"/>
        <s v="Sweden"/>
        <s v="United Kingdom"/>
      </sharedItems>
    </cacheField>
  </cacheFields>
  <cacheHierarchies count="41">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2" memberValueDatatype="130" unbalanced="0">
      <fieldsUsage count="2">
        <fieldUsage x="-1"/>
        <fieldUsage x="1"/>
      </fieldsUsage>
    </cacheHierarchy>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0" memberValueDatatype="130" unbalanced="0"/>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Year]" caption="Year" attribute="1" defaultMemberUniqueName="[ListOfOrders].[Year].[All]" allUniqueName="[ListOfOrders].[Year].[All]" dimensionUniqueName="[ListOfOrders]" displayFolder="" count="2" memberValueDatatype="20" unbalanced="0">
      <fieldsUsage count="2">
        <fieldUsage x="-1"/>
        <fieldUsage x="0"/>
      </fieldsUsage>
    </cacheHierarchy>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Measures].[Sum of Year]" caption="Sum of Year" measure="1" displayFolder="" measureGroup="ListOfOrde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Breakdown" count="0">
      <extLst>
        <ext xmlns:x15="http://schemas.microsoft.com/office/spreadsheetml/2010/11/main" uri="{B97F6D7D-B522-45F9-BDA1-12C45D357490}">
          <x15:cacheHierarchy aggregatedColumn="18"/>
        </ext>
      </extLst>
    </cacheHierarchy>
    <cacheHierarchy uniqueName="[Measures].[Sum of Sales]" caption="Sum of Sales" measure="1" displayFolder="" measureGroup="OrderBreakdown" count="0">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Breakdown" count="0">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Breakdown" count="0">
      <extLst>
        <ext xmlns:x15="http://schemas.microsoft.com/office/spreadsheetml/2010/11/main" uri="{B97F6D7D-B522-45F9-BDA1-12C45D357490}">
          <x15:cacheHierarchy aggregatedColumn="15"/>
        </ext>
      </extLst>
    </cacheHierarchy>
    <cacheHierarchy uniqueName="[Measures].[Count of Ship Mode]" caption="Count of Ship Mode" measure="1" displayFolder="" measureGroup="ListOfOrders" count="0">
      <extLst>
        <ext xmlns:x15="http://schemas.microsoft.com/office/spreadsheetml/2010/11/main" uri="{B97F6D7D-B522-45F9-BDA1-12C45D357490}">
          <x15:cacheHierarchy aggregatedColumn="8"/>
        </ext>
      </extLst>
    </cacheHierarchy>
    <cacheHierarchy uniqueName="[Measures].[Total Cost]" caption="Total Cost" measure="1" displayFolder="" measureGroup="OrderBreakdown" count="0"/>
    <cacheHierarchy uniqueName="[Measures].[Orders]" caption="Orders" measure="1" displayFolder="" measureGroup="OrderBreakdown" count="0"/>
    <cacheHierarchy uniqueName="[Measures].[No of Customer]" caption="No of Customer" measure="1" displayFolder="" measureGroup="OrderBreakdown" count="0"/>
    <cacheHierarchy uniqueName="[Measures].[Margin]" caption="Margin" measure="1" displayFolder="" measureGroup="OrderBreakdown" count="0"/>
    <cacheHierarchy uniqueName="[Measures].[Sement Count]" caption="Sement Count" measure="1" displayFolder="" measureGroup="OrderBreakdown" count="0"/>
    <cacheHierarchy uniqueName="[Measures].[No. of Products]" caption="No. of Products" measure="1" displayFolder="" measureGroup="OrderBreakdown" count="0"/>
    <cacheHierarchy uniqueName="[Measures].[No. of Categories]" caption="No. of Categories" measure="1" displayFolder="" measureGroup="OrderBreakdown" count="0"/>
    <cacheHierarchy uniqueName="[Measures].[No. of Subcategories]" caption="No. of Subcategories" measure="1" displayFolder="" measureGroup="OrderBreakdown" count="0"/>
    <cacheHierarchy uniqueName="[Measures].[No. of Countries]" caption="No. of Countries" measure="1" displayFolder="" measureGroup="OrderBreakdown" count="0"/>
    <cacheHierarchy uniqueName="[Measures].[No.of Regions]" caption="No.of Regions" measure="1" displayFolder="" measureGroup="OrderBreakdown" count="0"/>
    <cacheHierarchy uniqueName="[Measures].[No. of Shipment Modes]" caption="No. of Shipment Mode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lmy" refreshedDate="44833.404992592594" backgroundQuery="1" createdVersion="8" refreshedVersion="8" minRefreshableVersion="3" recordCount="0" supportSubquery="1" supportAdvancedDrill="1" xr:uid="{23EBD63B-5720-4D7F-A65F-E7CDBE1E7F59}">
  <cacheSource type="external" connectionId="3"/>
  <cacheFields count="4">
    <cacheField name="[ListOfOrders].[Year].[Year]" caption="Year" numFmtId="0" hierarchy="12" level="1">
      <sharedItems containsSemiMixedTypes="0" containsNonDate="0" containsString="0"/>
    </cacheField>
    <cacheField name="[ListOfOrders].[Country].[Country]" caption="Country" numFmtId="0" hierarchy="4" level="1">
      <sharedItems count="10">
        <s v="Austria"/>
        <s v="Belgium"/>
        <s v="France"/>
        <s v="Germany"/>
        <s v="Ireland"/>
        <s v="Italy"/>
        <s v="Netherlands"/>
        <s v="Spain"/>
        <s v="Sweden"/>
        <s v="United Kingdom"/>
      </sharedItems>
    </cacheField>
    <cacheField name="[Measures].[Sum of Sales]" caption="Sum of Sales" numFmtId="0" hierarchy="23" level="32767"/>
    <cacheField name="[Measures].[Orders]" caption="Orders" numFmtId="0" hierarchy="28" level="32767"/>
  </cacheFields>
  <cacheHierarchies count="41">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2" memberValueDatatype="130" unbalanced="0">
      <fieldsUsage count="2">
        <fieldUsage x="-1"/>
        <fieldUsage x="1"/>
      </fieldsUsage>
    </cacheHierarchy>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0" memberValueDatatype="130" unbalanced="0"/>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Year]" caption="Year" attribute="1" defaultMemberUniqueName="[ListOfOrders].[Year].[All]" allUniqueName="[ListOfOrders].[Year].[All]" dimensionUniqueName="[ListOfOrders]" displayFolder="" count="2" memberValueDatatype="20" unbalanced="0">
      <fieldsUsage count="2">
        <fieldUsage x="-1"/>
        <fieldUsage x="0"/>
      </fieldsUsage>
    </cacheHierarchy>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Measures].[Sum of Year]" caption="Sum of Year" measure="1" displayFolder="" measureGroup="ListOfOrde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Breakdown" count="0">
      <extLst>
        <ext xmlns:x15="http://schemas.microsoft.com/office/spreadsheetml/2010/11/main" uri="{B97F6D7D-B522-45F9-BDA1-12C45D357490}">
          <x15:cacheHierarchy aggregatedColumn="18"/>
        </ext>
      </extLst>
    </cacheHierarchy>
    <cacheHierarchy uniqueName="[Measures].[Sum of Sales]" caption="Sum of Sales" measure="1" displayFolder="" measureGroup="OrderBreakdown" count="0" oneField="1">
      <fieldsUsage count="1">
        <fieldUsage x="2"/>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Breakdown" count="0">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Breakdown" count="0">
      <extLst>
        <ext xmlns:x15="http://schemas.microsoft.com/office/spreadsheetml/2010/11/main" uri="{B97F6D7D-B522-45F9-BDA1-12C45D357490}">
          <x15:cacheHierarchy aggregatedColumn="15"/>
        </ext>
      </extLst>
    </cacheHierarchy>
    <cacheHierarchy uniqueName="[Measures].[Count of Ship Mode]" caption="Count of Ship Mode" measure="1" displayFolder="" measureGroup="ListOfOrders" count="0">
      <extLst>
        <ext xmlns:x15="http://schemas.microsoft.com/office/spreadsheetml/2010/11/main" uri="{B97F6D7D-B522-45F9-BDA1-12C45D357490}">
          <x15:cacheHierarchy aggregatedColumn="8"/>
        </ext>
      </extLst>
    </cacheHierarchy>
    <cacheHierarchy uniqueName="[Measures].[Total Cost]" caption="Total Cost" measure="1" displayFolder="" measureGroup="OrderBreakdown" count="0"/>
    <cacheHierarchy uniqueName="[Measures].[Orders]" caption="Orders" measure="1" displayFolder="" measureGroup="OrderBreakdown" count="0" oneField="1">
      <fieldsUsage count="1">
        <fieldUsage x="3"/>
      </fieldsUsage>
    </cacheHierarchy>
    <cacheHierarchy uniqueName="[Measures].[No of Customer]" caption="No of Customer" measure="1" displayFolder="" measureGroup="OrderBreakdown" count="0"/>
    <cacheHierarchy uniqueName="[Measures].[Margin]" caption="Margin" measure="1" displayFolder="" measureGroup="OrderBreakdown" count="0"/>
    <cacheHierarchy uniqueName="[Measures].[Sement Count]" caption="Sement Count" measure="1" displayFolder="" measureGroup="OrderBreakdown" count="0"/>
    <cacheHierarchy uniqueName="[Measures].[No. of Products]" caption="No. of Products" measure="1" displayFolder="" measureGroup="OrderBreakdown" count="0"/>
    <cacheHierarchy uniqueName="[Measures].[No. of Categories]" caption="No. of Categories" measure="1" displayFolder="" measureGroup="OrderBreakdown" count="0"/>
    <cacheHierarchy uniqueName="[Measures].[No. of Subcategories]" caption="No. of Subcategories" measure="1" displayFolder="" measureGroup="OrderBreakdown" count="0"/>
    <cacheHierarchy uniqueName="[Measures].[No. of Countries]" caption="No. of Countries" measure="1" displayFolder="" measureGroup="OrderBreakdown" count="0"/>
    <cacheHierarchy uniqueName="[Measures].[No.of Regions]" caption="No.of Regions" measure="1" displayFolder="" measureGroup="OrderBreakdown" count="0"/>
    <cacheHierarchy uniqueName="[Measures].[No. of Shipment Modes]" caption="No. of Shipment Mode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lmy" refreshedDate="44833.404993865741" backgroundQuery="1" createdVersion="8" refreshedVersion="8" minRefreshableVersion="3" recordCount="0" supportSubquery="1" supportAdvancedDrill="1" xr:uid="{08DFE774-1675-4FFE-A726-A48567A389E5}">
  <cacheSource type="external" connectionId="3"/>
  <cacheFields count="3">
    <cacheField name="[Measures].[Sum of Sales]" caption="Sum of Sales" numFmtId="0" hierarchy="23" level="32767"/>
    <cacheField name="[OrderBreakdown].[Category].[Category]" caption="Category" numFmtId="0" hierarchy="19" level="1">
      <sharedItems count="3">
        <s v="Furniture"/>
        <s v="Office Supplies"/>
        <s v="Technology"/>
      </sharedItems>
    </cacheField>
    <cacheField name="[ListOfOrders].[Year].[Year]" caption="Year" numFmtId="0" hierarchy="12" level="1">
      <sharedItems containsSemiMixedTypes="0" containsNonDate="0" containsString="0"/>
    </cacheField>
  </cacheFields>
  <cacheHierarchies count="41">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0" memberValueDatatype="130" unbalanced="0"/>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0" memberValueDatatype="130" unbalanced="0"/>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Year]" caption="Year" attribute="1" defaultMemberUniqueName="[ListOfOrders].[Year].[All]" allUniqueName="[ListOfOrders].[Year].[All]" dimensionUniqueName="[ListOfOrders]" displayFolder="" count="2" memberValueDatatype="20" unbalanced="0">
      <fieldsUsage count="2">
        <fieldUsage x="-1"/>
        <fieldUsage x="2"/>
      </fieldsUsage>
    </cacheHierarchy>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2" memberValueDatatype="130" unbalanced="0">
      <fieldsUsage count="2">
        <fieldUsage x="-1"/>
        <fieldUsage x="1"/>
      </fieldsUsage>
    </cacheHierarchy>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Measures].[Sum of Year]" caption="Sum of Year" measure="1" displayFolder="" measureGroup="ListOfOrde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Breakdown" count="0">
      <extLst>
        <ext xmlns:x15="http://schemas.microsoft.com/office/spreadsheetml/2010/11/main" uri="{B97F6D7D-B522-45F9-BDA1-12C45D357490}">
          <x15:cacheHierarchy aggregatedColumn="18"/>
        </ext>
      </extLst>
    </cacheHierarchy>
    <cacheHierarchy uniqueName="[Measures].[Sum of Sales]" caption="Sum of Sales" measure="1" displayFolder="" measureGroup="OrderBreakdown" count="0" oneField="1">
      <fieldsUsage count="1">
        <fieldUsage x="0"/>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Breakdown" count="0">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Breakdown" count="0">
      <extLst>
        <ext xmlns:x15="http://schemas.microsoft.com/office/spreadsheetml/2010/11/main" uri="{B97F6D7D-B522-45F9-BDA1-12C45D357490}">
          <x15:cacheHierarchy aggregatedColumn="15"/>
        </ext>
      </extLst>
    </cacheHierarchy>
    <cacheHierarchy uniqueName="[Measures].[Count of Ship Mode]" caption="Count of Ship Mode" measure="1" displayFolder="" measureGroup="ListOfOrders" count="0">
      <extLst>
        <ext xmlns:x15="http://schemas.microsoft.com/office/spreadsheetml/2010/11/main" uri="{B97F6D7D-B522-45F9-BDA1-12C45D357490}">
          <x15:cacheHierarchy aggregatedColumn="8"/>
        </ext>
      </extLst>
    </cacheHierarchy>
    <cacheHierarchy uniqueName="[Measures].[Total Cost]" caption="Total Cost" measure="1" displayFolder="" measureGroup="OrderBreakdown" count="0"/>
    <cacheHierarchy uniqueName="[Measures].[Orders]" caption="Orders" measure="1" displayFolder="" measureGroup="OrderBreakdown" count="0"/>
    <cacheHierarchy uniqueName="[Measures].[No of Customer]" caption="No of Customer" measure="1" displayFolder="" measureGroup="OrderBreakdown" count="0"/>
    <cacheHierarchy uniqueName="[Measures].[Margin]" caption="Margin" measure="1" displayFolder="" measureGroup="OrderBreakdown" count="0"/>
    <cacheHierarchy uniqueName="[Measures].[Sement Count]" caption="Sement Count" measure="1" displayFolder="" measureGroup="OrderBreakdown" count="0"/>
    <cacheHierarchy uniqueName="[Measures].[No. of Products]" caption="No. of Products" measure="1" displayFolder="" measureGroup="OrderBreakdown" count="0"/>
    <cacheHierarchy uniqueName="[Measures].[No. of Categories]" caption="No. of Categories" measure="1" displayFolder="" measureGroup="OrderBreakdown" count="0"/>
    <cacheHierarchy uniqueName="[Measures].[No. of Subcategories]" caption="No. of Subcategories" measure="1" displayFolder="" measureGroup="OrderBreakdown" count="0"/>
    <cacheHierarchy uniqueName="[Measures].[No. of Countries]" caption="No. of Countries" measure="1" displayFolder="" measureGroup="OrderBreakdown" count="0"/>
    <cacheHierarchy uniqueName="[Measures].[No.of Regions]" caption="No.of Regions" measure="1" displayFolder="" measureGroup="OrderBreakdown" count="0"/>
    <cacheHierarchy uniqueName="[Measures].[No. of Shipment Modes]" caption="No. of Shipment Mode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lmy" refreshedDate="44832.931614583336" backgroundQuery="1" createdVersion="8" refreshedVersion="8" minRefreshableVersion="3" recordCount="0" supportSubquery="1" supportAdvancedDrill="1" xr:uid="{EB93D534-879A-48EC-81B4-2DA0A024FE84}">
  <cacheSource type="external" connectionId="3"/>
  <cacheFields count="6">
    <cacheField name="[Measures].[No. of Products]" caption="No. of Products" numFmtId="0" hierarchy="32" level="32767"/>
    <cacheField name="[Measures].[No. of Categories]" caption="No. of Categories" numFmtId="0" hierarchy="33" level="32767"/>
    <cacheField name="[Measures].[No. of Subcategories]" caption="No. of Subcategories" numFmtId="0" hierarchy="34" level="32767"/>
    <cacheField name="[Measures].[No. of Countries]" caption="No. of Countries" numFmtId="0" hierarchy="35" level="32767"/>
    <cacheField name="[Measures].[No.of Regions]" caption="No.of Regions" numFmtId="0" hierarchy="36" level="32767"/>
    <cacheField name="[Measures].[No. of Shipment Modes]" caption="No. of Shipment Modes" numFmtId="0" hierarchy="37" level="32767"/>
  </cacheFields>
  <cacheHierarchies count="41">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0" memberValueDatatype="130" unbalanced="0"/>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0" memberValueDatatype="130" unbalanced="0"/>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Year]" caption="Year" attribute="1" defaultMemberUniqueName="[ListOfOrders].[Year].[All]" allUniqueName="[ListOfOrders].[Year].[All]" dimensionUniqueName="[ListOfOrders]" displayFolder="" count="0" memberValueDatatype="20" unbalanced="0"/>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Measures].[Sum of Year]" caption="Sum of Year" measure="1" displayFolder="" measureGroup="ListOfOrde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Breakdown" count="0">
      <extLst>
        <ext xmlns:x15="http://schemas.microsoft.com/office/spreadsheetml/2010/11/main" uri="{B97F6D7D-B522-45F9-BDA1-12C45D357490}">
          <x15:cacheHierarchy aggregatedColumn="18"/>
        </ext>
      </extLst>
    </cacheHierarchy>
    <cacheHierarchy uniqueName="[Measures].[Sum of Sales]" caption="Sum of Sales" measure="1" displayFolder="" measureGroup="OrderBreakdown" count="0">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Breakdown" count="0">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Breakdown" count="0">
      <extLst>
        <ext xmlns:x15="http://schemas.microsoft.com/office/spreadsheetml/2010/11/main" uri="{B97F6D7D-B522-45F9-BDA1-12C45D357490}">
          <x15:cacheHierarchy aggregatedColumn="15"/>
        </ext>
      </extLst>
    </cacheHierarchy>
    <cacheHierarchy uniqueName="[Measures].[Count of Ship Mode]" caption="Count of Ship Mode" measure="1" displayFolder="" measureGroup="ListOfOrders" count="0">
      <extLst>
        <ext xmlns:x15="http://schemas.microsoft.com/office/spreadsheetml/2010/11/main" uri="{B97F6D7D-B522-45F9-BDA1-12C45D357490}">
          <x15:cacheHierarchy aggregatedColumn="8"/>
        </ext>
      </extLst>
    </cacheHierarchy>
    <cacheHierarchy uniqueName="[Measures].[Total Cost]" caption="Total Cost" measure="1" displayFolder="" measureGroup="OrderBreakdown" count="0"/>
    <cacheHierarchy uniqueName="[Measures].[Orders]" caption="Orders" measure="1" displayFolder="" measureGroup="OrderBreakdown" count="0"/>
    <cacheHierarchy uniqueName="[Measures].[No of Customer]" caption="No of Customer" measure="1" displayFolder="" measureGroup="OrderBreakdown" count="0"/>
    <cacheHierarchy uniqueName="[Measures].[Margin]" caption="Margin" measure="1" displayFolder="" measureGroup="OrderBreakdown" count="0"/>
    <cacheHierarchy uniqueName="[Measures].[Sement Count]" caption="Sement Count" measure="1" displayFolder="" measureGroup="OrderBreakdown" count="0"/>
    <cacheHierarchy uniqueName="[Measures].[No. of Products]" caption="No. of Products" measure="1" displayFolder="" measureGroup="OrderBreakdown" count="0" oneField="1">
      <fieldsUsage count="1">
        <fieldUsage x="0"/>
      </fieldsUsage>
    </cacheHierarchy>
    <cacheHierarchy uniqueName="[Measures].[No. of Categories]" caption="No. of Categories" measure="1" displayFolder="" measureGroup="OrderBreakdown" count="0" oneField="1">
      <fieldsUsage count="1">
        <fieldUsage x="1"/>
      </fieldsUsage>
    </cacheHierarchy>
    <cacheHierarchy uniqueName="[Measures].[No. of Subcategories]" caption="No. of Subcategories" measure="1" displayFolder="" measureGroup="OrderBreakdown" count="0" oneField="1">
      <fieldsUsage count="1">
        <fieldUsage x="2"/>
      </fieldsUsage>
    </cacheHierarchy>
    <cacheHierarchy uniqueName="[Measures].[No. of Countries]" caption="No. of Countries" measure="1" displayFolder="" measureGroup="OrderBreakdown" count="0" oneField="1">
      <fieldsUsage count="1">
        <fieldUsage x="3"/>
      </fieldsUsage>
    </cacheHierarchy>
    <cacheHierarchy uniqueName="[Measures].[No.of Regions]" caption="No.of Regions" measure="1" displayFolder="" measureGroup="OrderBreakdown" count="0" oneField="1">
      <fieldsUsage count="1">
        <fieldUsage x="4"/>
      </fieldsUsage>
    </cacheHierarchy>
    <cacheHierarchy uniqueName="[Measures].[No. of Shipment Modes]" caption="No. of Shipment Modes" measure="1" displayFolder="" measureGroup="OrderBreakdown" count="0" oneField="1">
      <fieldsUsage count="1">
        <fieldUsage x="5"/>
      </fieldsUsage>
    </cacheHierarchy>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lmy" refreshedDate="44833.404995138888" backgroundQuery="1" createdVersion="8" refreshedVersion="8" minRefreshableVersion="3" recordCount="0" supportSubquery="1" supportAdvancedDrill="1" xr:uid="{50A6B73B-3D0A-413A-951F-A8A0F6786F63}">
  <cacheSource type="external" connectionId="3"/>
  <cacheFields count="3">
    <cacheField name="[ListOfOrders].[Year].[Year]" caption="Year" numFmtId="0" hierarchy="12" level="1">
      <sharedItems containsSemiMixedTypes="0" containsNonDate="0" containsString="0"/>
    </cacheField>
    <cacheField name="[ListOfOrders].[Country].[Country]" caption="Country" numFmtId="0" hierarchy="4" level="1">
      <sharedItems count="10">
        <s v="Austria"/>
        <s v="Belgium"/>
        <s v="France"/>
        <s v="Germany"/>
        <s v="Ireland"/>
        <s v="Italy"/>
        <s v="Netherlands"/>
        <s v="Spain"/>
        <s v="Sweden"/>
        <s v="United Kingdom"/>
      </sharedItems>
    </cacheField>
    <cacheField name="[Measures].[Sum of Profit]" caption="Sum of Profit" numFmtId="0" hierarchy="24" level="32767"/>
  </cacheFields>
  <cacheHierarchies count="41">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2" memberValueDatatype="130" unbalanced="0">
      <fieldsUsage count="2">
        <fieldUsage x="-1"/>
        <fieldUsage x="1"/>
      </fieldsUsage>
    </cacheHierarchy>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0" memberValueDatatype="130" unbalanced="0"/>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Year]" caption="Year" attribute="1" defaultMemberUniqueName="[ListOfOrders].[Year].[All]" allUniqueName="[ListOfOrders].[Year].[All]" dimensionUniqueName="[ListOfOrders]" displayFolder="" count="2" memberValueDatatype="20" unbalanced="0">
      <fieldsUsage count="2">
        <fieldUsage x="-1"/>
        <fieldUsage x="0"/>
      </fieldsUsage>
    </cacheHierarchy>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Measures].[Sum of Year]" caption="Sum of Year" measure="1" displayFolder="" measureGroup="ListOfOrde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Breakdown" count="0">
      <extLst>
        <ext xmlns:x15="http://schemas.microsoft.com/office/spreadsheetml/2010/11/main" uri="{B97F6D7D-B522-45F9-BDA1-12C45D357490}">
          <x15:cacheHierarchy aggregatedColumn="18"/>
        </ext>
      </extLst>
    </cacheHierarchy>
    <cacheHierarchy uniqueName="[Measures].[Sum of Sales]" caption="Sum of Sales" measure="1" displayFolder="" measureGroup="OrderBreakdown" count="0">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Breakdown" count="0" oneField="1">
      <fieldsUsage count="1">
        <fieldUsage x="2"/>
      </fieldsUsage>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Breakdown" count="0">
      <extLst>
        <ext xmlns:x15="http://schemas.microsoft.com/office/spreadsheetml/2010/11/main" uri="{B97F6D7D-B522-45F9-BDA1-12C45D357490}">
          <x15:cacheHierarchy aggregatedColumn="15"/>
        </ext>
      </extLst>
    </cacheHierarchy>
    <cacheHierarchy uniqueName="[Measures].[Count of Ship Mode]" caption="Count of Ship Mode" measure="1" displayFolder="" measureGroup="ListOfOrders" count="0">
      <extLst>
        <ext xmlns:x15="http://schemas.microsoft.com/office/spreadsheetml/2010/11/main" uri="{B97F6D7D-B522-45F9-BDA1-12C45D357490}">
          <x15:cacheHierarchy aggregatedColumn="8"/>
        </ext>
      </extLst>
    </cacheHierarchy>
    <cacheHierarchy uniqueName="[Measures].[Total Cost]" caption="Total Cost" measure="1" displayFolder="" measureGroup="OrderBreakdown" count="0"/>
    <cacheHierarchy uniqueName="[Measures].[Orders]" caption="Orders" measure="1" displayFolder="" measureGroup="OrderBreakdown" count="0"/>
    <cacheHierarchy uniqueName="[Measures].[No of Customer]" caption="No of Customer" measure="1" displayFolder="" measureGroup="OrderBreakdown" count="0"/>
    <cacheHierarchy uniqueName="[Measures].[Margin]" caption="Margin" measure="1" displayFolder="" measureGroup="OrderBreakdown" count="0"/>
    <cacheHierarchy uniqueName="[Measures].[Sement Count]" caption="Sement Count" measure="1" displayFolder="" measureGroup="OrderBreakdown" count="0"/>
    <cacheHierarchy uniqueName="[Measures].[No. of Products]" caption="No. of Products" measure="1" displayFolder="" measureGroup="OrderBreakdown" count="0"/>
    <cacheHierarchy uniqueName="[Measures].[No. of Categories]" caption="No. of Categories" measure="1" displayFolder="" measureGroup="OrderBreakdown" count="0"/>
    <cacheHierarchy uniqueName="[Measures].[No. of Subcategories]" caption="No. of Subcategories" measure="1" displayFolder="" measureGroup="OrderBreakdown" count="0"/>
    <cacheHierarchy uniqueName="[Measures].[No. of Countries]" caption="No. of Countries" measure="1" displayFolder="" measureGroup="OrderBreakdown" count="0"/>
    <cacheHierarchy uniqueName="[Measures].[No.of Regions]" caption="No.of Regions" measure="1" displayFolder="" measureGroup="OrderBreakdown" count="0"/>
    <cacheHierarchy uniqueName="[Measures].[No. of Shipment Modes]" caption="No. of Shipment Mode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lmy" refreshedDate="44833.404996412035" backgroundQuery="1" createdVersion="8" refreshedVersion="8" minRefreshableVersion="3" recordCount="0" supportSubquery="1" supportAdvancedDrill="1" xr:uid="{A01D006D-9569-4D80-8AB7-4E797F632F5F}">
  <cacheSource type="external" connectionId="3"/>
  <cacheFields count="8">
    <cacheField name="[Measures].[Sum of Quantity]" caption="Sum of Quantity" numFmtId="0" hierarchy="22" level="32767"/>
    <cacheField name="[Measures].[Sum of Sales]" caption="Sum of Sales" numFmtId="0" hierarchy="23" level="32767"/>
    <cacheField name="[Measures].[Sum of Profit]" caption="Sum of Profit" numFmtId="0" hierarchy="24" level="32767"/>
    <cacheField name="[Measures].[Sum of Discount]" caption="Sum of Discount" numFmtId="0" hierarchy="25" level="32767"/>
    <cacheField name="[Measures].[Orders]" caption="Orders" numFmtId="0" hierarchy="28" level="32767"/>
    <cacheField name="[Measures].[Margin]" caption="Margin" numFmtId="0" hierarchy="30" level="32767"/>
    <cacheField name="[Measures].[Total Cost]" caption="Total Cost" numFmtId="0" hierarchy="27" level="32767"/>
    <cacheField name="[ListOfOrders].[Year].[Year]" caption="Year" numFmtId="0" hierarchy="12" level="1">
      <sharedItems containsSemiMixedTypes="0" containsNonDate="0" containsString="0"/>
    </cacheField>
  </cacheFields>
  <cacheHierarchies count="41">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0" memberValueDatatype="130" unbalanced="0"/>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0" memberValueDatatype="130" unbalanced="0"/>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Year]" caption="Year" attribute="1" defaultMemberUniqueName="[ListOfOrders].[Year].[All]" allUniqueName="[ListOfOrders].[Year].[All]" dimensionUniqueName="[ListOfOrders]" displayFolder="" count="2" memberValueDatatype="20" unbalanced="0">
      <fieldsUsage count="2">
        <fieldUsage x="-1"/>
        <fieldUsage x="7"/>
      </fieldsUsage>
    </cacheHierarchy>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Measures].[Sum of Year]" caption="Sum of Year" measure="1" displayFolder="" measureGroup="ListOfOrde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Breakdown" count="0" oneField="1">
      <fieldsUsage count="1">
        <fieldUsage x="0"/>
      </fieldsUsage>
      <extLst>
        <ext xmlns:x15="http://schemas.microsoft.com/office/spreadsheetml/2010/11/main" uri="{B97F6D7D-B522-45F9-BDA1-12C45D357490}">
          <x15:cacheHierarchy aggregatedColumn="18"/>
        </ext>
      </extLst>
    </cacheHierarchy>
    <cacheHierarchy uniqueName="[Measures].[Sum of Sales]" caption="Sum of Sales" measure="1" displayFolder="" measureGroup="OrderBreakdown" count="0" oneField="1">
      <fieldsUsage count="1">
        <fieldUsage x="1"/>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Breakdown" count="0" oneField="1">
      <fieldsUsage count="1">
        <fieldUsage x="2"/>
      </fieldsUsage>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Breakdown" count="0" oneField="1">
      <fieldsUsage count="1">
        <fieldUsage x="3"/>
      </fieldsUsage>
      <extLst>
        <ext xmlns:x15="http://schemas.microsoft.com/office/spreadsheetml/2010/11/main" uri="{B97F6D7D-B522-45F9-BDA1-12C45D357490}">
          <x15:cacheHierarchy aggregatedColumn="15"/>
        </ext>
      </extLst>
    </cacheHierarchy>
    <cacheHierarchy uniqueName="[Measures].[Count of Ship Mode]" caption="Count of Ship Mode" measure="1" displayFolder="" measureGroup="ListOfOrders" count="0">
      <extLst>
        <ext xmlns:x15="http://schemas.microsoft.com/office/spreadsheetml/2010/11/main" uri="{B97F6D7D-B522-45F9-BDA1-12C45D357490}">
          <x15:cacheHierarchy aggregatedColumn="8"/>
        </ext>
      </extLst>
    </cacheHierarchy>
    <cacheHierarchy uniqueName="[Measures].[Total Cost]" caption="Total Cost" measure="1" displayFolder="" measureGroup="OrderBreakdown" count="0" oneField="1">
      <fieldsUsage count="1">
        <fieldUsage x="6"/>
      </fieldsUsage>
    </cacheHierarchy>
    <cacheHierarchy uniqueName="[Measures].[Orders]" caption="Orders" measure="1" displayFolder="" measureGroup="OrderBreakdown" count="0" oneField="1">
      <fieldsUsage count="1">
        <fieldUsage x="4"/>
      </fieldsUsage>
    </cacheHierarchy>
    <cacheHierarchy uniqueName="[Measures].[No of Customer]" caption="No of Customer" measure="1" displayFolder="" measureGroup="OrderBreakdown" count="0"/>
    <cacheHierarchy uniqueName="[Measures].[Margin]" caption="Margin" measure="1" displayFolder="" measureGroup="OrderBreakdown" count="0" oneField="1">
      <fieldsUsage count="1">
        <fieldUsage x="5"/>
      </fieldsUsage>
    </cacheHierarchy>
    <cacheHierarchy uniqueName="[Measures].[Sement Count]" caption="Sement Count" measure="1" displayFolder="" measureGroup="OrderBreakdown" count="0"/>
    <cacheHierarchy uniqueName="[Measures].[No. of Products]" caption="No. of Products" measure="1" displayFolder="" measureGroup="OrderBreakdown" count="0"/>
    <cacheHierarchy uniqueName="[Measures].[No. of Categories]" caption="No. of Categories" measure="1" displayFolder="" measureGroup="OrderBreakdown" count="0"/>
    <cacheHierarchy uniqueName="[Measures].[No. of Subcategories]" caption="No. of Subcategories" measure="1" displayFolder="" measureGroup="OrderBreakdown" count="0"/>
    <cacheHierarchy uniqueName="[Measures].[No. of Countries]" caption="No. of Countries" measure="1" displayFolder="" measureGroup="OrderBreakdown" count="0"/>
    <cacheHierarchy uniqueName="[Measures].[No.of Regions]" caption="No.of Regions" measure="1" displayFolder="" measureGroup="OrderBreakdown" count="0"/>
    <cacheHierarchy uniqueName="[Measures].[No. of Shipment Modes]" caption="No. of Shipment Mode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lmy" refreshedDate="44832.931629398146" backgroundQuery="1" createdVersion="3" refreshedVersion="8" minRefreshableVersion="3" recordCount="0" supportSubquery="1" supportAdvancedDrill="1" xr:uid="{840B6002-2632-4A57-961D-DC41DCC3DB5B}">
  <cacheSource type="external" connectionId="3">
    <extLst>
      <ext xmlns:x14="http://schemas.microsoft.com/office/spreadsheetml/2009/9/main" uri="{F057638F-6D5F-4e77-A914-E7F072B9BCA8}">
        <x14:sourceConnection name="ThisWorkbookDataModel"/>
      </ext>
    </extLst>
  </cacheSource>
  <cacheFields count="0"/>
  <cacheHierarchies count="41">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0" memberValueDatatype="130" unbalanced="0"/>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0" memberValueDatatype="130" unbalanced="0"/>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Year]" caption="Year" attribute="1" defaultMemberUniqueName="[ListOfOrders].[Year].[All]" allUniqueName="[ListOfOrders].[Year].[All]" dimensionUniqueName="[ListOfOrders]" displayFolder="" count="2" memberValueDatatype="20" unbalanced="0"/>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Measures].[Sum of Year]" caption="Sum of Year" measure="1" displayFolder="" measureGroup="ListOfOrde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Breakdown" count="0">
      <extLst>
        <ext xmlns:x15="http://schemas.microsoft.com/office/spreadsheetml/2010/11/main" uri="{B97F6D7D-B522-45F9-BDA1-12C45D357490}">
          <x15:cacheHierarchy aggregatedColumn="18"/>
        </ext>
      </extLst>
    </cacheHierarchy>
    <cacheHierarchy uniqueName="[Measures].[Sum of Sales]" caption="Sum of Sales" measure="1" displayFolder="" measureGroup="OrderBreakdown" count="0">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Breakdown" count="0">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Breakdown" count="0">
      <extLst>
        <ext xmlns:x15="http://schemas.microsoft.com/office/spreadsheetml/2010/11/main" uri="{B97F6D7D-B522-45F9-BDA1-12C45D357490}">
          <x15:cacheHierarchy aggregatedColumn="15"/>
        </ext>
      </extLst>
    </cacheHierarchy>
    <cacheHierarchy uniqueName="[Measures].[Count of Ship Mode]" caption="Count of Ship Mode" measure="1" displayFolder="" measureGroup="ListOfOrders" count="0">
      <extLst>
        <ext xmlns:x15="http://schemas.microsoft.com/office/spreadsheetml/2010/11/main" uri="{B97F6D7D-B522-45F9-BDA1-12C45D357490}">
          <x15:cacheHierarchy aggregatedColumn="8"/>
        </ext>
      </extLst>
    </cacheHierarchy>
    <cacheHierarchy uniqueName="[Measures].[Total Cost]" caption="Total Cost" measure="1" displayFolder="" measureGroup="OrderBreakdown" count="0"/>
    <cacheHierarchy uniqueName="[Measures].[Orders]" caption="Orders" measure="1" displayFolder="" measureGroup="OrderBreakdown" count="0"/>
    <cacheHierarchy uniqueName="[Measures].[No of Customer]" caption="No of Customer" measure="1" displayFolder="" measureGroup="OrderBreakdown" count="0"/>
    <cacheHierarchy uniqueName="[Measures].[Margin]" caption="Margin" measure="1" displayFolder="" measureGroup="OrderBreakdown" count="0"/>
    <cacheHierarchy uniqueName="[Measures].[Sement Count]" caption="Sement Count" measure="1" displayFolder="" measureGroup="OrderBreakdown" count="0"/>
    <cacheHierarchy uniqueName="[Measures].[No. of Products]" caption="No. of Products" measure="1" displayFolder="" measureGroup="OrderBreakdown" count="0"/>
    <cacheHierarchy uniqueName="[Measures].[No. of Categories]" caption="No. of Categories" measure="1" displayFolder="" measureGroup="OrderBreakdown" count="0"/>
    <cacheHierarchy uniqueName="[Measures].[No. of Subcategories]" caption="No. of Subcategories" measure="1" displayFolder="" measureGroup="OrderBreakdown" count="0"/>
    <cacheHierarchy uniqueName="[Measures].[No. of Countries]" caption="No. of Countries" measure="1" displayFolder="" measureGroup="OrderBreakdown" count="0"/>
    <cacheHierarchy uniqueName="[Measures].[No.of Regions]" caption="No.of Regions" measure="1" displayFolder="" measureGroup="OrderBreakdown" count="0"/>
    <cacheHierarchy uniqueName="[Measures].[No. of Shipment Modes]" caption="No. of Shipment Mode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50247644"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lmy" refreshedDate="44832.931619791663" backgroundQuery="1" createdVersion="8" refreshedVersion="8" minRefreshableVersion="3" recordCount="0" supportSubquery="1" supportAdvancedDrill="1" xr:uid="{A974CEE3-CA34-4952-B59E-638BAE2579F1}">
  <cacheSource type="external" connectionId="3"/>
  <cacheFields count="3">
    <cacheField name="[Measures].[Sum of Sales]" caption="Sum of Sales" numFmtId="0" hierarchy="23" level="32767"/>
    <cacheField name="[Measures].[Orders]" caption="Orders" numFmtId="0" hierarchy="28" level="32767"/>
    <cacheField name="[ListOfOrders].[Year].[Year]" caption="Year" numFmtId="0" hierarchy="12" level="1">
      <sharedItems containsSemiMixedTypes="0" containsString="0" containsNumber="1" containsInteger="1" minValue="2011" maxValue="2014" count="4">
        <n v="2011"/>
        <n v="2012"/>
        <n v="2013"/>
        <n v="2014"/>
      </sharedItems>
      <extLst>
        <ext xmlns:x15="http://schemas.microsoft.com/office/spreadsheetml/2010/11/main" uri="{4F2E5C28-24EA-4eb8-9CBF-B6C8F9C3D259}">
          <x15:cachedUniqueNames>
            <x15:cachedUniqueName index="0" name="[ListOfOrders].[Year].&amp;[2011]"/>
            <x15:cachedUniqueName index="1" name="[ListOfOrders].[Year].&amp;[2012]"/>
            <x15:cachedUniqueName index="2" name="[ListOfOrders].[Year].&amp;[2013]"/>
            <x15:cachedUniqueName index="3" name="[ListOfOrders].[Year].&amp;[2014]"/>
          </x15:cachedUniqueNames>
        </ext>
      </extLst>
    </cacheField>
  </cacheFields>
  <cacheHierarchies count="41">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0" memberValueDatatype="130" unbalanced="0"/>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0" memberValueDatatype="130" unbalanced="0"/>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Year]" caption="Year" attribute="1" defaultMemberUniqueName="[ListOfOrders].[Year].[All]" allUniqueName="[ListOfOrders].[Year].[All]" dimensionUniqueName="[ListOfOrders]" displayFolder="" count="2" memberValueDatatype="20" unbalanced="0">
      <fieldsUsage count="2">
        <fieldUsage x="-1"/>
        <fieldUsage x="2"/>
      </fieldsUsage>
    </cacheHierarchy>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Measures].[Sum of Year]" caption="Sum of Year" measure="1" displayFolder="" measureGroup="ListOfOrde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Breakdown" count="0">
      <extLst>
        <ext xmlns:x15="http://schemas.microsoft.com/office/spreadsheetml/2010/11/main" uri="{B97F6D7D-B522-45F9-BDA1-12C45D357490}">
          <x15:cacheHierarchy aggregatedColumn="18"/>
        </ext>
      </extLst>
    </cacheHierarchy>
    <cacheHierarchy uniqueName="[Measures].[Sum of Sales]" caption="Sum of Sales" measure="1" displayFolder="" measureGroup="OrderBreakdown" count="0" oneField="1">
      <fieldsUsage count="1">
        <fieldUsage x="0"/>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Breakdown" count="0">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Breakdown" count="0">
      <extLst>
        <ext xmlns:x15="http://schemas.microsoft.com/office/spreadsheetml/2010/11/main" uri="{B97F6D7D-B522-45F9-BDA1-12C45D357490}">
          <x15:cacheHierarchy aggregatedColumn="15"/>
        </ext>
      </extLst>
    </cacheHierarchy>
    <cacheHierarchy uniqueName="[Measures].[Count of Ship Mode]" caption="Count of Ship Mode" measure="1" displayFolder="" measureGroup="ListOfOrders" count="0">
      <extLst>
        <ext xmlns:x15="http://schemas.microsoft.com/office/spreadsheetml/2010/11/main" uri="{B97F6D7D-B522-45F9-BDA1-12C45D357490}">
          <x15:cacheHierarchy aggregatedColumn="8"/>
        </ext>
      </extLst>
    </cacheHierarchy>
    <cacheHierarchy uniqueName="[Measures].[Total Cost]" caption="Total Cost" measure="1" displayFolder="" measureGroup="OrderBreakdown" count="0"/>
    <cacheHierarchy uniqueName="[Measures].[Orders]" caption="Orders" measure="1" displayFolder="" measureGroup="OrderBreakdown" count="0" oneField="1">
      <fieldsUsage count="1">
        <fieldUsage x="1"/>
      </fieldsUsage>
    </cacheHierarchy>
    <cacheHierarchy uniqueName="[Measures].[No of Customer]" caption="No of Customer" measure="1" displayFolder="" measureGroup="OrderBreakdown" count="0"/>
    <cacheHierarchy uniqueName="[Measures].[Margin]" caption="Margin" measure="1" displayFolder="" measureGroup="OrderBreakdown" count="0"/>
    <cacheHierarchy uniqueName="[Measures].[Sement Count]" caption="Sement Count" measure="1" displayFolder="" measureGroup="OrderBreakdown" count="0"/>
    <cacheHierarchy uniqueName="[Measures].[No. of Products]" caption="No. of Products" measure="1" displayFolder="" measureGroup="OrderBreakdown" count="0"/>
    <cacheHierarchy uniqueName="[Measures].[No. of Categories]" caption="No. of Categories" measure="1" displayFolder="" measureGroup="OrderBreakdown" count="0"/>
    <cacheHierarchy uniqueName="[Measures].[No. of Subcategories]" caption="No. of Subcategories" measure="1" displayFolder="" measureGroup="OrderBreakdown" count="0"/>
    <cacheHierarchy uniqueName="[Measures].[No. of Countries]" caption="No. of Countries" measure="1" displayFolder="" measureGroup="OrderBreakdown" count="0"/>
    <cacheHierarchy uniqueName="[Measures].[No.of Regions]" caption="No.of Regions" measure="1" displayFolder="" measureGroup="OrderBreakdown" count="0"/>
    <cacheHierarchy uniqueName="[Measures].[No. of Shipment Modes]" caption="No. of Shipment Mode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lmy" refreshedDate="44832.933516550926" backgroundQuery="1" createdVersion="8" refreshedVersion="8" minRefreshableVersion="3" recordCount="0" supportSubquery="1" supportAdvancedDrill="1" xr:uid="{85F5B50C-4A67-400B-9082-D604B7549E80}">
  <cacheSource type="external" connectionId="3"/>
  <cacheFields count="2">
    <cacheField name="[Measures].[Sum of Sales]" caption="Sum of Sales" numFmtId="0" hierarchy="23" level="32767"/>
    <cacheField name="[ListOfOrders].[Customer Name].[Customer Name]" caption="Customer Name" numFmtId="0" hierarchy="2" level="1">
      <sharedItems count="10">
        <s v="Angie Massengill"/>
        <s v="Ashton Charles"/>
        <s v="Audrey Knowles"/>
        <s v="Bettie Lang"/>
        <s v="Elijah Sodeman"/>
        <s v="Isaac David"/>
        <s v="Joel Peters"/>
        <s v="Lilly Le Grand"/>
        <s v="Lola Hughes"/>
        <s v="Philip Newsom"/>
      </sharedItems>
    </cacheField>
  </cacheFields>
  <cacheHierarchies count="41">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2" memberValueDatatype="130" unbalanced="0">
      <fieldsUsage count="2">
        <fieldUsage x="-1"/>
        <fieldUsage x="1"/>
      </fieldsUsage>
    </cacheHierarchy>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0" memberValueDatatype="130" unbalanced="0"/>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0" memberValueDatatype="130" unbalanced="0"/>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Year]" caption="Year" attribute="1" defaultMemberUniqueName="[ListOfOrders].[Year].[All]" allUniqueName="[ListOfOrders].[Year].[All]" dimensionUniqueName="[ListOfOrders]" displayFolder="" count="0" memberValueDatatype="20" unbalanced="0"/>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Measures].[Sum of Year]" caption="Sum of Year" measure="1" displayFolder="" measureGroup="ListOfOrde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Breakdown" count="0">
      <extLst>
        <ext xmlns:x15="http://schemas.microsoft.com/office/spreadsheetml/2010/11/main" uri="{B97F6D7D-B522-45F9-BDA1-12C45D357490}">
          <x15:cacheHierarchy aggregatedColumn="18"/>
        </ext>
      </extLst>
    </cacheHierarchy>
    <cacheHierarchy uniqueName="[Measures].[Sum of Sales]" caption="Sum of Sales" measure="1" displayFolder="" measureGroup="OrderBreakdown" count="0" oneField="1">
      <fieldsUsage count="1">
        <fieldUsage x="0"/>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Breakdown" count="0">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Breakdown" count="0">
      <extLst>
        <ext xmlns:x15="http://schemas.microsoft.com/office/spreadsheetml/2010/11/main" uri="{B97F6D7D-B522-45F9-BDA1-12C45D357490}">
          <x15:cacheHierarchy aggregatedColumn="15"/>
        </ext>
      </extLst>
    </cacheHierarchy>
    <cacheHierarchy uniqueName="[Measures].[Count of Ship Mode]" caption="Count of Ship Mode" measure="1" displayFolder="" measureGroup="ListOfOrders" count="0">
      <extLst>
        <ext xmlns:x15="http://schemas.microsoft.com/office/spreadsheetml/2010/11/main" uri="{B97F6D7D-B522-45F9-BDA1-12C45D357490}">
          <x15:cacheHierarchy aggregatedColumn="8"/>
        </ext>
      </extLst>
    </cacheHierarchy>
    <cacheHierarchy uniqueName="[Measures].[Total Cost]" caption="Total Cost" measure="1" displayFolder="" measureGroup="OrderBreakdown" count="0"/>
    <cacheHierarchy uniqueName="[Measures].[Orders]" caption="Orders" measure="1" displayFolder="" measureGroup="OrderBreakdown" count="0"/>
    <cacheHierarchy uniqueName="[Measures].[No of Customer]" caption="No of Customer" measure="1" displayFolder="" measureGroup="OrderBreakdown" count="0"/>
    <cacheHierarchy uniqueName="[Measures].[Margin]" caption="Margin" measure="1" displayFolder="" measureGroup="OrderBreakdown" count="0"/>
    <cacheHierarchy uniqueName="[Measures].[Sement Count]" caption="Sement Count" measure="1" displayFolder="" measureGroup="OrderBreakdown" count="0"/>
    <cacheHierarchy uniqueName="[Measures].[No. of Products]" caption="No. of Products" measure="1" displayFolder="" measureGroup="OrderBreakdown" count="0"/>
    <cacheHierarchy uniqueName="[Measures].[No. of Categories]" caption="No. of Categories" measure="1" displayFolder="" measureGroup="OrderBreakdown" count="0"/>
    <cacheHierarchy uniqueName="[Measures].[No. of Subcategories]" caption="No. of Subcategories" measure="1" displayFolder="" measureGroup="OrderBreakdown" count="0"/>
    <cacheHierarchy uniqueName="[Measures].[No. of Countries]" caption="No. of Countries" measure="1" displayFolder="" measureGroup="OrderBreakdown" count="0"/>
    <cacheHierarchy uniqueName="[Measures].[No.of Regions]" caption="No.of Regions" measure="1" displayFolder="" measureGroup="OrderBreakdown" count="0"/>
    <cacheHierarchy uniqueName="[Measures].[No. of Shipment Modes]" caption="No. of Shipment Mode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lmy" refreshedDate="44832.949614930556" backgroundQuery="1" createdVersion="8" refreshedVersion="8" minRefreshableVersion="3" recordCount="0" supportSubquery="1" supportAdvancedDrill="1" xr:uid="{8DCCC310-AF9A-4D88-B3C5-F43513FC957B}">
  <cacheSource type="external" connectionId="3"/>
  <cacheFields count="3">
    <cacheField name="[Measures].[Sum of Sales]" caption="Sum of Sales" numFmtId="0" hierarchy="23" level="32767"/>
    <cacheField name="[ListOfOrders].[Customer Name].[Customer Name]" caption="Customer Name" numFmtId="0" hierarchy="2" level="1">
      <sharedItems count="10">
        <s v="Angie Massengill"/>
        <s v="Ashton Charles"/>
        <s v="Audrey Knowles"/>
        <s v="Bettie Lang"/>
        <s v="Elijah Sodeman"/>
        <s v="Isaac David"/>
        <s v="Joel Peters"/>
        <s v="Lilly Le Grand"/>
        <s v="Lola Hughes"/>
        <s v="Philip Newsom"/>
      </sharedItems>
    </cacheField>
    <cacheField name="[OrderBreakdown].[Sub-Category].[Sub-Category]" caption="Sub-Category" numFmtId="0" hierarchy="20" level="1">
      <sharedItems count="17">
        <s v="Accessories"/>
        <s v="Appliances"/>
        <s v="Art"/>
        <s v="Binders"/>
        <s v="Bookcases"/>
        <s v="Chairs"/>
        <s v="Copiers"/>
        <s v="Envelopes"/>
        <s v="Fasteners"/>
        <s v="Furnishings"/>
        <s v="Labels"/>
        <s v="Machines"/>
        <s v="Paper"/>
        <s v="Phones"/>
        <s v="Storage"/>
        <s v="Supplies"/>
        <s v="Tables"/>
      </sharedItems>
    </cacheField>
  </cacheFields>
  <cacheHierarchies count="41">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2" memberValueDatatype="130" unbalanced="0">
      <fieldsUsage count="2">
        <fieldUsage x="-1"/>
        <fieldUsage x="1"/>
      </fieldsUsage>
    </cacheHierarchy>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0" memberValueDatatype="130" unbalanced="0"/>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0" memberValueDatatype="130" unbalanced="0"/>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Year]" caption="Year" attribute="1" defaultMemberUniqueName="[ListOfOrders].[Year].[All]" allUniqueName="[ListOfOrders].[Year].[All]" dimensionUniqueName="[ListOfOrders]" displayFolder="" count="0" memberValueDatatype="20" unbalanced="0"/>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2" memberValueDatatype="130" unbalanced="0">
      <fieldsUsage count="2">
        <fieldUsage x="-1"/>
        <fieldUsage x="2"/>
      </fieldsUsage>
    </cacheHierarchy>
    <cacheHierarchy uniqueName="[Measures].[Sum of Year]" caption="Sum of Year" measure="1" displayFolder="" measureGroup="ListOfOrde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Breakdown" count="0">
      <extLst>
        <ext xmlns:x15="http://schemas.microsoft.com/office/spreadsheetml/2010/11/main" uri="{B97F6D7D-B522-45F9-BDA1-12C45D357490}">
          <x15:cacheHierarchy aggregatedColumn="18"/>
        </ext>
      </extLst>
    </cacheHierarchy>
    <cacheHierarchy uniqueName="[Measures].[Sum of Sales]" caption="Sum of Sales" measure="1" displayFolder="" measureGroup="OrderBreakdown" count="0" oneField="1">
      <fieldsUsage count="1">
        <fieldUsage x="0"/>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Breakdown" count="0">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Breakdown" count="0">
      <extLst>
        <ext xmlns:x15="http://schemas.microsoft.com/office/spreadsheetml/2010/11/main" uri="{B97F6D7D-B522-45F9-BDA1-12C45D357490}">
          <x15:cacheHierarchy aggregatedColumn="15"/>
        </ext>
      </extLst>
    </cacheHierarchy>
    <cacheHierarchy uniqueName="[Measures].[Count of Ship Mode]" caption="Count of Ship Mode" measure="1" displayFolder="" measureGroup="ListOfOrders" count="0">
      <extLst>
        <ext xmlns:x15="http://schemas.microsoft.com/office/spreadsheetml/2010/11/main" uri="{B97F6D7D-B522-45F9-BDA1-12C45D357490}">
          <x15:cacheHierarchy aggregatedColumn="8"/>
        </ext>
      </extLst>
    </cacheHierarchy>
    <cacheHierarchy uniqueName="[Measures].[Total Cost]" caption="Total Cost" measure="1" displayFolder="" measureGroup="OrderBreakdown" count="0"/>
    <cacheHierarchy uniqueName="[Measures].[Orders]" caption="Orders" measure="1" displayFolder="" measureGroup="OrderBreakdown" count="0"/>
    <cacheHierarchy uniqueName="[Measures].[No of Customer]" caption="No of Customer" measure="1" displayFolder="" measureGroup="OrderBreakdown" count="0"/>
    <cacheHierarchy uniqueName="[Measures].[Margin]" caption="Margin" measure="1" displayFolder="" measureGroup="OrderBreakdown" count="0"/>
    <cacheHierarchy uniqueName="[Measures].[Sement Count]" caption="Sement Count" measure="1" displayFolder="" measureGroup="OrderBreakdown" count="0"/>
    <cacheHierarchy uniqueName="[Measures].[No. of Products]" caption="No. of Products" measure="1" displayFolder="" measureGroup="OrderBreakdown" count="0"/>
    <cacheHierarchy uniqueName="[Measures].[No. of Categories]" caption="No. of Categories" measure="1" displayFolder="" measureGroup="OrderBreakdown" count="0"/>
    <cacheHierarchy uniqueName="[Measures].[No. of Subcategories]" caption="No. of Subcategories" measure="1" displayFolder="" measureGroup="OrderBreakdown" count="0"/>
    <cacheHierarchy uniqueName="[Measures].[No. of Countries]" caption="No. of Countries" measure="1" displayFolder="" measureGroup="OrderBreakdown" count="0"/>
    <cacheHierarchy uniqueName="[Measures].[No.of Regions]" caption="No.of Regions" measure="1" displayFolder="" measureGroup="OrderBreakdown" count="0"/>
    <cacheHierarchy uniqueName="[Measures].[No. of Shipment Modes]" caption="No. of Shipment Mode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lmy" refreshedDate="44832.994054629627" backgroundQuery="1" createdVersion="8" refreshedVersion="8" minRefreshableVersion="3" recordCount="0" supportSubquery="1" supportAdvancedDrill="1" xr:uid="{DC14DA1D-5E2D-4A98-9807-2964091FEDBB}">
  <cacheSource type="external" connectionId="3"/>
  <cacheFields count="7">
    <cacheField name="[ListOfOrders].[Year].[Year]" caption="Year" numFmtId="0" hierarchy="12" level="1">
      <sharedItems containsSemiMixedTypes="0" containsString="0" containsNumber="1" containsInteger="1" minValue="2011" maxValue="2014" count="4">
        <n v="2011"/>
        <n v="2012"/>
        <n v="2013"/>
        <n v="2014"/>
      </sharedItems>
      <extLst>
        <ext xmlns:x15="http://schemas.microsoft.com/office/spreadsheetml/2010/11/main" uri="{4F2E5C28-24EA-4eb8-9CBF-B6C8F9C3D259}">
          <x15:cachedUniqueNames>
            <x15:cachedUniqueName index="0" name="[ListOfOrders].[Year].&amp;[2011]"/>
            <x15:cachedUniqueName index="1" name="[ListOfOrders].[Year].&amp;[2012]"/>
            <x15:cachedUniqueName index="2" name="[ListOfOrders].[Year].&amp;[2013]"/>
            <x15:cachedUniqueName index="3" name="[ListOfOrders].[Year].&amp;[2014]"/>
          </x15:cachedUniqueNames>
        </ext>
      </extLst>
    </cacheField>
    <cacheField name="[Measures].[Sum of Sales]" caption="Sum of Sales" numFmtId="0" hierarchy="23" level="32767"/>
    <cacheField name="[Measures].[Sum of Profit]" caption="Sum of Profit" numFmtId="0" hierarchy="24" level="32767"/>
    <cacheField name="[Measures].[Sum of Quantity]" caption="Sum of Quantity" numFmtId="0" hierarchy="22" level="32767"/>
    <cacheField name="[Measures].[Total Cost]" caption="Total Cost" numFmtId="0" hierarchy="27" level="32767"/>
    <cacheField name="[Measures].[Margin]" caption="Margin" numFmtId="0" hierarchy="30" level="32767"/>
    <cacheField name="[Measures].[Orders]" caption="Orders" numFmtId="0" hierarchy="28" level="32767"/>
  </cacheFields>
  <cacheHierarchies count="41">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0" memberValueDatatype="130" unbalanced="0"/>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0" memberValueDatatype="130" unbalanced="0"/>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Year]" caption="Year" attribute="1" defaultMemberUniqueName="[ListOfOrders].[Year].[All]" allUniqueName="[ListOfOrders].[Year].[All]" dimensionUniqueName="[ListOfOrders]" displayFolder="" count="2" memberValueDatatype="20" unbalanced="0">
      <fieldsUsage count="2">
        <fieldUsage x="-1"/>
        <fieldUsage x="0"/>
      </fieldsUsage>
    </cacheHierarchy>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Measures].[Sum of Year]" caption="Sum of Year" measure="1" displayFolder="" measureGroup="ListOfOrde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Breakdown" count="0" oneField="1">
      <fieldsUsage count="1">
        <fieldUsage x="3"/>
      </fieldsUsage>
      <extLst>
        <ext xmlns:x15="http://schemas.microsoft.com/office/spreadsheetml/2010/11/main" uri="{B97F6D7D-B522-45F9-BDA1-12C45D357490}">
          <x15:cacheHierarchy aggregatedColumn="18"/>
        </ext>
      </extLst>
    </cacheHierarchy>
    <cacheHierarchy uniqueName="[Measures].[Sum of Sales]" caption="Sum of Sales" measure="1" displayFolder="" measureGroup="OrderBreakdown" count="0" oneField="1">
      <fieldsUsage count="1">
        <fieldUsage x="1"/>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Breakdown" count="0" oneField="1">
      <fieldsUsage count="1">
        <fieldUsage x="2"/>
      </fieldsUsage>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Breakdown" count="0">
      <extLst>
        <ext xmlns:x15="http://schemas.microsoft.com/office/spreadsheetml/2010/11/main" uri="{B97F6D7D-B522-45F9-BDA1-12C45D357490}">
          <x15:cacheHierarchy aggregatedColumn="15"/>
        </ext>
      </extLst>
    </cacheHierarchy>
    <cacheHierarchy uniqueName="[Measures].[Count of Ship Mode]" caption="Count of Ship Mode" measure="1" displayFolder="" measureGroup="ListOfOrders" count="0">
      <extLst>
        <ext xmlns:x15="http://schemas.microsoft.com/office/spreadsheetml/2010/11/main" uri="{B97F6D7D-B522-45F9-BDA1-12C45D357490}">
          <x15:cacheHierarchy aggregatedColumn="8"/>
        </ext>
      </extLst>
    </cacheHierarchy>
    <cacheHierarchy uniqueName="[Measures].[Total Cost]" caption="Total Cost" measure="1" displayFolder="" measureGroup="OrderBreakdown" count="0" oneField="1">
      <fieldsUsage count="1">
        <fieldUsage x="4"/>
      </fieldsUsage>
    </cacheHierarchy>
    <cacheHierarchy uniqueName="[Measures].[Orders]" caption="Orders" measure="1" displayFolder="" measureGroup="OrderBreakdown" count="0" oneField="1">
      <fieldsUsage count="1">
        <fieldUsage x="6"/>
      </fieldsUsage>
    </cacheHierarchy>
    <cacheHierarchy uniqueName="[Measures].[No of Customer]" caption="No of Customer" measure="1" displayFolder="" measureGroup="OrderBreakdown" count="0"/>
    <cacheHierarchy uniqueName="[Measures].[Margin]" caption="Margin" measure="1" displayFolder="" measureGroup="OrderBreakdown" count="0" oneField="1">
      <fieldsUsage count="1">
        <fieldUsage x="5"/>
      </fieldsUsage>
    </cacheHierarchy>
    <cacheHierarchy uniqueName="[Measures].[Sement Count]" caption="Sement Count" measure="1" displayFolder="" measureGroup="OrderBreakdown" count="0"/>
    <cacheHierarchy uniqueName="[Measures].[No. of Products]" caption="No. of Products" measure="1" displayFolder="" measureGroup="OrderBreakdown" count="0"/>
    <cacheHierarchy uniqueName="[Measures].[No. of Categories]" caption="No. of Categories" measure="1" displayFolder="" measureGroup="OrderBreakdown" count="0"/>
    <cacheHierarchy uniqueName="[Measures].[No. of Subcategories]" caption="No. of Subcategories" measure="1" displayFolder="" measureGroup="OrderBreakdown" count="0"/>
    <cacheHierarchy uniqueName="[Measures].[No. of Countries]" caption="No. of Countries" measure="1" displayFolder="" measureGroup="OrderBreakdown" count="0"/>
    <cacheHierarchy uniqueName="[Measures].[No.of Regions]" caption="No.of Regions" measure="1" displayFolder="" measureGroup="OrderBreakdown" count="0"/>
    <cacheHierarchy uniqueName="[Measures].[No. of Shipment Modes]" caption="No. of Shipment Mode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lmy" refreshedDate="44833.404979629631" backgroundQuery="1" createdVersion="8" refreshedVersion="8" minRefreshableVersion="3" recordCount="0" supportSubquery="1" supportAdvancedDrill="1" xr:uid="{D54CAD19-74AC-45E0-8477-A8A9AE5DC2BF}">
  <cacheSource type="external" connectionId="3"/>
  <cacheFields count="7">
    <cacheField name="[Measures].[Sum of Quantity]" caption="Sum of Quantity" numFmtId="0" hierarchy="22" level="32767"/>
    <cacheField name="[Measures].[Sum of Sales]" caption="Sum of Sales" numFmtId="0" hierarchy="23" level="32767"/>
    <cacheField name="[Measures].[Sum of Profit]" caption="Sum of Profit" numFmtId="0" hierarchy="24" level="32767"/>
    <cacheField name="[Measures].[Sum of Discount]" caption="Sum of Discount" numFmtId="0" hierarchy="25" level="32767"/>
    <cacheField name="[ListOfOrders].[Year].[Year]" caption="Year" numFmtId="0" hierarchy="12" level="1">
      <sharedItems containsSemiMixedTypes="0" containsNonDate="0" containsString="0"/>
    </cacheField>
    <cacheField name="[Measures].[Total Cost]" caption="Total Cost" numFmtId="0" hierarchy="27" level="32767"/>
    <cacheField name="[Measures].[Margin]" caption="Margin" numFmtId="0" hierarchy="30" level="32767"/>
  </cacheFields>
  <cacheHierarchies count="41">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0" memberValueDatatype="130" unbalanced="0"/>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0" memberValueDatatype="130" unbalanced="0"/>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Year]" caption="Year" attribute="1" defaultMemberUniqueName="[ListOfOrders].[Year].[All]" allUniqueName="[ListOfOrders].[Year].[All]" dimensionUniqueName="[ListOfOrders]" displayFolder="" count="2" memberValueDatatype="20" unbalanced="0">
      <fieldsUsage count="2">
        <fieldUsage x="-1"/>
        <fieldUsage x="4"/>
      </fieldsUsage>
    </cacheHierarchy>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Measures].[Sum of Year]" caption="Sum of Year" measure="1" displayFolder="" measureGroup="ListOfOrde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Breakdown" count="0" oneField="1">
      <fieldsUsage count="1">
        <fieldUsage x="0"/>
      </fieldsUsage>
      <extLst>
        <ext xmlns:x15="http://schemas.microsoft.com/office/spreadsheetml/2010/11/main" uri="{B97F6D7D-B522-45F9-BDA1-12C45D357490}">
          <x15:cacheHierarchy aggregatedColumn="18"/>
        </ext>
      </extLst>
    </cacheHierarchy>
    <cacheHierarchy uniqueName="[Measures].[Sum of Sales]" caption="Sum of Sales" measure="1" displayFolder="" measureGroup="OrderBreakdown" count="0" oneField="1">
      <fieldsUsage count="1">
        <fieldUsage x="1"/>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Breakdown" count="0" oneField="1">
      <fieldsUsage count="1">
        <fieldUsage x="2"/>
      </fieldsUsage>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Breakdown" count="0" oneField="1">
      <fieldsUsage count="1">
        <fieldUsage x="3"/>
      </fieldsUsage>
      <extLst>
        <ext xmlns:x15="http://schemas.microsoft.com/office/spreadsheetml/2010/11/main" uri="{B97F6D7D-B522-45F9-BDA1-12C45D357490}">
          <x15:cacheHierarchy aggregatedColumn="15"/>
        </ext>
      </extLst>
    </cacheHierarchy>
    <cacheHierarchy uniqueName="[Measures].[Count of Ship Mode]" caption="Count of Ship Mode" measure="1" displayFolder="" measureGroup="ListOfOrders" count="0">
      <extLst>
        <ext xmlns:x15="http://schemas.microsoft.com/office/spreadsheetml/2010/11/main" uri="{B97F6D7D-B522-45F9-BDA1-12C45D357490}">
          <x15:cacheHierarchy aggregatedColumn="8"/>
        </ext>
      </extLst>
    </cacheHierarchy>
    <cacheHierarchy uniqueName="[Measures].[Total Cost]" caption="Total Cost" measure="1" displayFolder="" measureGroup="OrderBreakdown" count="0" oneField="1">
      <fieldsUsage count="1">
        <fieldUsage x="5"/>
      </fieldsUsage>
    </cacheHierarchy>
    <cacheHierarchy uniqueName="[Measures].[Orders]" caption="Orders" measure="1" displayFolder="" measureGroup="OrderBreakdown" count="0"/>
    <cacheHierarchy uniqueName="[Measures].[No of Customer]" caption="No of Customer" measure="1" displayFolder="" measureGroup="OrderBreakdown" count="0"/>
    <cacheHierarchy uniqueName="[Measures].[Margin]" caption="Margin" measure="1" displayFolder="" measureGroup="OrderBreakdown" count="0" oneField="1">
      <fieldsUsage count="1">
        <fieldUsage x="6"/>
      </fieldsUsage>
    </cacheHierarchy>
    <cacheHierarchy uniqueName="[Measures].[Sement Count]" caption="Sement Count" measure="1" displayFolder="" measureGroup="OrderBreakdown" count="0"/>
    <cacheHierarchy uniqueName="[Measures].[No. of Products]" caption="No. of Products" measure="1" displayFolder="" measureGroup="OrderBreakdown" count="0"/>
    <cacheHierarchy uniqueName="[Measures].[No. of Categories]" caption="No. of Categories" measure="1" displayFolder="" measureGroup="OrderBreakdown" count="0"/>
    <cacheHierarchy uniqueName="[Measures].[No. of Subcategories]" caption="No. of Subcategories" measure="1" displayFolder="" measureGroup="OrderBreakdown" count="0"/>
    <cacheHierarchy uniqueName="[Measures].[No. of Countries]" caption="No. of Countries" measure="1" displayFolder="" measureGroup="OrderBreakdown" count="0"/>
    <cacheHierarchy uniqueName="[Measures].[No.of Regions]" caption="No.of Regions" measure="1" displayFolder="" measureGroup="OrderBreakdown" count="0"/>
    <cacheHierarchy uniqueName="[Measures].[No. of Shipment Modes]" caption="No. of Shipment Mode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lmy" refreshedDate="44833.40498078704" backgroundQuery="1" createdVersion="8" refreshedVersion="8" minRefreshableVersion="3" recordCount="0" supportSubquery="1" supportAdvancedDrill="1" xr:uid="{6917283C-9FB5-4524-93A2-06D5F1D5D8B9}">
  <cacheSource type="external" connectionId="3"/>
  <cacheFields count="3">
    <cacheField name="[Measures].[Sum of Sales]" caption="Sum of Sales" numFmtId="0" hierarchy="23" level="32767"/>
    <cacheField name="[ListOfOrders].[Year].[Year]" caption="Year" numFmtId="0" hierarchy="12" level="1">
      <sharedItems containsSemiMixedTypes="0" containsNonDate="0" containsString="0"/>
    </cacheField>
    <cacheField name="[ListOfOrders].[Ship Mode].[Ship Mode]" caption="Ship Mode" numFmtId="0" hierarchy="8" level="1">
      <sharedItems count="4">
        <s v="Economy"/>
        <s v="Economy Plus"/>
        <s v="Immediate"/>
        <s v="Priority"/>
      </sharedItems>
    </cacheField>
  </cacheFields>
  <cacheHierarchies count="41">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0" memberValueDatatype="130" unbalanced="0"/>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0" memberValueDatatype="130" unbalanced="0"/>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2" memberValueDatatype="130" unbalanced="0">
      <fieldsUsage count="2">
        <fieldUsage x="-1"/>
        <fieldUsage x="2"/>
      </fieldsUsage>
    </cacheHierarchy>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Year]" caption="Year" attribute="1" defaultMemberUniqueName="[ListOfOrders].[Year].[All]" allUniqueName="[ListOfOrders].[Year].[All]" dimensionUniqueName="[ListOfOrders]" displayFolder="" count="2" memberValueDatatype="20" unbalanced="0">
      <fieldsUsage count="2">
        <fieldUsage x="-1"/>
        <fieldUsage x="1"/>
      </fieldsUsage>
    </cacheHierarchy>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Measures].[Sum of Year]" caption="Sum of Year" measure="1" displayFolder="" measureGroup="ListOfOrde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Breakdown" count="0">
      <extLst>
        <ext xmlns:x15="http://schemas.microsoft.com/office/spreadsheetml/2010/11/main" uri="{B97F6D7D-B522-45F9-BDA1-12C45D357490}">
          <x15:cacheHierarchy aggregatedColumn="18"/>
        </ext>
      </extLst>
    </cacheHierarchy>
    <cacheHierarchy uniqueName="[Measures].[Sum of Sales]" caption="Sum of Sales" measure="1" displayFolder="" measureGroup="OrderBreakdown" count="0" oneField="1">
      <fieldsUsage count="1">
        <fieldUsage x="0"/>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Breakdown" count="0">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Breakdown" count="0">
      <extLst>
        <ext xmlns:x15="http://schemas.microsoft.com/office/spreadsheetml/2010/11/main" uri="{B97F6D7D-B522-45F9-BDA1-12C45D357490}">
          <x15:cacheHierarchy aggregatedColumn="15"/>
        </ext>
      </extLst>
    </cacheHierarchy>
    <cacheHierarchy uniqueName="[Measures].[Count of Ship Mode]" caption="Count of Ship Mode" measure="1" displayFolder="" measureGroup="ListOfOrders" count="0">
      <extLst>
        <ext xmlns:x15="http://schemas.microsoft.com/office/spreadsheetml/2010/11/main" uri="{B97F6D7D-B522-45F9-BDA1-12C45D357490}">
          <x15:cacheHierarchy aggregatedColumn="8"/>
        </ext>
      </extLst>
    </cacheHierarchy>
    <cacheHierarchy uniqueName="[Measures].[Total Cost]" caption="Total Cost" measure="1" displayFolder="" measureGroup="OrderBreakdown" count="0"/>
    <cacheHierarchy uniqueName="[Measures].[Orders]" caption="Orders" measure="1" displayFolder="" measureGroup="OrderBreakdown" count="0"/>
    <cacheHierarchy uniqueName="[Measures].[No of Customer]" caption="No of Customer" measure="1" displayFolder="" measureGroup="OrderBreakdown" count="0"/>
    <cacheHierarchy uniqueName="[Measures].[Margin]" caption="Margin" measure="1" displayFolder="" measureGroup="OrderBreakdown" count="0"/>
    <cacheHierarchy uniqueName="[Measures].[Sement Count]" caption="Sement Count" measure="1" displayFolder="" measureGroup="OrderBreakdown" count="0"/>
    <cacheHierarchy uniqueName="[Measures].[No. of Products]" caption="No. of Products" measure="1" displayFolder="" measureGroup="OrderBreakdown" count="0"/>
    <cacheHierarchy uniqueName="[Measures].[No. of Categories]" caption="No. of Categories" measure="1" displayFolder="" measureGroup="OrderBreakdown" count="0"/>
    <cacheHierarchy uniqueName="[Measures].[No. of Subcategories]" caption="No. of Subcategories" measure="1" displayFolder="" measureGroup="OrderBreakdown" count="0"/>
    <cacheHierarchy uniqueName="[Measures].[No. of Countries]" caption="No. of Countries" measure="1" displayFolder="" measureGroup="OrderBreakdown" count="0"/>
    <cacheHierarchy uniqueName="[Measures].[No.of Regions]" caption="No.of Regions" measure="1" displayFolder="" measureGroup="OrderBreakdown" count="0"/>
    <cacheHierarchy uniqueName="[Measures].[No. of Shipment Modes]" caption="No. of Shipment Mode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lmy" refreshedDate="44833.404981944448" backgroundQuery="1" createdVersion="8" refreshedVersion="8" minRefreshableVersion="3" recordCount="0" supportSubquery="1" supportAdvancedDrill="1" xr:uid="{BA2E7F75-5900-4881-846C-18ADEFC82E37}">
  <cacheSource type="external" connectionId="3"/>
  <cacheFields count="4">
    <cacheField name="[ListOfOrders].[Year].[Year]" caption="Year" numFmtId="0" hierarchy="12" level="1">
      <sharedItems containsSemiMixedTypes="0" containsNonDate="0" containsString="0"/>
    </cacheField>
    <cacheField name="[ListOfOrders].[Ship Mode].[Ship Mode]" caption="Ship Mode" numFmtId="0" hierarchy="8" level="1">
      <sharedItems count="4">
        <s v="Economy"/>
        <s v="Economy Plus"/>
        <s v="Immediate"/>
        <s v="Priority"/>
      </sharedItems>
    </cacheField>
    <cacheField name="[OrderBreakdown].[Category].[Category]" caption="Category" numFmtId="0" hierarchy="19" level="1">
      <sharedItems count="3">
        <s v="Furniture"/>
        <s v="Office Supplies"/>
        <s v="Technology"/>
      </sharedItems>
    </cacheField>
    <cacheField name="[Measures].[Count of Ship Mode]" caption="Count of Ship Mode" numFmtId="0" hierarchy="26" level="32767"/>
  </cacheFields>
  <cacheHierarchies count="41">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0" memberValueDatatype="130" unbalanced="0"/>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0" memberValueDatatype="130" unbalanced="0"/>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2" memberValueDatatype="130" unbalanced="0">
      <fieldsUsage count="2">
        <fieldUsage x="-1"/>
        <fieldUsage x="1"/>
      </fieldsUsage>
    </cacheHierarchy>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Year]" caption="Year" attribute="1" defaultMemberUniqueName="[ListOfOrders].[Year].[All]" allUniqueName="[ListOfOrders].[Year].[All]" dimensionUniqueName="[ListOfOrders]" displayFolder="" count="2" memberValueDatatype="20" unbalanced="0">
      <fieldsUsage count="2">
        <fieldUsage x="-1"/>
        <fieldUsage x="0"/>
      </fieldsUsage>
    </cacheHierarchy>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2" memberValueDatatype="130" unbalanced="0">
      <fieldsUsage count="2">
        <fieldUsage x="-1"/>
        <fieldUsage x="2"/>
      </fieldsUsage>
    </cacheHierarchy>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Measures].[Sum of Year]" caption="Sum of Year" measure="1" displayFolder="" measureGroup="ListOfOrde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Breakdown" count="0">
      <extLst>
        <ext xmlns:x15="http://schemas.microsoft.com/office/spreadsheetml/2010/11/main" uri="{B97F6D7D-B522-45F9-BDA1-12C45D357490}">
          <x15:cacheHierarchy aggregatedColumn="18"/>
        </ext>
      </extLst>
    </cacheHierarchy>
    <cacheHierarchy uniqueName="[Measures].[Sum of Sales]" caption="Sum of Sales" measure="1" displayFolder="" measureGroup="OrderBreakdown" count="0">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Breakdown" count="0">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Breakdown" count="0">
      <extLst>
        <ext xmlns:x15="http://schemas.microsoft.com/office/spreadsheetml/2010/11/main" uri="{B97F6D7D-B522-45F9-BDA1-12C45D357490}">
          <x15:cacheHierarchy aggregatedColumn="15"/>
        </ext>
      </extLst>
    </cacheHierarchy>
    <cacheHierarchy uniqueName="[Measures].[Count of Ship Mode]" caption="Count of Ship Mode" measure="1" displayFolder="" measureGroup="ListOfOrders" count="0" oneField="1">
      <fieldsUsage count="1">
        <fieldUsage x="3"/>
      </fieldsUsage>
      <extLst>
        <ext xmlns:x15="http://schemas.microsoft.com/office/spreadsheetml/2010/11/main" uri="{B97F6D7D-B522-45F9-BDA1-12C45D357490}">
          <x15:cacheHierarchy aggregatedColumn="8"/>
        </ext>
      </extLst>
    </cacheHierarchy>
    <cacheHierarchy uniqueName="[Measures].[Total Cost]" caption="Total Cost" measure="1" displayFolder="" measureGroup="OrderBreakdown" count="0"/>
    <cacheHierarchy uniqueName="[Measures].[Orders]" caption="Orders" measure="1" displayFolder="" measureGroup="OrderBreakdown" count="0"/>
    <cacheHierarchy uniqueName="[Measures].[No of Customer]" caption="No of Customer" measure="1" displayFolder="" measureGroup="OrderBreakdown" count="0"/>
    <cacheHierarchy uniqueName="[Measures].[Margin]" caption="Margin" measure="1" displayFolder="" measureGroup="OrderBreakdown" count="0"/>
    <cacheHierarchy uniqueName="[Measures].[Sement Count]" caption="Sement Count" measure="1" displayFolder="" measureGroup="OrderBreakdown" count="0"/>
    <cacheHierarchy uniqueName="[Measures].[No. of Products]" caption="No. of Products" measure="1" displayFolder="" measureGroup="OrderBreakdown" count="0"/>
    <cacheHierarchy uniqueName="[Measures].[No. of Categories]" caption="No. of Categories" measure="1" displayFolder="" measureGroup="OrderBreakdown" count="0"/>
    <cacheHierarchy uniqueName="[Measures].[No. of Subcategories]" caption="No. of Subcategories" measure="1" displayFolder="" measureGroup="OrderBreakdown" count="0"/>
    <cacheHierarchy uniqueName="[Measures].[No. of Countries]" caption="No. of Countries" measure="1" displayFolder="" measureGroup="OrderBreakdown" count="0"/>
    <cacheHierarchy uniqueName="[Measures].[No.of Regions]" caption="No.of Regions" measure="1" displayFolder="" measureGroup="OrderBreakdown" count="0"/>
    <cacheHierarchy uniqueName="[Measures].[No. of Shipment Modes]" caption="No. of Shipment Mode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A43584-E0DD-44AE-BF85-E055F3F5F57E}" name="PivotTable5" cacheId="168" applyNumberFormats="0" applyBorderFormats="0" applyFontFormats="0" applyPatternFormats="0" applyAlignmentFormats="0" applyWidthHeightFormats="1" dataCaption="Values" tag="7f79a1fc-7ee2-4c81-838c-db0e6c386380" updatedVersion="8" minRefreshableVersion="3" useAutoFormatting="1" subtotalHiddenItems="1" itemPrintTitles="1" createdVersion="8" indent="0" outline="1" outlineData="1" multipleFieldFilters="0">
  <location ref="L21:R25" firstHeaderRow="0" firstDataRow="1" firstDataCol="1"/>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5"/>
  </rowFields>
  <rowItems count="4">
    <i>
      <x/>
    </i>
    <i>
      <x v="1"/>
    </i>
    <i>
      <x v="2"/>
    </i>
    <i t="grand">
      <x/>
    </i>
  </rowItems>
  <colFields count="1">
    <field x="-2"/>
  </colFields>
  <colItems count="6">
    <i>
      <x/>
    </i>
    <i i="1">
      <x v="1"/>
    </i>
    <i i="2">
      <x v="2"/>
    </i>
    <i i="3">
      <x v="3"/>
    </i>
    <i i="4">
      <x v="4"/>
    </i>
    <i i="5">
      <x v="5"/>
    </i>
  </colItems>
  <dataFields count="6">
    <dataField name="Sum of Quantity" fld="0" baseField="0" baseItem="0"/>
    <dataField name="Sum of Sales" fld="1" baseField="0" baseItem="0" numFmtId="164"/>
    <dataField name="Sum of Profit" fld="2" baseField="0" baseItem="0" numFmtId="164"/>
    <dataField name="Sum of Discount" fld="3" baseField="0" baseItem="0"/>
    <dataField fld="4" subtotal="count" baseField="0" baseItem="0"/>
    <dataField fld="6" subtotal="count" baseField="0" baseItem="0"/>
  </dataFields>
  <formats count="1">
    <format dxfId="60">
      <pivotArea outline="0" collapsedLevelsAreSubtotals="1" fieldPosition="0">
        <references count="1">
          <reference field="4294967294" count="2" selected="0">
            <x v="1"/>
            <x v="2"/>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ListOf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OfOrders]"/>
        <x15:activeTabTopLevelEntity name="[Order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60166E0-319C-4D7F-B116-A553FA1A95D7}" name="PivotTable24" cacheId="192" applyNumberFormats="0" applyBorderFormats="0" applyFontFormats="0" applyPatternFormats="0" applyAlignmentFormats="0" applyWidthHeightFormats="1" dataCaption="Values" tag="a2aab0fc-076c-46db-9d52-ca2098fff795" updatedVersion="8" minRefreshableVersion="3" useAutoFormatting="1" subtotalHiddenItems="1" itemPrintTitles="1" createdVersion="8" indent="0" outline="1" outlineData="1" multipleFieldFilters="0" chartFormat="8">
  <location ref="O46:Q57" firstHeaderRow="0" firstDataRow="1" firstDataCol="1"/>
  <pivotFields count="4">
    <pivotField allDrilled="1" subtotalTop="0" showAll="0" dataSourceSort="1" defaultSubtotal="0" defaultAttributeDrillState="1"/>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1"/>
  </rowFields>
  <rowItems count="11">
    <i>
      <x v="2"/>
    </i>
    <i>
      <x v="3"/>
    </i>
    <i>
      <x v="9"/>
    </i>
    <i>
      <x v="7"/>
    </i>
    <i>
      <x v="5"/>
    </i>
    <i>
      <x/>
    </i>
    <i>
      <x v="6"/>
    </i>
    <i>
      <x v="1"/>
    </i>
    <i>
      <x v="8"/>
    </i>
    <i>
      <x v="4"/>
    </i>
    <i t="grand">
      <x/>
    </i>
  </rowItems>
  <colFields count="1">
    <field x="-2"/>
  </colFields>
  <colItems count="2">
    <i>
      <x/>
    </i>
    <i i="1">
      <x v="1"/>
    </i>
  </colItems>
  <dataFields count="2">
    <dataField name="Sum of Sales" fld="2" baseField="0" baseItem="0"/>
    <dataField fld="3" subtotal="count" baseField="0" baseItem="0"/>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ListOf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8">
      <autoFilter ref="A1">
        <filterColumn colId="0">
          <top10 val="10" filterVal="10"/>
        </filterColumn>
      </autoFilter>
    </filter>
  </filter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OfOrders]"/>
        <x15:activeTabTopLevelEntity name="[Order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D0D27D3-AD5E-4B55-8046-D3C0FD08CEC7}" name="PivotTable29" cacheId="195" applyNumberFormats="0" applyBorderFormats="0" applyFontFormats="0" applyPatternFormats="0" applyAlignmentFormats="0" applyWidthHeightFormats="1" dataCaption="Values" tag="67cc2067-5eb3-458f-84b0-b05e2e15663a" updatedVersion="8" minRefreshableVersion="3" useAutoFormatting="1" subtotalHiddenItems="1" itemPrintTitles="1" createdVersion="8" indent="0" outline="1" outlineData="1" multipleFieldFilters="0" chartFormat="3">
  <location ref="I5:J9"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ales" fld="0" baseField="0" baseItem="0" numFmtId="164"/>
  </dataFields>
  <formats count="1">
    <format dxfId="69">
      <pivotArea outline="0" collapsedLevelsAreSubtotals="1" fieldPosition="0">
        <references count="1">
          <reference field="4294967294" count="1" selected="0">
            <x v="0"/>
          </reference>
        </references>
      </pivotArea>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ListOf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OfOrders]"/>
        <x15:activeTabTopLevelEntity name="[Order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9CF70AF-A3DE-4D50-BE1E-45737946A7A9}" name="PivotTable3" cacheId="162" applyNumberFormats="0" applyBorderFormats="0" applyFontFormats="0" applyPatternFormats="0" applyAlignmentFormats="0" applyWidthHeightFormats="1" dataCaption="Values" tag="945d363b-4506-4d7e-9eca-18deaf63a3ee" updatedVersion="8" minRefreshableVersion="3" useAutoFormatting="1" subtotalHiddenItems="1" itemPrintTitles="1" createdVersion="8" indent="0" outline="1" outlineData="1" multipleFieldFilters="0" chartFormat="5">
  <location ref="L13:M18" firstHeaderRow="1" firstDataRow="1" firstDataCol="1"/>
  <pivotFields count="3">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Items count="1">
    <i/>
  </colItems>
  <dataFields count="1">
    <dataField name="Sum of Sales" fld="0"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2">
          <reference field="4294967294" count="1" selected="0">
            <x v="0"/>
          </reference>
          <reference field="2" count="1" selected="0">
            <x v="2"/>
          </reference>
        </references>
      </pivotArea>
    </chartFormat>
    <chartFormat chart="2" format="10">
      <pivotArea type="data" outline="0" fieldPosition="0">
        <references count="2">
          <reference field="4294967294" count="1" selected="0">
            <x v="0"/>
          </reference>
          <reference field="2" count="1" selected="0">
            <x v="3"/>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ListOf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OfOrders]"/>
        <x15:activeTabTopLevelEntity name="[Order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151BC7C-5922-4700-9D09-D28DB82B6144}" name="PivotTable23" cacheId="189" applyNumberFormats="0" applyBorderFormats="0" applyFontFormats="0" applyPatternFormats="0" applyAlignmentFormats="0" applyWidthHeightFormats="1" dataCaption="Values" tag="e5b0d318-bbba-4273-bd04-24d8777155fd" updatedVersion="8" minRefreshableVersion="3" useAutoFormatting="1" subtotalHiddenItems="1" itemPrintTitles="1" createdVersion="8" indent="0" outline="1" outlineData="1" multipleFieldFilters="0" chartFormat="4">
  <location ref="L45:N62" firstHeaderRow="1" firstDataRow="1" firstDataCol="0"/>
  <pivotFields count="2">
    <pivotField allDrilled="1" subtotalTop="0" showAll="0" dataSourceSort="1" defaultSubtotal="0" defaultAttributeDrillState="1"/>
    <pivotField allDrilled="1" subtotalTop="0" showAll="0" measureFilter="1" dataSourceSort="1" defaultSubtotal="0" defaultAttributeDrillState="1">
      <items count="10">
        <item x="0"/>
        <item x="1"/>
        <item x="2"/>
        <item x="3"/>
        <item x="4"/>
        <item x="5"/>
        <item x="6"/>
        <item x="7"/>
        <item x="8"/>
        <item x="9"/>
      </items>
    </pivotField>
  </pivot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ListOf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8">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OfOrders]"/>
        <x15:activeTabTopLevelEntity name="[Order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6849727-ED87-4FF0-86FB-7F6C758BBBD3}" name="PivotTable7" cacheId="171" applyNumberFormats="0" applyBorderFormats="0" applyFontFormats="0" applyPatternFormats="0" applyAlignmentFormats="0" applyWidthHeightFormats="1" dataCaption="Values" tag="167db87e-e488-463d-9857-ba43d8d2fb32" updatedVersion="8" minRefreshableVersion="3" useAutoFormatting="1" subtotalHiddenItems="1" itemPrintTitles="1" createdVersion="8" indent="0" outline="1" outlineData="1" multipleFieldFilters="0" chartFormat="1">
  <location ref="L28:S32" firstHeaderRow="0" firstDataRow="1" firstDataCol="1"/>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 dataField="1" subtotalTop="0" showAll="0" defaultSubtotal="0"/>
  </pivotFields>
  <rowFields count="1">
    <field x="7"/>
  </rowFields>
  <rowItems count="4">
    <i>
      <x/>
    </i>
    <i>
      <x v="1"/>
    </i>
    <i>
      <x v="2"/>
    </i>
    <i t="grand">
      <x/>
    </i>
  </rowItems>
  <colFields count="1">
    <field x="-2"/>
  </colFields>
  <colItems count="7">
    <i>
      <x/>
    </i>
    <i i="1">
      <x v="1"/>
    </i>
    <i i="2">
      <x v="2"/>
    </i>
    <i i="3">
      <x v="3"/>
    </i>
    <i i="4">
      <x v="4"/>
    </i>
    <i i="5">
      <x v="5"/>
    </i>
    <i i="6">
      <x v="6"/>
    </i>
  </colItems>
  <dataFields count="7">
    <dataField name="Sum of Quantity" fld="0" baseField="0" baseItem="0"/>
    <dataField name="Sum of Sales" fld="1" baseField="0" baseItem="0" numFmtId="164"/>
    <dataField name="Sum of Profit" fld="2" baseField="0" baseItem="0" numFmtId="164"/>
    <dataField name="Sum of Discount" fld="3" baseField="0" baseItem="0"/>
    <dataField fld="4" subtotal="count" baseField="0" baseItem="0"/>
    <dataField fld="5" subtotal="count" baseField="0" baseItem="0"/>
    <dataField fld="8" subtotal="count" baseField="0" baseItem="0"/>
  </dataFields>
  <formats count="1">
    <format dxfId="70">
      <pivotArea outline="0" collapsedLevelsAreSubtotals="1" fieldPosition="0">
        <references count="1">
          <reference field="4294967294" count="2" selected="0">
            <x v="1"/>
            <x v="2"/>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ListOf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OfOrders]"/>
        <x15:activeTabTopLevelEntity name="[Order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3E0BE62-8EAC-4F40-B39D-C7E2D38EC5C5}" name="PivotTable28" cacheId="201" applyNumberFormats="0" applyBorderFormats="0" applyFontFormats="0" applyPatternFormats="0" applyAlignmentFormats="0" applyWidthHeightFormats="1" dataCaption="Values" tag="dc3ed85b-8973-4d47-b2bb-4222e923adb6" updatedVersion="8" minRefreshableVersion="3" useAutoFormatting="1" subtotalHiddenItems="1" itemPrintTitles="1" createdVersion="8" indent="0" outline="1" outlineData="1" multipleFieldFilters="0">
  <location ref="A34:G35" firstHeaderRow="0" firstDataRow="1" firstDataCol="0" rowPageCount="1" colPageCount="1"/>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s>
  <rowItems count="1">
    <i/>
  </rowItems>
  <colFields count="1">
    <field x="-2"/>
  </colFields>
  <colItems count="7">
    <i>
      <x/>
    </i>
    <i i="1">
      <x v="1"/>
    </i>
    <i i="2">
      <x v="2"/>
    </i>
    <i i="3">
      <x v="3"/>
    </i>
    <i i="4">
      <x v="4"/>
    </i>
    <i i="5">
      <x v="5"/>
    </i>
    <i i="6">
      <x v="6"/>
    </i>
  </colItems>
  <pageFields count="1">
    <pageField fld="7" hier="12" name="[ListOfOrders].[Year].&amp;[2013]" cap="2013"/>
  </pageFields>
  <dataFields count="7">
    <dataField name="Sum of Quantity" fld="0" baseField="0" baseItem="0"/>
    <dataField name="Sum of Sales" fld="1" baseField="0" baseItem="0" numFmtId="164"/>
    <dataField name="Sum of Profit" fld="2" baseField="0" baseItem="0" numFmtId="164"/>
    <dataField name="Sum of Discount" fld="3" baseField="0" baseItem="0" numFmtId="164"/>
    <dataField fld="5" subtotal="count" baseField="0" baseItem="0" numFmtId="9"/>
    <dataField fld="6" subtotal="count" baseField="0" baseItem="0" numFmtId="5"/>
    <dataField fld="4" subtotal="count" baseField="0" baseItem="0"/>
  </dataFields>
  <formats count="4">
    <format dxfId="74">
      <pivotArea outline="0" collapsedLevelsAreSubtotals="1" fieldPosition="0">
        <references count="1">
          <reference field="4294967294" count="3" selected="0">
            <x v="1"/>
            <x v="2"/>
            <x v="3"/>
          </reference>
        </references>
      </pivotArea>
    </format>
    <format dxfId="73">
      <pivotArea outline="0" collapsedLevelsAreSubtotals="1" fieldPosition="0">
        <references count="1">
          <reference field="4294967294" count="1" selected="0">
            <x v="4"/>
          </reference>
        </references>
      </pivotArea>
    </format>
    <format dxfId="72">
      <pivotArea outline="0" collapsedLevelsAreSubtotals="1" fieldPosition="0">
        <references count="1">
          <reference field="4294967294" count="1" selected="0">
            <x v="5"/>
          </reference>
        </references>
      </pivotArea>
    </format>
    <format dxfId="71">
      <pivotArea outline="0" fieldPosition="0">
        <references count="1">
          <reference field="4294967294" count="1">
            <x v="5"/>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ListOf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OfOrders]"/>
        <x15:activeTabTopLevelEntity name="[Order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2D52260-9648-4429-8646-69BDFB30FCCF}" name="PivotTable22" cacheId="186" applyNumberFormats="0" applyBorderFormats="0" applyFontFormats="0" applyPatternFormats="0" applyAlignmentFormats="0" applyWidthHeightFormats="1" dataCaption="Values" tag="2caebb4c-d2ab-46b3-b121-ae1971391481" updatedVersion="8" minRefreshableVersion="3" useAutoFormatting="1" subtotalHiddenItems="1" itemPrintTitles="1" createdVersion="8" indent="0" outline="1" outlineData="1" multipleFieldFilters="0" chartFormat="5">
  <location ref="I13:J18"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Items count="1">
    <i/>
  </colItems>
  <dataFields count="1">
    <dataField fld="2"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ListOf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OfOrders]"/>
        <x15:activeTabTopLevelEntity name="[Order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AB2DBBB-BFF3-459C-9BBB-ECE96982CA6F}" name="For Comaprison" cacheId="5" applyNumberFormats="0" applyBorderFormats="0" applyFontFormats="0" applyPatternFormats="0" applyAlignmentFormats="0" applyWidthHeightFormats="1" dataCaption="Values" tag="cd64443d-a5e8-416c-9a83-63ecf6bef341" updatedVersion="8" minRefreshableVersion="3" useAutoFormatting="1" subtotalHiddenItems="1" itemPrintTitles="1" createdVersion="8" indent="0" outline="1" outlineData="1" multipleFieldFilters="0" chartFormat="5">
  <location ref="C44:I49" firstHeaderRow="0" firstDataRow="1"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6">
    <i>
      <x/>
    </i>
    <i i="1">
      <x v="1"/>
    </i>
    <i i="2">
      <x v="2"/>
    </i>
    <i i="3">
      <x v="3"/>
    </i>
    <i i="4">
      <x v="4"/>
    </i>
    <i i="5">
      <x v="5"/>
    </i>
  </colItems>
  <dataFields count="6">
    <dataField name="Sum of Sales" fld="1" baseField="0" baseItem="0"/>
    <dataField name="Sum of Profit" fld="2" baseField="0" baseItem="0"/>
    <dataField name="Sum of Quantity" fld="3" baseField="0" baseItem="0"/>
    <dataField fld="4" subtotal="count" baseField="0" baseItem="0"/>
    <dataField fld="5" subtotal="count" baseField="0" baseItem="0" numFmtId="9"/>
    <dataField fld="6" subtotal="count" baseField="0" baseItem="0"/>
  </dataFields>
  <formats count="1">
    <format dxfId="75">
      <pivotArea outline="0" collapsedLevelsAreSubtotals="1" fieldPosition="0">
        <references count="1">
          <reference field="4294967294" count="1" selected="0">
            <x v="4"/>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OfOrders]"/>
        <x15:activeTabTopLevelEntity name="[Order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934D133-48A9-46A7-969C-424368E03D37}" name="PivotTable32" cacheId="198" applyNumberFormats="0" applyBorderFormats="0" applyFontFormats="0" applyPatternFormats="0" applyAlignmentFormats="0" applyWidthHeightFormats="1" dataCaption="Values" tag="1465a96f-a971-4f21-b83b-53fde3c5fabe" updatedVersion="8" minRefreshableVersion="3" useAutoFormatting="1" subtotalHiddenItems="1" itemPrintTitles="1" createdVersion="8" indent="0" outline="1" outlineData="1" multipleFieldFilters="0" chartFormat="11">
  <location ref="S46:T57" firstHeaderRow="1" firstDataRow="1" firstDataCol="1"/>
  <pivotFields count="3">
    <pivotField allDrilled="1" subtotalTop="0" showAll="0" dataSourceSort="1" defaultSubtotal="0" defaultAttributeDrillState="1"/>
    <pivotField axis="axisRow" allDrilled="1" subtotalTop="0" showAll="0" measureFilter="1" defaultSubtotal="0" defaultAttributeDrillState="1">
      <items count="10">
        <item x="0"/>
        <item x="2"/>
        <item x="3"/>
        <item x="5"/>
        <item x="6"/>
        <item x="7"/>
        <item x="8"/>
        <item x="9"/>
        <item x="1"/>
        <item x="4"/>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Sum of Profit" fld="2" baseField="0" baseItem="0"/>
  </dataFields>
  <chartFormats count="1">
    <chartFormat chart="10"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ListOf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8">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OfOrders]"/>
        <x15:activeTabTopLevelEntity name="[Order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9CD1F05-7C1E-4F30-854C-EA5527579A90}" name="PivotTable2" cacheId="159" applyNumberFormats="0" applyBorderFormats="0" applyFontFormats="0" applyPatternFormats="0" applyAlignmentFormats="0" applyWidthHeightFormats="1" dataCaption="Values" tag="62dc6867-925c-4d02-96c3-a66824a370e3" updatedVersion="8" minRefreshableVersion="3" useAutoFormatting="1" subtotalHiddenItems="1" itemPrintTitles="1" createdVersion="8" indent="0" outline="1" outlineData="1" multipleFieldFilters="0">
  <location ref="A9:F10"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 dataField="1" subtotalTop="0" showAll="0" defaultSubtotal="0"/>
  </pivotFields>
  <rowItems count="1">
    <i/>
  </rowItems>
  <colFields count="1">
    <field x="-2"/>
  </colFields>
  <colItems count="6">
    <i>
      <x/>
    </i>
    <i i="1">
      <x v="1"/>
    </i>
    <i i="2">
      <x v="2"/>
    </i>
    <i i="3">
      <x v="3"/>
    </i>
    <i i="4">
      <x v="4"/>
    </i>
    <i i="5">
      <x v="5"/>
    </i>
  </colItems>
  <dataFields count="6">
    <dataField name="Sum of Quantity" fld="0" baseField="0" baseItem="0"/>
    <dataField name="Sum of Sales" fld="1" baseField="0" baseItem="0" numFmtId="164"/>
    <dataField name="Sum of Profit" fld="2" baseField="0" baseItem="0" numFmtId="164"/>
    <dataField name="Sum of Discount" fld="3" baseField="0" baseItem="0"/>
    <dataField fld="5" subtotal="count" baseField="0" baseItem="0"/>
    <dataField fld="6" subtotal="count" baseField="0" baseItem="0" numFmtId="9"/>
  </dataFields>
  <formats count="2">
    <format dxfId="77">
      <pivotArea outline="0" collapsedLevelsAreSubtotals="1" fieldPosition="0">
        <references count="1">
          <reference field="4294967294" count="2" selected="0">
            <x v="1"/>
            <x v="2"/>
          </reference>
        </references>
      </pivotArea>
    </format>
    <format dxfId="76">
      <pivotArea outline="0" collapsedLevelsAreSubtotals="1" fieldPosition="0">
        <references count="1">
          <reference field="4294967294" count="1" selected="0">
            <x v="5"/>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ListOf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OfOrders]"/>
        <x15:activeTabTopLevelEntity name="[Order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BE069F-B931-408F-AC6F-67C59D951A49}" name="PivotTable20" cacheId="183" applyNumberFormats="0" applyBorderFormats="0" applyFontFormats="0" applyPatternFormats="0" applyAlignmentFormats="0" applyWidthHeightFormats="1" dataCaption="Values" tag="2deb8490-6148-458d-9528-debf9f56475c" updatedVersion="8" minRefreshableVersion="3" useAutoFormatting="1" subtotalHiddenItems="1" itemPrintTitles="1" createdVersion="8" indent="0" outline="1" outlineData="1" multipleFieldFilters="0" chartFormat="4">
  <location ref="O38:Q42" firstHeaderRow="0"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1">
    <field x="1"/>
  </rowFields>
  <rowItems count="4">
    <i>
      <x/>
    </i>
    <i>
      <x v="1"/>
    </i>
    <i>
      <x v="2"/>
    </i>
    <i t="grand">
      <x/>
    </i>
  </rowItems>
  <colFields count="1">
    <field x="-2"/>
  </colFields>
  <colItems count="2">
    <i>
      <x/>
    </i>
    <i i="1">
      <x v="1"/>
    </i>
  </colItems>
  <dataFields count="2">
    <dataField fld="2" subtotal="count" baseField="0" baseItem="0"/>
    <dataField fld="3" subtotal="count" baseField="0" baseItem="0" numFmtId="9"/>
  </dataFields>
  <formats count="1">
    <format dxfId="61">
      <pivotArea outline="0" collapsedLevelsAreSubtotals="1" fieldPosition="0">
        <references count="1">
          <reference field="4294967294" count="1" selected="0">
            <x v="1"/>
          </reference>
        </references>
      </pivotArea>
    </format>
  </formats>
  <chartFormats count="3">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1"/>
          </reference>
          <reference field="1"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ListOf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OfOrders]"/>
        <x15:activeTabTopLevelEntity name="[Order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0528790-27C0-42B1-AC52-E78D07137B83}" name="Total" cacheId="0" applyNumberFormats="0" applyBorderFormats="0" applyFontFormats="0" applyPatternFormats="0" applyAlignmentFormats="0" applyWidthHeightFormats="1" dataCaption="Values" tag="f63ce877-cf8b-45b9-b8e0-2ea5b042c7cf" updatedVersion="8" minRefreshableVersion="3" useAutoFormatting="1" subtotalHiddenItems="1" itemPrintTitles="1" createdVersion="8" indent="0" outline="1" outlineData="1" multipleFieldFilters="0">
  <location ref="A16:G17"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7">
    <i>
      <x/>
    </i>
    <i i="1">
      <x v="1"/>
    </i>
    <i i="2">
      <x v="2"/>
    </i>
    <i i="3">
      <x v="3"/>
    </i>
    <i i="4">
      <x v="4"/>
    </i>
    <i i="5">
      <x v="5"/>
    </i>
    <i i="6">
      <x v="6"/>
    </i>
  </colItems>
  <dataFields count="7">
    <dataField name="Sum of Quantity" fld="0" baseField="0" baseItem="0"/>
    <dataField name="Sum of Sales" fld="1" baseField="0" baseItem="0" numFmtId="164"/>
    <dataField name="Sum of Profit" fld="2" baseField="0" baseItem="0" numFmtId="164"/>
    <dataField name="Sum of Discount" fld="3" baseField="0" baseItem="0" numFmtId="164"/>
    <dataField fld="4" subtotal="count" baseField="0" baseItem="0"/>
    <dataField fld="5" subtotal="count" baseField="0" baseItem="0" numFmtId="9"/>
    <dataField fld="6" subtotal="count" baseField="0" baseItem="0" numFmtId="5"/>
  </dataFields>
  <formats count="4">
    <format dxfId="81">
      <pivotArea outline="0" collapsedLevelsAreSubtotals="1" fieldPosition="0">
        <references count="1">
          <reference field="4294967294" count="3" selected="0">
            <x v="1"/>
            <x v="2"/>
            <x v="3"/>
          </reference>
        </references>
      </pivotArea>
    </format>
    <format dxfId="80">
      <pivotArea outline="0" collapsedLevelsAreSubtotals="1" fieldPosition="0">
        <references count="1">
          <reference field="4294967294" count="1" selected="0">
            <x v="5"/>
          </reference>
        </references>
      </pivotArea>
    </format>
    <format dxfId="79">
      <pivotArea outline="0" collapsedLevelsAreSubtotals="1" fieldPosition="0">
        <references count="1">
          <reference field="4294967294" count="1" selected="0">
            <x v="6"/>
          </reference>
        </references>
      </pivotArea>
    </format>
    <format dxfId="78">
      <pivotArea outline="0" fieldPosition="0">
        <references count="1">
          <reference field="4294967294" count="1">
            <x v="6"/>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OfOrders]"/>
        <x15:activeTabTopLevelEntity name="[Order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37FACB4-05E5-4A0C-821E-A1C185A0587B}" name="PivotTable31" cacheId="4" applyNumberFormats="0" applyBorderFormats="0" applyFontFormats="0" applyPatternFormats="0" applyAlignmentFormats="0" applyWidthHeightFormats="1" dataCaption="Values" tag="ea897d5e-ed23-4823-9fc4-2ace7083f9f0" updatedVersion="8" minRefreshableVersion="3" useAutoFormatting="1" subtotalHiddenItems="1" itemPrintTitles="1" createdVersion="8" indent="0" outline="1" outlineData="1" multipleFieldFilters="0" chartFormat="9">
  <location ref="G56:H74" firstHeaderRow="1" firstDataRow="1" firstDataCol="1"/>
  <pivotFields count="3">
    <pivotField dataField="1" subtotalTop="0" showAll="0" defaultSubtotal="0"/>
    <pivotField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s>
  <rowFields count="1">
    <field x="2"/>
  </rowFields>
  <rowItems count="18">
    <i>
      <x v="10"/>
    </i>
    <i>
      <x v="8"/>
    </i>
    <i>
      <x v="7"/>
    </i>
    <i>
      <x v="12"/>
    </i>
    <i>
      <x v="15"/>
    </i>
    <i>
      <x v="9"/>
    </i>
    <i>
      <x v="3"/>
    </i>
    <i>
      <x v="16"/>
    </i>
    <i>
      <x v="2"/>
    </i>
    <i>
      <x/>
    </i>
    <i>
      <x v="11"/>
    </i>
    <i>
      <x v="5"/>
    </i>
    <i>
      <x v="1"/>
    </i>
    <i>
      <x v="14"/>
    </i>
    <i>
      <x v="13"/>
    </i>
    <i>
      <x v="6"/>
    </i>
    <i>
      <x v="4"/>
    </i>
    <i t="grand">
      <x/>
    </i>
  </rowItems>
  <colItems count="1">
    <i/>
  </colItems>
  <dataFields count="1">
    <dataField name="Sum of Sales" fld="0" baseField="0" baseItem="0" numFmtId="164"/>
  </dataFields>
  <formats count="1">
    <format dxfId="82">
      <pivotArea outline="0" collapsedLevelsAreSubtotals="1" fieldPosition="0">
        <references count="1">
          <reference field="4294967294" count="1" selected="0">
            <x v="0"/>
          </reference>
        </references>
      </pivotArea>
    </format>
  </formats>
  <chartFormats count="4">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3">
      <autoFilter ref="A1">
        <filterColumn colId="0">
          <top10 val="10" filterVal="10"/>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OfOrders]"/>
        <x15:activeTabTopLevelEntity name="[Order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A4B257-F7B7-4D5C-A6DC-0F9AC3C961DD}" name="Category and Country" cacheId="1" applyNumberFormats="0" applyBorderFormats="0" applyFontFormats="0" applyPatternFormats="0" applyAlignmentFormats="0" applyWidthHeightFormats="1" dataCaption="Values" tag="9c29c89c-29f8-4144-9241-7d45e6024fb8" updatedVersion="8" minRefreshableVersion="3" useAutoFormatting="1" subtotalHiddenItems="1" itemPrintTitles="1" createdVersion="8" indent="0" outline="1" outlineData="1" multipleFieldFilters="0">
  <location ref="A37:F38"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6">
    <i>
      <x/>
    </i>
    <i i="1">
      <x v="1"/>
    </i>
    <i i="2">
      <x v="2"/>
    </i>
    <i i="3">
      <x v="3"/>
    </i>
    <i i="4">
      <x v="4"/>
    </i>
    <i i="5">
      <x v="5"/>
    </i>
  </colItems>
  <dataFields count="6">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OfOrders]"/>
        <x15:activeTabTopLevelEntity name="[Order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591800-8911-43AA-A227-D00AB2DA396E}" name="PivotTable1" cacheId="174" applyNumberFormats="0" applyBorderFormats="0" applyFontFormats="0" applyPatternFormats="0" applyAlignmentFormats="0" applyWidthHeightFormats="1" dataCaption="Values" tag="e19a4ad4-09e6-4779-baff-05027f069b2a" updatedVersion="8" minRefreshableVersion="3" useAutoFormatting="1" subtotalHiddenItems="1" itemPrintTitles="1" createdVersion="8" indent="0" outline="1" outlineData="1" multipleFieldFilters="0">
  <location ref="A1:H3" firstHeaderRow="0" firstDataRow="1" firstDataCol="1"/>
  <pivotFields count="8">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2">
    <i>
      <x/>
    </i>
    <i t="grand">
      <x/>
    </i>
  </rowItems>
  <colFields count="1">
    <field x="-2"/>
  </colFields>
  <colItems count="7">
    <i>
      <x/>
    </i>
    <i i="1">
      <x v="1"/>
    </i>
    <i i="2">
      <x v="2"/>
    </i>
    <i i="3">
      <x v="3"/>
    </i>
    <i i="4">
      <x v="4"/>
    </i>
    <i i="5">
      <x v="5"/>
    </i>
    <i i="6">
      <x v="6"/>
    </i>
  </colItems>
  <dataFields count="7">
    <dataField name="Sum of Quantity" fld="1" baseField="0" baseItem="0"/>
    <dataField name="Sum of Sales" fld="2" baseField="0" baseItem="0" numFmtId="164"/>
    <dataField name="Sum of Profit" fld="3" baseField="0" baseItem="0" numFmtId="164"/>
    <dataField name="Sum of Discount" fld="4" baseField="0" baseItem="0"/>
    <dataField fld="5" subtotal="count" baseField="0" baseItem="0"/>
    <dataField fld="6" subtotal="count" baseField="0" baseItem="0" numFmtId="9"/>
    <dataField fld="7" subtotal="count" baseField="0" baseItem="0" numFmtId="5"/>
  </dataFields>
  <formats count="4">
    <format dxfId="65">
      <pivotArea outline="0" collapsedLevelsAreSubtotals="1" fieldPosition="0">
        <references count="1">
          <reference field="4294967294" count="1" selected="0">
            <x v="5"/>
          </reference>
        </references>
      </pivotArea>
    </format>
    <format dxfId="64">
      <pivotArea outline="0" collapsedLevelsAreSubtotals="1" fieldPosition="0">
        <references count="1">
          <reference field="4294967294" count="2" selected="0">
            <x v="1"/>
            <x v="2"/>
          </reference>
        </references>
      </pivotArea>
    </format>
    <format dxfId="63">
      <pivotArea outline="0" collapsedLevelsAreSubtotals="1" fieldPosition="0">
        <references count="1">
          <reference field="4294967294" count="1" selected="0">
            <x v="6"/>
          </reference>
        </references>
      </pivotArea>
    </format>
    <format dxfId="62">
      <pivotArea outline="0" fieldPosition="0">
        <references count="1">
          <reference field="4294967294" count="1">
            <x v="6"/>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OfOrders]"/>
        <x15:activeTabTopLevelEntity name="[Order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2AC783-51BD-4B5A-B09B-13FEE3DEE94B}" name="PivotTable30" cacheId="3" applyNumberFormats="0" applyBorderFormats="0" applyFontFormats="0" applyPatternFormats="0" applyAlignmentFormats="0" applyWidthHeightFormats="1" dataCaption="Values" tag="9ae45242-ffd6-469f-b250-b13076f71978" updatedVersion="8" minRefreshableVersion="3" useAutoFormatting="1" subtotalHiddenItems="1" itemPrintTitles="1" createdVersion="8" indent="0" outline="1" outlineData="1" multipleFieldFilters="0" chartFormat="6">
  <location ref="C55:D66" firstHeaderRow="1" firstDataRow="1" firstDataCol="1"/>
  <pivotFields count="2">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1"/>
  </rowFields>
  <rowItems count="11">
    <i>
      <x v="4"/>
    </i>
    <i>
      <x v="7"/>
    </i>
    <i>
      <x v="2"/>
    </i>
    <i>
      <x v="3"/>
    </i>
    <i>
      <x v="6"/>
    </i>
    <i>
      <x v="9"/>
    </i>
    <i>
      <x v="5"/>
    </i>
    <i>
      <x v="1"/>
    </i>
    <i>
      <x v="8"/>
    </i>
    <i>
      <x/>
    </i>
    <i t="grand">
      <x/>
    </i>
  </rowItems>
  <colItems count="1">
    <i/>
  </colItems>
  <dataFields count="1">
    <dataField name="Sum of Sales" fld="0" baseField="0" baseItem="0" numFmtId="164"/>
  </dataFields>
  <formats count="1">
    <format dxfId="66">
      <pivotArea outline="0" collapsedLevelsAreSubtotals="1" fieldPosition="0">
        <references count="1">
          <reference field="4294967294" count="1" selected="0">
            <x v="0"/>
          </reference>
        </references>
      </pivotArea>
    </format>
  </formats>
  <chartFormats count="2">
    <chartFormat chart="2" format="4"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OfOrders]"/>
        <x15:activeTabTopLevelEntity name="[Order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254663-789B-46FC-ACD2-566C1E2A21ED}" name="PivotTable4" cacheId="165" applyNumberFormats="0" applyBorderFormats="0" applyFontFormats="0" applyPatternFormats="0" applyAlignmentFormats="0" applyWidthHeightFormats="1" dataCaption="Values" tag="aa5ee40e-7b5a-4c58-9423-7f9ca1b2787f" updatedVersion="8" minRefreshableVersion="3" useAutoFormatting="1" subtotalHiddenItems="1" itemPrintTitles="1" createdVersion="8" indent="0" outline="1" outlineData="1" multipleFieldFilters="0">
  <location ref="L4:Q9" firstHeaderRow="1" firstDataRow="2" firstDataCol="1"/>
  <pivotFields count="4">
    <pivotField allDrilled="1" subtotalTop="0" showAll="0" dataSourceSort="1" defaultSubtotal="0" defaultAttributeDrillState="1"/>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2"/>
  </rowFields>
  <rowItems count="4">
    <i>
      <x/>
    </i>
    <i>
      <x v="1"/>
    </i>
    <i>
      <x v="2"/>
    </i>
    <i t="grand">
      <x/>
    </i>
  </rowItems>
  <colFields count="1">
    <field x="1"/>
  </colFields>
  <colItems count="5">
    <i>
      <x/>
    </i>
    <i>
      <x v="1"/>
    </i>
    <i>
      <x v="2"/>
    </i>
    <i>
      <x v="3"/>
    </i>
    <i t="grand">
      <x/>
    </i>
  </colItems>
  <dataFields count="1">
    <dataField name="Count of Ship Mode" fld="3"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ListOf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OfOrders]"/>
        <x15:activeTabTopLevelEntity name="[Order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7DFEE6-7371-4189-92FB-CAAB78152811}" name="PivotTable19" cacheId="180" applyNumberFormats="0" applyBorderFormats="0" applyFontFormats="0" applyPatternFormats="0" applyAlignmentFormats="0" applyWidthHeightFormats="1" dataCaption="Values" tag="ffddffdd-7344-4be0-aea3-6997f2b839af" updatedVersion="8" minRefreshableVersion="3" useAutoFormatting="1" subtotalHiddenItems="1" itemPrintTitles="1" createdVersion="8" indent="0" outline="1" outlineData="1" multipleFieldFilters="0" chartFormat="7">
  <location ref="K38:L42"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Items count="1">
    <i/>
  </colItems>
  <dataFields count="1">
    <dataField name="Sum of Sales" fld="2" baseField="0" baseItem="0"/>
  </dataFields>
  <chartFormats count="4">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2">
          <reference field="4294967294" count="1" selected="0">
            <x v="0"/>
          </reference>
          <reference field="1"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ListOf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OfOrders]"/>
        <x15:activeTabTopLevelEntity name="[Order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77FEEAC-F027-412A-A3EF-0B1FAD6346D8}" name="Sales Per year" cacheId="2" applyNumberFormats="0" applyBorderFormats="0" applyFontFormats="0" applyPatternFormats="0" applyAlignmentFormats="0" applyWidthHeightFormats="1" dataCaption="Values" tag="5fa6c76f-5cd4-4b1f-b95c-e1b35685abd9" updatedVersion="8" minRefreshableVersion="3" useAutoFormatting="1" subtotalHiddenItems="1" itemPrintTitles="1" createdVersion="8" indent="0" outline="1" outlineData="1" multipleFieldFilters="0" chartFormat="3">
  <location ref="A24:C29"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Fields count="1">
    <field x="-2"/>
  </colFields>
  <colItems count="2">
    <i>
      <x/>
    </i>
    <i i="1">
      <x v="1"/>
    </i>
  </colItems>
  <dataFields count="2">
    <dataField name="Sum of Sales" fld="0" baseField="0" baseItem="0" numFmtId="164"/>
    <dataField fld="1" subtotal="count" baseField="0" baseItem="0"/>
  </dataFields>
  <formats count="1">
    <format dxfId="67">
      <pivotArea outline="0" collapsedLevelsAreSubtotals="1" fieldPosition="0">
        <references count="1">
          <reference field="4294967294" count="1" selected="0">
            <x v="0"/>
          </reference>
        </references>
      </pivotArea>
    </format>
  </formats>
  <chartFormats count="6">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2" count="1" selected="0">
            <x v="2"/>
          </reference>
        </references>
      </pivotArea>
    </chartFormat>
    <chartFormat chart="2" format="7">
      <pivotArea type="data" outline="0" fieldPosition="0">
        <references count="2">
          <reference field="4294967294" count="1" selected="0">
            <x v="1"/>
          </reference>
          <reference field="2" count="1" selected="0">
            <x v="1"/>
          </reference>
        </references>
      </pivotArea>
    </chartFormat>
    <chartFormat chart="2" format="8">
      <pivotArea type="data" outline="0" fieldPosition="0">
        <references count="2">
          <reference field="4294967294" count="1" selected="0">
            <x v="1"/>
          </reference>
          <reference field="2" count="1" selected="0">
            <x v="0"/>
          </reference>
        </references>
      </pivotArea>
    </chartFormat>
    <chartFormat chart="2" format="9">
      <pivotArea type="data" outline="0" fieldPosition="0">
        <references count="2">
          <reference field="4294967294" count="1" selected="0">
            <x v="1"/>
          </reference>
          <reference field="2" count="1" selected="0">
            <x v="3"/>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OfOrders]"/>
        <x15:activeTabTopLevelEntity name="[Order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33326E6-60FD-44EB-93E8-1371C2D53838}" name="PivotTable18" cacheId="177" applyNumberFormats="0" applyBorderFormats="0" applyFontFormats="0" applyPatternFormats="0" applyAlignmentFormats="0" applyWidthHeightFormats="1" dataCaption="Values" tag="93239ea4-c65f-4ae8-9755-086de0555893" updatedVersion="8" minRefreshableVersion="3" useAutoFormatting="1" subtotalHiddenItems="1" itemPrintTitles="1" createdVersion="8" indent="0" outline="1" outlineData="1" multipleFieldFilters="0">
  <location ref="O13:S17" firstHeaderRow="0" firstDataRow="1" firstDataCol="1"/>
  <pivotFields count="6">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3"/>
  </rowFields>
  <rowItems count="4">
    <i>
      <x/>
    </i>
    <i>
      <x v="1"/>
    </i>
    <i>
      <x v="2"/>
    </i>
    <i t="grand">
      <x/>
    </i>
  </rowItems>
  <colFields count="1">
    <field x="-2"/>
  </colFields>
  <colItems count="4">
    <i>
      <x/>
    </i>
    <i i="1">
      <x v="1"/>
    </i>
    <i i="2">
      <x v="2"/>
    </i>
    <i i="3">
      <x v="3"/>
    </i>
  </colItems>
  <dataFields count="4">
    <dataField name="Sum of Sales" fld="0" baseField="0" baseItem="0" numFmtId="164"/>
    <dataField name="Sum of Profit" fld="1" baseField="0" baseItem="0" numFmtId="164"/>
    <dataField name="Sum of Discount" fld="2" baseField="0" baseItem="0"/>
    <dataField fld="4" subtotal="count" baseField="0" baseItem="0"/>
  </dataFields>
  <formats count="1">
    <format dxfId="68">
      <pivotArea outline="0" collapsedLevelsAreSubtotals="1" fieldPosition="0">
        <references count="1">
          <reference field="4294967294" count="2" selected="0">
            <x v="0"/>
            <x v="1"/>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ListOfOrders].[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OfOrders]"/>
        <x15:activeTabTopLevelEntity name="[OrderBreakdow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8B54AB5-8E4B-4A73-9C6A-555361E52B4A}" sourceName="[ListOfOrders].[Year]">
  <pivotTables>
    <pivotTable tabId="1" name="PivotTable2"/>
    <pivotTable tabId="1" name="PivotTable3"/>
    <pivotTable tabId="1" name="PivotTable4"/>
    <pivotTable tabId="1" name="PivotTable5"/>
    <pivotTable tabId="1" name="PivotTable7"/>
    <pivotTable tabId="1" name="PivotTable1"/>
    <pivotTable tabId="1" name="PivotTable18"/>
    <pivotTable tabId="1" name="PivotTable19"/>
    <pivotTable tabId="1" name="PivotTable20"/>
    <pivotTable tabId="1" name="PivotTable22"/>
    <pivotTable tabId="1" name="PivotTable23"/>
    <pivotTable tabId="1" name="PivotTable24"/>
    <pivotTable tabId="1" name="PivotTable29"/>
    <pivotTable tabId="1" name="PivotTable32"/>
    <pivotTable tabId="1" name="PivotTable28"/>
  </pivotTables>
  <data>
    <olap pivotCacheId="750247644">
      <levels count="2">
        <level uniqueName="[ListOfOrders].[Year].[(All)]" sourceCaption="(All)" count="0"/>
        <level uniqueName="[ListOfOrders].[Year].[Year]" sourceCaption="Year" count="4">
          <ranges>
            <range startItem="0">
              <i n="[ListOfOrders].[Year].&amp;[2011]" c="2011"/>
              <i n="[ListOfOrders].[Year].&amp;[2012]" c="2012"/>
              <i n="[ListOfOrders].[Year].&amp;[2013]" c="2013"/>
              <i n="[ListOfOrders].[Year].&amp;[2014]" c="2014"/>
            </range>
          </ranges>
        </level>
      </levels>
      <selections count="1">
        <selection n="[ListOfOrders].[Year].&amp;[201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9B9F329-24C6-403E-B1E2-B5AC39B6A170}" cache="Slicer_Year" caption="Year" columnCount="5" level="1"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735B1408-D196-410A-B9D5-9B7B8075E87E}" cache="Slicer_Year" caption="Year" columnCount="5" showCaption="0" level="1" style="Slicer Style 1"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21E2565A-BED6-4EFF-A064-8E61AD313D54}" cache="Slicer_Year" caption="Year" columnCount="5" showCaption="0" level="1" style="Slicer Style 1" rowHeight="182880"/>
</slicers>
</file>

<file path=xl/theme/theme1.xml><?xml version="1.0" encoding="utf-8"?>
<a:theme xmlns:a="http://schemas.openxmlformats.org/drawingml/2006/main" name="Office Theme">
  <a:themeElements>
    <a:clrScheme name="Custom 13">
      <a:dk1>
        <a:sysClr val="windowText" lastClr="000000"/>
      </a:dk1>
      <a:lt1>
        <a:sysClr val="window" lastClr="FFFFFF"/>
      </a:lt1>
      <a:dk2>
        <a:srgbClr val="44546A"/>
      </a:dk2>
      <a:lt2>
        <a:srgbClr val="E7E6E6"/>
      </a:lt2>
      <a:accent1>
        <a:srgbClr val="4ACAD9"/>
      </a:accent1>
      <a:accent2>
        <a:srgbClr val="103D42"/>
      </a:accent2>
      <a:accent3>
        <a:srgbClr val="207983"/>
      </a:accent3>
      <a:accent4>
        <a:srgbClr val="2898A4"/>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microsoft.com/office/2007/relationships/slicer" Target="../slicers/slicer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drawing" Target="../drawings/drawing1.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360F4-5E1D-4ABE-85DB-B94FF4E61AE6}">
  <dimension ref="A1:T78"/>
  <sheetViews>
    <sheetView topLeftCell="A31" workbookViewId="0">
      <selection activeCell="B32" sqref="B32"/>
    </sheetView>
  </sheetViews>
  <sheetFormatPr defaultRowHeight="15" x14ac:dyDescent="0.25"/>
  <cols>
    <col min="1" max="1" width="15.42578125" bestFit="1" customWidth="1"/>
    <col min="2" max="2" width="12.140625" bestFit="1" customWidth="1"/>
    <col min="3" max="3" width="12.5703125" bestFit="1" customWidth="1"/>
    <col min="4" max="4" width="15.42578125" bestFit="1" customWidth="1"/>
    <col min="5" max="5" width="7.28515625" bestFit="1" customWidth="1"/>
    <col min="6" max="6" width="9.7109375" bestFit="1" customWidth="1"/>
    <col min="7" max="7" width="7" bestFit="1" customWidth="1"/>
    <col min="8" max="8" width="9.7109375" bestFit="1" customWidth="1"/>
    <col min="9" max="9" width="14.5703125" bestFit="1" customWidth="1"/>
    <col min="10" max="10" width="12.140625" bestFit="1" customWidth="1"/>
    <col min="11" max="11" width="13.140625" bestFit="1" customWidth="1"/>
    <col min="12" max="12" width="12.140625" bestFit="1" customWidth="1"/>
    <col min="13" max="13" width="15.42578125" bestFit="1" customWidth="1"/>
    <col min="14" max="14" width="12.140625" bestFit="1" customWidth="1"/>
    <col min="15" max="15" width="15.42578125" bestFit="1" customWidth="1"/>
    <col min="16" max="16" width="12.140625" bestFit="1" customWidth="1"/>
    <col min="17" max="17" width="7" bestFit="1" customWidth="1"/>
    <col min="18" max="19" width="15.42578125" bestFit="1" customWidth="1"/>
    <col min="20" max="20" width="12.5703125" bestFit="1" customWidth="1"/>
    <col min="21" max="22" width="7" bestFit="1" customWidth="1"/>
  </cols>
  <sheetData>
    <row r="1" spans="1:19" x14ac:dyDescent="0.25">
      <c r="A1" s="11" t="s">
        <v>0</v>
      </c>
      <c r="B1" t="s">
        <v>2</v>
      </c>
      <c r="C1" t="s">
        <v>3</v>
      </c>
      <c r="D1" t="s">
        <v>4</v>
      </c>
      <c r="E1" t="s">
        <v>5</v>
      </c>
      <c r="F1" t="s">
        <v>19</v>
      </c>
      <c r="G1" t="s">
        <v>35</v>
      </c>
      <c r="H1" t="s">
        <v>9</v>
      </c>
    </row>
    <row r="2" spans="1:19" x14ac:dyDescent="0.25">
      <c r="A2" s="12">
        <v>2013</v>
      </c>
      <c r="B2" s="31">
        <v>7935</v>
      </c>
      <c r="C2" s="13">
        <v>630140</v>
      </c>
      <c r="D2" s="13">
        <v>77172</v>
      </c>
      <c r="E2" s="31">
        <v>233.2</v>
      </c>
      <c r="F2" s="31">
        <v>1093</v>
      </c>
      <c r="G2" s="20">
        <v>0.12246802297902054</v>
      </c>
      <c r="H2" s="21">
        <v>552968</v>
      </c>
    </row>
    <row r="3" spans="1:19" x14ac:dyDescent="0.25">
      <c r="A3" s="12" t="s">
        <v>1</v>
      </c>
      <c r="B3" s="31">
        <v>7935</v>
      </c>
      <c r="C3" s="13">
        <v>630140</v>
      </c>
      <c r="D3" s="13">
        <v>77172</v>
      </c>
      <c r="E3" s="31">
        <v>233.2</v>
      </c>
      <c r="F3" s="31">
        <v>1093</v>
      </c>
      <c r="G3" s="20">
        <v>0.12246802297902054</v>
      </c>
      <c r="H3" s="21">
        <v>552968</v>
      </c>
    </row>
    <row r="4" spans="1:19" x14ac:dyDescent="0.25">
      <c r="L4" s="11" t="s">
        <v>15</v>
      </c>
      <c r="M4" s="11" t="s">
        <v>14</v>
      </c>
    </row>
    <row r="5" spans="1:19" x14ac:dyDescent="0.25">
      <c r="I5" s="11" t="s">
        <v>0</v>
      </c>
      <c r="J5" t="s">
        <v>3</v>
      </c>
      <c r="L5" s="11" t="s">
        <v>0</v>
      </c>
      <c r="M5" t="s">
        <v>10</v>
      </c>
      <c r="N5" t="s">
        <v>11</v>
      </c>
      <c r="O5" t="s">
        <v>12</v>
      </c>
      <c r="P5" t="s">
        <v>13</v>
      </c>
      <c r="Q5" t="s">
        <v>1</v>
      </c>
    </row>
    <row r="6" spans="1:19" x14ac:dyDescent="0.25">
      <c r="I6" s="12" t="s">
        <v>6</v>
      </c>
      <c r="J6" s="13">
        <v>165757</v>
      </c>
      <c r="L6" s="12" t="s">
        <v>6</v>
      </c>
      <c r="M6" s="31">
        <v>658</v>
      </c>
      <c r="N6" s="31">
        <v>216</v>
      </c>
      <c r="O6" s="31">
        <v>55</v>
      </c>
      <c r="P6" s="31">
        <v>164</v>
      </c>
      <c r="Q6" s="31">
        <v>1093</v>
      </c>
    </row>
    <row r="7" spans="1:19" x14ac:dyDescent="0.25">
      <c r="I7" s="12" t="s">
        <v>7</v>
      </c>
      <c r="J7" s="13">
        <v>228432</v>
      </c>
      <c r="L7" s="12" t="s">
        <v>7</v>
      </c>
      <c r="M7" s="31">
        <v>658</v>
      </c>
      <c r="N7" s="31">
        <v>216</v>
      </c>
      <c r="O7" s="31">
        <v>55</v>
      </c>
      <c r="P7" s="31">
        <v>164</v>
      </c>
      <c r="Q7" s="31">
        <v>1093</v>
      </c>
    </row>
    <row r="8" spans="1:19" x14ac:dyDescent="0.25">
      <c r="I8" s="12" t="s">
        <v>8</v>
      </c>
      <c r="J8" s="13">
        <v>235951</v>
      </c>
      <c r="L8" s="12" t="s">
        <v>8</v>
      </c>
      <c r="M8" s="31">
        <v>658</v>
      </c>
      <c r="N8" s="31">
        <v>216</v>
      </c>
      <c r="O8" s="31">
        <v>55</v>
      </c>
      <c r="P8" s="31">
        <v>164</v>
      </c>
      <c r="Q8" s="31">
        <v>1093</v>
      </c>
    </row>
    <row r="9" spans="1:19" x14ac:dyDescent="0.25">
      <c r="A9" t="s">
        <v>2</v>
      </c>
      <c r="B9" t="s">
        <v>3</v>
      </c>
      <c r="C9" t="s">
        <v>4</v>
      </c>
      <c r="D9" t="s">
        <v>5</v>
      </c>
      <c r="E9" t="s">
        <v>9</v>
      </c>
      <c r="F9" t="s">
        <v>35</v>
      </c>
      <c r="I9" s="12" t="s">
        <v>1</v>
      </c>
      <c r="J9" s="13">
        <v>630140</v>
      </c>
      <c r="L9" s="12" t="s">
        <v>1</v>
      </c>
      <c r="M9" s="31">
        <v>658</v>
      </c>
      <c r="N9" s="31">
        <v>216</v>
      </c>
      <c r="O9" s="31">
        <v>55</v>
      </c>
      <c r="P9" s="31">
        <v>164</v>
      </c>
      <c r="Q9" s="31">
        <v>1093</v>
      </c>
    </row>
    <row r="10" spans="1:19" x14ac:dyDescent="0.25">
      <c r="A10" s="31">
        <v>7935</v>
      </c>
      <c r="B10" s="13">
        <v>630140</v>
      </c>
      <c r="C10" s="13">
        <v>77172</v>
      </c>
      <c r="D10" s="31">
        <v>233.2</v>
      </c>
      <c r="E10" s="31">
        <v>552968</v>
      </c>
      <c r="F10" s="20">
        <v>0.12246802297902054</v>
      </c>
    </row>
    <row r="13" spans="1:19" x14ac:dyDescent="0.25">
      <c r="I13" s="11" t="s">
        <v>0</v>
      </c>
      <c r="J13" t="s">
        <v>36</v>
      </c>
      <c r="L13" s="11" t="s">
        <v>0</v>
      </c>
      <c r="M13" t="s">
        <v>3</v>
      </c>
      <c r="O13" s="11" t="s">
        <v>0</v>
      </c>
      <c r="P13" t="s">
        <v>3</v>
      </c>
      <c r="Q13" t="s">
        <v>4</v>
      </c>
      <c r="R13" t="s">
        <v>5</v>
      </c>
      <c r="S13" t="s">
        <v>19</v>
      </c>
    </row>
    <row r="14" spans="1:19" x14ac:dyDescent="0.25">
      <c r="I14" s="12" t="s">
        <v>10</v>
      </c>
      <c r="J14" s="31">
        <v>658</v>
      </c>
      <c r="L14" s="12" t="s">
        <v>10</v>
      </c>
      <c r="M14" s="31">
        <v>357646</v>
      </c>
      <c r="O14" s="12" t="s">
        <v>16</v>
      </c>
      <c r="P14" s="13">
        <v>314166</v>
      </c>
      <c r="Q14" s="13">
        <v>39797</v>
      </c>
      <c r="R14" s="31">
        <v>127.14999999999992</v>
      </c>
      <c r="S14" s="31">
        <v>553</v>
      </c>
    </row>
    <row r="15" spans="1:19" x14ac:dyDescent="0.25">
      <c r="I15" s="12" t="s">
        <v>11</v>
      </c>
      <c r="J15" s="31">
        <v>216</v>
      </c>
      <c r="L15" s="12" t="s">
        <v>11</v>
      </c>
      <c r="M15" s="31">
        <v>142959</v>
      </c>
      <c r="O15" s="12" t="s">
        <v>17</v>
      </c>
      <c r="P15" s="13">
        <v>203526</v>
      </c>
      <c r="Q15" s="13">
        <v>25688</v>
      </c>
      <c r="R15" s="31">
        <v>68.2</v>
      </c>
      <c r="S15" s="31">
        <v>331</v>
      </c>
    </row>
    <row r="16" spans="1:19" x14ac:dyDescent="0.25">
      <c r="A16" t="s">
        <v>2</v>
      </c>
      <c r="B16" t="s">
        <v>3</v>
      </c>
      <c r="C16" t="s">
        <v>4</v>
      </c>
      <c r="D16" t="s">
        <v>5</v>
      </c>
      <c r="E16" t="s">
        <v>19</v>
      </c>
      <c r="F16" t="s">
        <v>35</v>
      </c>
      <c r="G16" t="s">
        <v>9</v>
      </c>
      <c r="I16" s="12" t="s">
        <v>12</v>
      </c>
      <c r="J16" s="31">
        <v>55</v>
      </c>
      <c r="L16" s="12" t="s">
        <v>12</v>
      </c>
      <c r="M16" s="31">
        <v>36663</v>
      </c>
      <c r="O16" s="12" t="s">
        <v>18</v>
      </c>
      <c r="P16" s="13">
        <v>112448</v>
      </c>
      <c r="Q16" s="13">
        <v>11687</v>
      </c>
      <c r="R16" s="31">
        <v>37.850000000000023</v>
      </c>
      <c r="S16" s="31">
        <v>209</v>
      </c>
    </row>
    <row r="17" spans="1:19" x14ac:dyDescent="0.25">
      <c r="A17">
        <v>30348</v>
      </c>
      <c r="B17" s="13">
        <v>2348361</v>
      </c>
      <c r="C17" s="13">
        <v>283202</v>
      </c>
      <c r="D17" s="13">
        <v>885.54999999999984</v>
      </c>
      <c r="E17">
        <v>4117</v>
      </c>
      <c r="F17" s="20">
        <v>0.12059559837691053</v>
      </c>
      <c r="G17" s="21">
        <v>2065159</v>
      </c>
      <c r="I17" s="12" t="s">
        <v>13</v>
      </c>
      <c r="J17" s="31">
        <v>164</v>
      </c>
      <c r="L17" s="12" t="s">
        <v>13</v>
      </c>
      <c r="M17" s="31">
        <v>92872</v>
      </c>
      <c r="O17" s="12" t="s">
        <v>1</v>
      </c>
      <c r="P17" s="13">
        <v>630140</v>
      </c>
      <c r="Q17" s="13">
        <v>77172</v>
      </c>
      <c r="R17" s="31">
        <v>233.2</v>
      </c>
      <c r="S17" s="31">
        <v>1093</v>
      </c>
    </row>
    <row r="18" spans="1:19" x14ac:dyDescent="0.25">
      <c r="I18" s="12" t="s">
        <v>1</v>
      </c>
      <c r="J18" s="31">
        <v>1093</v>
      </c>
      <c r="L18" s="12" t="s">
        <v>1</v>
      </c>
      <c r="M18" s="31">
        <v>630140</v>
      </c>
    </row>
    <row r="21" spans="1:19" x14ac:dyDescent="0.25">
      <c r="A21" s="12"/>
      <c r="B21" s="13"/>
      <c r="L21" s="11" t="s">
        <v>0</v>
      </c>
      <c r="M21" t="s">
        <v>2</v>
      </c>
      <c r="N21" t="s">
        <v>3</v>
      </c>
      <c r="O21" t="s">
        <v>4</v>
      </c>
      <c r="P21" t="s">
        <v>5</v>
      </c>
      <c r="Q21" t="s">
        <v>9</v>
      </c>
      <c r="R21" t="s">
        <v>19</v>
      </c>
    </row>
    <row r="22" spans="1:19" x14ac:dyDescent="0.25">
      <c r="L22" s="12" t="s">
        <v>16</v>
      </c>
      <c r="M22" s="31">
        <v>3989</v>
      </c>
      <c r="N22" s="13">
        <v>314166</v>
      </c>
      <c r="O22" s="13">
        <v>39797</v>
      </c>
      <c r="P22" s="31">
        <v>127.14999999999992</v>
      </c>
      <c r="Q22" s="31">
        <v>274369</v>
      </c>
      <c r="R22" s="31">
        <v>553</v>
      </c>
    </row>
    <row r="23" spans="1:19" x14ac:dyDescent="0.25">
      <c r="A23" s="12"/>
      <c r="B23" s="13"/>
      <c r="L23" s="12" t="s">
        <v>17</v>
      </c>
      <c r="M23" s="31">
        <v>2473</v>
      </c>
      <c r="N23" s="13">
        <v>203526</v>
      </c>
      <c r="O23" s="13">
        <v>25688</v>
      </c>
      <c r="P23" s="31">
        <v>68.2</v>
      </c>
      <c r="Q23" s="31">
        <v>177838</v>
      </c>
      <c r="R23" s="31">
        <v>331</v>
      </c>
    </row>
    <row r="24" spans="1:19" x14ac:dyDescent="0.25">
      <c r="A24" s="11" t="s">
        <v>0</v>
      </c>
      <c r="B24" t="s">
        <v>3</v>
      </c>
      <c r="C24" t="s">
        <v>19</v>
      </c>
      <c r="L24" s="12" t="s">
        <v>18</v>
      </c>
      <c r="M24" s="31">
        <v>1473</v>
      </c>
      <c r="N24" s="13">
        <v>112448</v>
      </c>
      <c r="O24" s="13">
        <v>11687</v>
      </c>
      <c r="P24" s="31">
        <v>37.850000000000023</v>
      </c>
      <c r="Q24" s="31">
        <v>100761</v>
      </c>
      <c r="R24" s="31">
        <v>209</v>
      </c>
    </row>
    <row r="25" spans="1:19" x14ac:dyDescent="0.25">
      <c r="A25" s="12">
        <v>2011</v>
      </c>
      <c r="B25" s="13">
        <v>414348</v>
      </c>
      <c r="C25">
        <v>753</v>
      </c>
      <c r="L25" s="12" t="s">
        <v>1</v>
      </c>
      <c r="M25" s="31">
        <v>7935</v>
      </c>
      <c r="N25" s="13">
        <v>630140</v>
      </c>
      <c r="O25" s="13">
        <v>77172</v>
      </c>
      <c r="P25" s="31">
        <v>233.2</v>
      </c>
      <c r="Q25" s="31">
        <v>552968</v>
      </c>
      <c r="R25" s="31">
        <v>1093</v>
      </c>
    </row>
    <row r="26" spans="1:19" x14ac:dyDescent="0.25">
      <c r="A26" s="12">
        <v>2012</v>
      </c>
      <c r="B26" s="13">
        <v>548843</v>
      </c>
      <c r="C26">
        <v>946</v>
      </c>
    </row>
    <row r="27" spans="1:19" x14ac:dyDescent="0.25">
      <c r="A27" s="12">
        <v>2013</v>
      </c>
      <c r="B27" s="13">
        <v>630140</v>
      </c>
      <c r="C27">
        <v>1093</v>
      </c>
    </row>
    <row r="28" spans="1:19" x14ac:dyDescent="0.25">
      <c r="A28" s="12">
        <v>2014</v>
      </c>
      <c r="B28" s="13">
        <v>755030</v>
      </c>
      <c r="C28">
        <v>1325</v>
      </c>
      <c r="L28" s="11" t="s">
        <v>0</v>
      </c>
      <c r="M28" t="s">
        <v>2</v>
      </c>
      <c r="N28" t="s">
        <v>3</v>
      </c>
      <c r="O28" t="s">
        <v>4</v>
      </c>
      <c r="P28" t="s">
        <v>5</v>
      </c>
      <c r="Q28" t="s">
        <v>9</v>
      </c>
      <c r="R28" t="s">
        <v>19</v>
      </c>
      <c r="S28" t="s">
        <v>34</v>
      </c>
    </row>
    <row r="29" spans="1:19" x14ac:dyDescent="0.25">
      <c r="A29" s="12" t="s">
        <v>1</v>
      </c>
      <c r="B29" s="13">
        <v>2348361</v>
      </c>
      <c r="C29">
        <v>4117</v>
      </c>
      <c r="L29" s="12" t="s">
        <v>31</v>
      </c>
      <c r="M29" s="31">
        <v>4519</v>
      </c>
      <c r="N29" s="13">
        <v>342699</v>
      </c>
      <c r="O29" s="13">
        <v>42944</v>
      </c>
      <c r="P29" s="31">
        <v>109.49999999999999</v>
      </c>
      <c r="Q29" s="31">
        <v>299755</v>
      </c>
      <c r="R29" s="31">
        <v>609</v>
      </c>
      <c r="S29" s="31">
        <v>429</v>
      </c>
    </row>
    <row r="30" spans="1:19" x14ac:dyDescent="0.25">
      <c r="A30" s="12"/>
      <c r="B30" s="13"/>
      <c r="L30" s="12" t="s">
        <v>32</v>
      </c>
      <c r="M30" s="31">
        <v>1708</v>
      </c>
      <c r="N30" s="13">
        <v>129723</v>
      </c>
      <c r="O30" s="13">
        <v>18644</v>
      </c>
      <c r="P30" s="31">
        <v>76.899999999999949</v>
      </c>
      <c r="Q30" s="31">
        <v>111079</v>
      </c>
      <c r="R30" s="31">
        <v>243</v>
      </c>
      <c r="S30" s="31">
        <v>208</v>
      </c>
    </row>
    <row r="31" spans="1:19" x14ac:dyDescent="0.25">
      <c r="L31" s="12" t="s">
        <v>33</v>
      </c>
      <c r="M31" s="31">
        <v>1708</v>
      </c>
      <c r="N31" s="13">
        <v>157718</v>
      </c>
      <c r="O31" s="13">
        <v>15584</v>
      </c>
      <c r="P31" s="31">
        <v>46.800000000000047</v>
      </c>
      <c r="Q31" s="31">
        <v>142134</v>
      </c>
      <c r="R31" s="31">
        <v>241</v>
      </c>
      <c r="S31" s="31">
        <v>209</v>
      </c>
    </row>
    <row r="32" spans="1:19" x14ac:dyDescent="0.25">
      <c r="A32" s="11" t="s">
        <v>20</v>
      </c>
      <c r="B32" t="s" vm="1">
        <v>88</v>
      </c>
      <c r="L32" s="12" t="s">
        <v>1</v>
      </c>
      <c r="M32" s="31">
        <v>7935</v>
      </c>
      <c r="N32" s="13">
        <v>630140</v>
      </c>
      <c r="O32" s="13">
        <v>77172</v>
      </c>
      <c r="P32" s="31">
        <v>233.2</v>
      </c>
      <c r="Q32" s="31">
        <v>552968</v>
      </c>
      <c r="R32" s="31">
        <v>1093</v>
      </c>
      <c r="S32" s="31">
        <v>617</v>
      </c>
    </row>
    <row r="33" spans="1:20" x14ac:dyDescent="0.25">
      <c r="B33" s="13"/>
      <c r="C33" s="13"/>
      <c r="D33" s="13"/>
      <c r="F33" s="20"/>
      <c r="G33" s="21"/>
      <c r="L33" s="12"/>
      <c r="N33" s="13"/>
      <c r="O33" s="13"/>
    </row>
    <row r="34" spans="1:20" x14ac:dyDescent="0.25">
      <c r="A34" t="s">
        <v>2</v>
      </c>
      <c r="B34" t="s">
        <v>3</v>
      </c>
      <c r="C34" t="s">
        <v>4</v>
      </c>
      <c r="D34" t="s">
        <v>5</v>
      </c>
      <c r="E34" t="s">
        <v>35</v>
      </c>
      <c r="F34" t="s">
        <v>9</v>
      </c>
      <c r="G34" t="s">
        <v>19</v>
      </c>
      <c r="L34" s="12"/>
      <c r="N34" s="13"/>
      <c r="O34" s="13"/>
    </row>
    <row r="35" spans="1:20" x14ac:dyDescent="0.25">
      <c r="A35" s="31">
        <v>7935</v>
      </c>
      <c r="B35" s="13">
        <v>630140</v>
      </c>
      <c r="C35" s="13">
        <v>77172</v>
      </c>
      <c r="D35" s="13">
        <v>233.2</v>
      </c>
      <c r="E35" s="20">
        <v>0.12246802297902054</v>
      </c>
      <c r="F35" s="21">
        <v>552968</v>
      </c>
      <c r="G35" s="31">
        <v>1093</v>
      </c>
      <c r="L35" s="12"/>
      <c r="N35" s="13"/>
      <c r="O35" s="13"/>
    </row>
    <row r="37" spans="1:20" x14ac:dyDescent="0.25">
      <c r="A37" t="s">
        <v>37</v>
      </c>
      <c r="B37" t="s">
        <v>38</v>
      </c>
      <c r="C37" t="s">
        <v>39</v>
      </c>
      <c r="D37" t="s">
        <v>40</v>
      </c>
      <c r="E37" t="s">
        <v>41</v>
      </c>
      <c r="F37" t="s">
        <v>42</v>
      </c>
    </row>
    <row r="38" spans="1:20" x14ac:dyDescent="0.25">
      <c r="A38">
        <v>1810</v>
      </c>
      <c r="B38">
        <v>3</v>
      </c>
      <c r="C38">
        <v>17</v>
      </c>
      <c r="D38">
        <v>15</v>
      </c>
      <c r="E38">
        <v>3</v>
      </c>
      <c r="F38">
        <v>4</v>
      </c>
      <c r="K38" s="11" t="s">
        <v>0</v>
      </c>
      <c r="L38" t="s">
        <v>3</v>
      </c>
      <c r="O38" s="11" t="s">
        <v>0</v>
      </c>
      <c r="P38" t="s">
        <v>34</v>
      </c>
      <c r="Q38" t="s">
        <v>35</v>
      </c>
    </row>
    <row r="39" spans="1:20" x14ac:dyDescent="0.25">
      <c r="K39" s="12" t="s">
        <v>31</v>
      </c>
      <c r="L39" s="31">
        <v>342699</v>
      </c>
      <c r="O39" s="12" t="s">
        <v>31</v>
      </c>
      <c r="P39" s="31">
        <v>429</v>
      </c>
      <c r="Q39" s="20">
        <v>0.12531113309347269</v>
      </c>
    </row>
    <row r="40" spans="1:20" x14ac:dyDescent="0.25">
      <c r="K40" s="12" t="s">
        <v>32</v>
      </c>
      <c r="L40" s="31">
        <v>129723</v>
      </c>
      <c r="O40" s="12" t="s">
        <v>32</v>
      </c>
      <c r="P40" s="31">
        <v>208</v>
      </c>
      <c r="Q40" s="20">
        <v>0.14372162222581963</v>
      </c>
    </row>
    <row r="41" spans="1:20" x14ac:dyDescent="0.25">
      <c r="K41" s="12" t="s">
        <v>33</v>
      </c>
      <c r="L41" s="31">
        <v>157718</v>
      </c>
      <c r="O41" s="12" t="s">
        <v>33</v>
      </c>
      <c r="P41" s="31">
        <v>209</v>
      </c>
      <c r="Q41" s="20">
        <v>9.8809267173055701E-2</v>
      </c>
    </row>
    <row r="42" spans="1:20" x14ac:dyDescent="0.25">
      <c r="C42" s="10"/>
      <c r="D42" s="10"/>
      <c r="E42" s="10"/>
      <c r="F42" s="10"/>
      <c r="G42" s="10"/>
      <c r="H42" s="10"/>
      <c r="I42" s="10"/>
      <c r="K42" s="12" t="s">
        <v>1</v>
      </c>
      <c r="L42" s="31">
        <v>630140</v>
      </c>
      <c r="O42" s="12" t="s">
        <v>1</v>
      </c>
      <c r="P42" s="31">
        <v>617</v>
      </c>
      <c r="Q42" s="20">
        <v>0.12246802297902054</v>
      </c>
    </row>
    <row r="43" spans="1:20" x14ac:dyDescent="0.25">
      <c r="D43" s="13"/>
      <c r="E43" s="13"/>
      <c r="H43" s="20"/>
      <c r="I43" s="21"/>
    </row>
    <row r="44" spans="1:20" x14ac:dyDescent="0.25">
      <c r="C44" s="11" t="s">
        <v>0</v>
      </c>
      <c r="D44" t="s">
        <v>3</v>
      </c>
      <c r="E44" t="s">
        <v>4</v>
      </c>
      <c r="F44" t="s">
        <v>2</v>
      </c>
      <c r="G44" t="s">
        <v>9</v>
      </c>
      <c r="H44" t="s">
        <v>35</v>
      </c>
      <c r="I44" t="s">
        <v>19</v>
      </c>
    </row>
    <row r="45" spans="1:20" x14ac:dyDescent="0.25">
      <c r="C45" s="12">
        <v>2011</v>
      </c>
      <c r="D45">
        <v>414348</v>
      </c>
      <c r="E45">
        <v>54487</v>
      </c>
      <c r="F45">
        <v>5484</v>
      </c>
      <c r="G45">
        <v>359861</v>
      </c>
      <c r="H45" s="20">
        <v>0.13150057439640109</v>
      </c>
      <c r="I45">
        <v>753</v>
      </c>
      <c r="L45" s="1"/>
      <c r="M45" s="2"/>
      <c r="N45" s="3"/>
    </row>
    <row r="46" spans="1:20" x14ac:dyDescent="0.25">
      <c r="C46" s="12">
        <v>2012</v>
      </c>
      <c r="D46">
        <v>548843</v>
      </c>
      <c r="E46">
        <v>66213</v>
      </c>
      <c r="F46">
        <v>7096</v>
      </c>
      <c r="G46">
        <v>482630</v>
      </c>
      <c r="H46" s="20">
        <v>0.12064105764307825</v>
      </c>
      <c r="I46">
        <v>946</v>
      </c>
      <c r="L46" s="4"/>
      <c r="M46" s="5"/>
      <c r="N46" s="6"/>
      <c r="O46" s="11" t="s">
        <v>0</v>
      </c>
      <c r="P46" t="s">
        <v>3</v>
      </c>
      <c r="Q46" t="s">
        <v>19</v>
      </c>
      <c r="S46" s="11" t="s">
        <v>0</v>
      </c>
      <c r="T46" t="s">
        <v>4</v>
      </c>
    </row>
    <row r="47" spans="1:20" x14ac:dyDescent="0.25">
      <c r="C47" s="12">
        <v>2013</v>
      </c>
      <c r="D47">
        <v>630140</v>
      </c>
      <c r="E47">
        <v>77172</v>
      </c>
      <c r="F47">
        <v>7935</v>
      </c>
      <c r="G47">
        <v>552968</v>
      </c>
      <c r="H47" s="20">
        <v>0.12246802297902054</v>
      </c>
      <c r="I47">
        <v>1093</v>
      </c>
      <c r="L47" s="4"/>
      <c r="M47" s="5"/>
      <c r="N47" s="6"/>
      <c r="O47" s="12" t="s">
        <v>23</v>
      </c>
      <c r="P47" s="31">
        <v>166661</v>
      </c>
      <c r="Q47" s="31">
        <v>266</v>
      </c>
      <c r="S47" s="12" t="s">
        <v>21</v>
      </c>
      <c r="T47" s="31">
        <v>5360</v>
      </c>
    </row>
    <row r="48" spans="1:20" x14ac:dyDescent="0.25">
      <c r="C48" s="12">
        <v>2014</v>
      </c>
      <c r="D48">
        <v>755030</v>
      </c>
      <c r="E48">
        <v>85330</v>
      </c>
      <c r="F48">
        <v>9833</v>
      </c>
      <c r="G48">
        <v>669700</v>
      </c>
      <c r="H48" s="20">
        <v>0.11301537687244216</v>
      </c>
      <c r="I48">
        <v>1325</v>
      </c>
      <c r="L48" s="4"/>
      <c r="M48" s="5"/>
      <c r="N48" s="6"/>
      <c r="O48" s="12" t="s">
        <v>24</v>
      </c>
      <c r="P48" s="31">
        <v>117305</v>
      </c>
      <c r="Q48" s="31">
        <v>223</v>
      </c>
      <c r="S48" s="12" t="s">
        <v>23</v>
      </c>
      <c r="T48" s="31">
        <v>22235</v>
      </c>
    </row>
    <row r="49" spans="3:20" x14ac:dyDescent="0.25">
      <c r="C49" s="12" t="s">
        <v>1</v>
      </c>
      <c r="D49">
        <v>2348361</v>
      </c>
      <c r="E49">
        <v>283202</v>
      </c>
      <c r="F49">
        <v>30348</v>
      </c>
      <c r="G49">
        <v>2065159</v>
      </c>
      <c r="H49" s="20">
        <v>0.12059559837691053</v>
      </c>
      <c r="I49">
        <v>4117</v>
      </c>
      <c r="L49" s="4"/>
      <c r="M49" s="5"/>
      <c r="N49" s="6"/>
      <c r="O49" s="12" t="s">
        <v>30</v>
      </c>
      <c r="P49" s="31">
        <v>106724</v>
      </c>
      <c r="Q49" s="31">
        <v>185</v>
      </c>
      <c r="S49" s="12" t="s">
        <v>24</v>
      </c>
      <c r="T49" s="31">
        <v>21999</v>
      </c>
    </row>
    <row r="50" spans="3:20" x14ac:dyDescent="0.25">
      <c r="L50" s="4"/>
      <c r="M50" s="5"/>
      <c r="N50" s="6"/>
      <c r="O50" s="12" t="s">
        <v>28</v>
      </c>
      <c r="P50" s="31">
        <v>80111</v>
      </c>
      <c r="Q50" s="31">
        <v>104</v>
      </c>
      <c r="S50" s="12" t="s">
        <v>26</v>
      </c>
      <c r="T50" s="31">
        <v>6442</v>
      </c>
    </row>
    <row r="51" spans="3:20" x14ac:dyDescent="0.25">
      <c r="L51" s="4"/>
      <c r="M51" s="5"/>
      <c r="N51" s="6"/>
      <c r="O51" s="12" t="s">
        <v>26</v>
      </c>
      <c r="P51" s="31">
        <v>68848</v>
      </c>
      <c r="Q51" s="31">
        <v>126</v>
      </c>
      <c r="S51" s="12" t="s">
        <v>27</v>
      </c>
      <c r="T51" s="31">
        <v>-11362</v>
      </c>
    </row>
    <row r="52" spans="3:20" x14ac:dyDescent="0.25">
      <c r="L52" s="4"/>
      <c r="M52" s="5"/>
      <c r="N52" s="6"/>
      <c r="O52" s="12" t="s">
        <v>21</v>
      </c>
      <c r="P52" s="31">
        <v>21939</v>
      </c>
      <c r="Q52" s="31">
        <v>38</v>
      </c>
      <c r="S52" s="12" t="s">
        <v>28</v>
      </c>
      <c r="T52" s="31">
        <v>14752</v>
      </c>
    </row>
    <row r="53" spans="3:20" x14ac:dyDescent="0.25">
      <c r="L53" s="4"/>
      <c r="M53" s="5"/>
      <c r="N53" s="6"/>
      <c r="O53" s="12" t="s">
        <v>27</v>
      </c>
      <c r="P53" s="31">
        <v>20310</v>
      </c>
      <c r="Q53" s="31">
        <v>56</v>
      </c>
      <c r="S53" s="12" t="s">
        <v>29</v>
      </c>
      <c r="T53" s="31">
        <v>-4117</v>
      </c>
    </row>
    <row r="54" spans="3:20" x14ac:dyDescent="0.25">
      <c r="L54" s="4"/>
      <c r="M54" s="5"/>
      <c r="N54" s="6"/>
      <c r="O54" s="12" t="s">
        <v>22</v>
      </c>
      <c r="P54" s="31">
        <v>6659</v>
      </c>
      <c r="Q54" s="31">
        <v>19</v>
      </c>
      <c r="S54" s="12" t="s">
        <v>30</v>
      </c>
      <c r="T54" s="31">
        <v>23189</v>
      </c>
    </row>
    <row r="55" spans="3:20" x14ac:dyDescent="0.25">
      <c r="C55" s="11" t="s">
        <v>0</v>
      </c>
      <c r="D55" t="s">
        <v>3</v>
      </c>
      <c r="L55" s="4"/>
      <c r="M55" s="5"/>
      <c r="N55" s="6"/>
      <c r="O55" s="12" t="s">
        <v>29</v>
      </c>
      <c r="P55" s="31">
        <v>5821</v>
      </c>
      <c r="Q55" s="31">
        <v>21</v>
      </c>
      <c r="S55" s="12" t="s">
        <v>22</v>
      </c>
      <c r="T55" s="31">
        <v>1676</v>
      </c>
    </row>
    <row r="56" spans="3:20" x14ac:dyDescent="0.25">
      <c r="C56" s="12" t="s">
        <v>59</v>
      </c>
      <c r="D56" s="13">
        <v>9689</v>
      </c>
      <c r="G56" s="11" t="s">
        <v>0</v>
      </c>
      <c r="H56" t="s">
        <v>3</v>
      </c>
      <c r="L56" s="4"/>
      <c r="M56" s="5"/>
      <c r="N56" s="6"/>
      <c r="O56" s="12" t="s">
        <v>25</v>
      </c>
      <c r="P56" s="31">
        <v>3580</v>
      </c>
      <c r="Q56" s="31">
        <v>12</v>
      </c>
      <c r="S56" s="12" t="s">
        <v>25</v>
      </c>
      <c r="T56" s="31">
        <v>-1546</v>
      </c>
    </row>
    <row r="57" spans="3:20" x14ac:dyDescent="0.25">
      <c r="C57" s="12" t="s">
        <v>62</v>
      </c>
      <c r="D57" s="13">
        <v>9962</v>
      </c>
      <c r="G57" s="12" t="s">
        <v>75</v>
      </c>
      <c r="H57" s="13">
        <v>12822</v>
      </c>
      <c r="L57" s="4"/>
      <c r="M57" s="5"/>
      <c r="N57" s="6"/>
      <c r="O57" s="12" t="s">
        <v>1</v>
      </c>
      <c r="P57" s="31">
        <v>597958</v>
      </c>
      <c r="Q57" s="31">
        <v>1050</v>
      </c>
      <c r="S57" s="12" t="s">
        <v>1</v>
      </c>
      <c r="T57" s="31">
        <v>78628</v>
      </c>
    </row>
    <row r="58" spans="3:20" x14ac:dyDescent="0.25">
      <c r="C58" s="12" t="s">
        <v>57</v>
      </c>
      <c r="D58" s="13">
        <v>10363</v>
      </c>
      <c r="G58" s="12" t="s">
        <v>73</v>
      </c>
      <c r="H58" s="13">
        <v>16238</v>
      </c>
      <c r="L58" s="4"/>
      <c r="M58" s="5"/>
      <c r="N58" s="6"/>
    </row>
    <row r="59" spans="3:20" x14ac:dyDescent="0.25">
      <c r="C59" s="12" t="s">
        <v>58</v>
      </c>
      <c r="D59" s="13">
        <v>10466</v>
      </c>
      <c r="G59" s="12" t="s">
        <v>72</v>
      </c>
      <c r="H59" s="13">
        <v>31210</v>
      </c>
      <c r="L59" s="4"/>
      <c r="M59" s="5"/>
      <c r="N59" s="6"/>
    </row>
    <row r="60" spans="3:20" x14ac:dyDescent="0.25">
      <c r="C60" s="12" t="s">
        <v>61</v>
      </c>
      <c r="D60" s="13">
        <v>10477</v>
      </c>
      <c r="G60" s="12" t="s">
        <v>77</v>
      </c>
      <c r="H60" s="13">
        <v>36057</v>
      </c>
      <c r="L60" s="4"/>
      <c r="M60" s="5"/>
      <c r="N60" s="6"/>
    </row>
    <row r="61" spans="3:20" x14ac:dyDescent="0.25">
      <c r="C61" s="12" t="s">
        <v>64</v>
      </c>
      <c r="D61" s="13">
        <v>10893</v>
      </c>
      <c r="G61" s="12" t="s">
        <v>80</v>
      </c>
      <c r="H61" s="13">
        <v>38824</v>
      </c>
      <c r="L61" s="4"/>
      <c r="M61" s="5"/>
      <c r="N61" s="6"/>
    </row>
    <row r="62" spans="3:20" x14ac:dyDescent="0.25">
      <c r="C62" s="12" t="s">
        <v>60</v>
      </c>
      <c r="D62" s="13">
        <v>11271</v>
      </c>
      <c r="G62" s="12" t="s">
        <v>74</v>
      </c>
      <c r="H62" s="13">
        <v>68237</v>
      </c>
      <c r="L62" s="7"/>
      <c r="M62" s="8"/>
      <c r="N62" s="9"/>
    </row>
    <row r="63" spans="3:20" x14ac:dyDescent="0.25">
      <c r="C63" s="12" t="s">
        <v>56</v>
      </c>
      <c r="D63" s="13">
        <v>13056</v>
      </c>
      <c r="G63" s="12" t="s">
        <v>68</v>
      </c>
      <c r="H63" s="13">
        <v>78850</v>
      </c>
    </row>
    <row r="64" spans="3:20" x14ac:dyDescent="0.25">
      <c r="C64" s="12" t="s">
        <v>63</v>
      </c>
      <c r="D64" s="13">
        <v>13191</v>
      </c>
      <c r="G64" s="12" t="s">
        <v>81</v>
      </c>
      <c r="H64" s="13">
        <v>89478</v>
      </c>
    </row>
    <row r="65" spans="3:15" x14ac:dyDescent="0.25">
      <c r="C65" s="12" t="s">
        <v>55</v>
      </c>
      <c r="D65" s="13">
        <v>16146</v>
      </c>
      <c r="G65" s="12" t="s">
        <v>67</v>
      </c>
      <c r="H65" s="13">
        <v>127147</v>
      </c>
      <c r="J65" t="str" vm="1">
        <f>B32</f>
        <v>2013</v>
      </c>
      <c r="K65" t="s">
        <v>43</v>
      </c>
    </row>
    <row r="66" spans="3:15" x14ac:dyDescent="0.25">
      <c r="C66" s="12" t="s">
        <v>1</v>
      </c>
      <c r="D66" s="13">
        <v>115514</v>
      </c>
      <c r="G66" s="12" t="s">
        <v>65</v>
      </c>
      <c r="H66" s="13">
        <v>131309</v>
      </c>
      <c r="J66">
        <f>B32 -1</f>
        <v>2012</v>
      </c>
      <c r="K66" t="s">
        <v>44</v>
      </c>
    </row>
    <row r="67" spans="3:15" x14ac:dyDescent="0.25">
      <c r="G67" s="12" t="s">
        <v>76</v>
      </c>
      <c r="H67" s="13">
        <v>182066</v>
      </c>
      <c r="J67" s="13">
        <f>GETPIVOTDATA("[Measures].[Sum of Sales]",$A$34)</f>
        <v>630140</v>
      </c>
      <c r="K67" t="s">
        <v>45</v>
      </c>
    </row>
    <row r="68" spans="3:15" x14ac:dyDescent="0.25">
      <c r="G68" s="12" t="s">
        <v>70</v>
      </c>
      <c r="H68" s="13">
        <v>186698</v>
      </c>
      <c r="J68" s="13">
        <f>IFERROR(VLOOKUP(J66,C44:H49,2,FALSE),0)</f>
        <v>548843</v>
      </c>
      <c r="K68" t="s">
        <v>46</v>
      </c>
      <c r="M68" t="s">
        <v>82</v>
      </c>
      <c r="N68" s="23">
        <f>(J67-J68)/J68</f>
        <v>0.14812432699332961</v>
      </c>
      <c r="O68" s="24">
        <f>N68</f>
        <v>0.14812432699332961</v>
      </c>
    </row>
    <row r="69" spans="3:15" x14ac:dyDescent="0.25">
      <c r="G69" s="12" t="s">
        <v>66</v>
      </c>
      <c r="H69" s="13">
        <v>209900</v>
      </c>
      <c r="J69" s="13">
        <f>GETPIVOTDATA("[Measures].[Sum of Profit]",$A$34)</f>
        <v>77172</v>
      </c>
      <c r="K69" t="s">
        <v>47</v>
      </c>
      <c r="M69" t="s">
        <v>83</v>
      </c>
      <c r="N69" s="23">
        <f>(J69-J70)/J70</f>
        <v>0.16551130442662318</v>
      </c>
      <c r="O69" s="24">
        <f t="shared" ref="O69:O71" si="0">N69</f>
        <v>0.16551130442662318</v>
      </c>
    </row>
    <row r="70" spans="3:15" x14ac:dyDescent="0.25">
      <c r="G70" s="12" t="s">
        <v>79</v>
      </c>
      <c r="H70" s="13">
        <v>272489</v>
      </c>
      <c r="J70" s="13">
        <f>IFERROR(VLOOKUP(J66,C44:H49,3,FALSE),0)</f>
        <v>66213</v>
      </c>
      <c r="K70" t="s">
        <v>48</v>
      </c>
      <c r="M70" t="s">
        <v>84</v>
      </c>
      <c r="N70" s="23">
        <f>(J71-J72)/J72</f>
        <v>0.11823562570462232</v>
      </c>
      <c r="O70" s="24">
        <f t="shared" si="0"/>
        <v>0.11823562570462232</v>
      </c>
    </row>
    <row r="71" spans="3:15" x14ac:dyDescent="0.25">
      <c r="G71" s="12" t="s">
        <v>78</v>
      </c>
      <c r="H71" s="13">
        <v>282559</v>
      </c>
      <c r="J71">
        <f>GETPIVOTDATA("[Measures].[Sum of Quantity]",$A$34)</f>
        <v>7935</v>
      </c>
      <c r="K71" t="s">
        <v>49</v>
      </c>
      <c r="M71" t="s">
        <v>85</v>
      </c>
      <c r="N71" s="23">
        <f>(J73-J74)/J74</f>
        <v>0.14573897188322318</v>
      </c>
      <c r="O71" s="25">
        <f t="shared" si="0"/>
        <v>0.14573897188322318</v>
      </c>
    </row>
    <row r="72" spans="3:15" x14ac:dyDescent="0.25">
      <c r="G72" s="12" t="s">
        <v>71</v>
      </c>
      <c r="H72" s="13">
        <v>290081</v>
      </c>
      <c r="J72">
        <f>IFERROR(VLOOKUP(J66,C44:H49,4,FALSE),0)</f>
        <v>7096</v>
      </c>
      <c r="K72" t="s">
        <v>50</v>
      </c>
      <c r="M72" t="s">
        <v>35</v>
      </c>
      <c r="N72" s="22">
        <f>(J75-J76)/J76</f>
        <v>1.5143810669726082E-2</v>
      </c>
      <c r="O72" s="24">
        <f>N72</f>
        <v>1.5143810669726082E-2</v>
      </c>
    </row>
    <row r="73" spans="3:15" x14ac:dyDescent="0.25">
      <c r="G73" s="12" t="s">
        <v>69</v>
      </c>
      <c r="H73" s="13">
        <v>294396</v>
      </c>
      <c r="J73" s="13">
        <f>GETPIVOTDATA("[Measures].[Total Cost]",$A$34)</f>
        <v>552968</v>
      </c>
      <c r="K73" s="22" t="s">
        <v>51</v>
      </c>
      <c r="M73" t="s">
        <v>87</v>
      </c>
      <c r="N73" s="26">
        <f>(J78-J77)/J77</f>
        <v>-0.13449222323879231</v>
      </c>
      <c r="O73" s="24">
        <f>N73</f>
        <v>-0.13449222323879231</v>
      </c>
    </row>
    <row r="74" spans="3:15" x14ac:dyDescent="0.25">
      <c r="G74" s="12" t="s">
        <v>1</v>
      </c>
      <c r="H74" s="13">
        <v>2348361</v>
      </c>
      <c r="J74" s="13">
        <f>IFERROR(VLOOKUP(J66,C44:H49,5,FALSE),0)</f>
        <v>482630</v>
      </c>
      <c r="K74" t="s">
        <v>52</v>
      </c>
    </row>
    <row r="75" spans="3:15" x14ac:dyDescent="0.25">
      <c r="J75" s="22">
        <f>GETPIVOTDATA("[Measures].[Margin]",$A$34)</f>
        <v>0.12246802297902054</v>
      </c>
      <c r="K75" t="s">
        <v>53</v>
      </c>
    </row>
    <row r="76" spans="3:15" x14ac:dyDescent="0.25">
      <c r="J76" s="22">
        <f>IFERROR(VLOOKUP(J66,C44:H49,6,FALSE),0)</f>
        <v>0.12064105764307825</v>
      </c>
      <c r="K76" t="s">
        <v>54</v>
      </c>
    </row>
    <row r="77" spans="3:15" x14ac:dyDescent="0.25">
      <c r="J77">
        <f>GETPIVOTDATA("[Measures].[Orders]",$A$34)</f>
        <v>1093</v>
      </c>
      <c r="K77" t="s">
        <v>19</v>
      </c>
    </row>
    <row r="78" spans="3:15" x14ac:dyDescent="0.25">
      <c r="J78">
        <f>IFERROR(VLOOKUP(J66,C44:I49,7,FALSE),0)</f>
        <v>946</v>
      </c>
      <c r="K78" t="s">
        <v>86</v>
      </c>
    </row>
  </sheetData>
  <pageMargins left="0.7" right="0.7" top="0.75" bottom="0.75" header="0.3" footer="0.3"/>
  <pageSetup orientation="portrait" horizontalDpi="300" verticalDpi="300" r:id="rId22"/>
  <drawing r:id="rId23"/>
  <extLst>
    <ext xmlns:x14="http://schemas.microsoft.com/office/spreadsheetml/2009/9/main" uri="{A8765BA9-456A-4dab-B4F3-ACF838C121DE}">
      <x14:slicerList>
        <x14:slicer r:id="rId2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E5218-37E6-43B5-A3E3-0AE3FA8D68F8}">
  <dimension ref="B8:I19"/>
  <sheetViews>
    <sheetView tabSelected="1" workbookViewId="0">
      <selection activeCell="Q20" sqref="Q20"/>
    </sheetView>
  </sheetViews>
  <sheetFormatPr defaultRowHeight="15" x14ac:dyDescent="0.25"/>
  <cols>
    <col min="1" max="16384" width="9.140625" style="14"/>
  </cols>
  <sheetData>
    <row r="8" spans="2:9" ht="37.5" x14ac:dyDescent="0.25">
      <c r="B8" s="17"/>
      <c r="C8" s="17"/>
    </row>
    <row r="15" spans="2:9" ht="16.5" x14ac:dyDescent="0.25">
      <c r="G15" s="15"/>
    </row>
    <row r="16" spans="2:9" ht="30.75" x14ac:dyDescent="0.25">
      <c r="G16" s="16"/>
      <c r="H16" s="30"/>
      <c r="I16" s="30"/>
    </row>
    <row r="17" spans="4:9" ht="30.75" x14ac:dyDescent="0.25">
      <c r="G17" s="16"/>
      <c r="H17" s="30"/>
      <c r="I17" s="30"/>
    </row>
    <row r="18" spans="4:9" ht="37.5" x14ac:dyDescent="0.25">
      <c r="G18" s="18"/>
      <c r="H18" s="19"/>
      <c r="I18" s="19"/>
    </row>
    <row r="19" spans="4:9" ht="17.25" x14ac:dyDescent="0.25">
      <c r="D19" s="27"/>
      <c r="E19" s="27"/>
      <c r="F19" s="27"/>
      <c r="G19" s="18"/>
      <c r="H19" s="28"/>
      <c r="I19" s="29"/>
    </row>
  </sheetData>
  <mergeCells count="3">
    <mergeCell ref="D19:F19"/>
    <mergeCell ref="H19:I19"/>
    <mergeCell ref="H16:I17"/>
  </mergeCells>
  <pageMargins left="0.7" right="0.7" top="0.75" bottom="0.75" header="0.3" footer="0.3"/>
  <pageSetup orientation="portrait" horizontalDpi="300" verticalDpi="300"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CB98D-6204-496F-9D0D-C5A67896D59B}">
  <dimension ref="B8:I19"/>
  <sheetViews>
    <sheetView topLeftCell="A31" workbookViewId="0">
      <selection activeCell="O18" sqref="O18"/>
    </sheetView>
  </sheetViews>
  <sheetFormatPr defaultRowHeight="15" x14ac:dyDescent="0.25"/>
  <cols>
    <col min="1" max="16384" width="9.140625" style="14"/>
  </cols>
  <sheetData>
    <row r="8" spans="2:9" ht="37.5" x14ac:dyDescent="0.25">
      <c r="B8" s="17"/>
      <c r="C8" s="17"/>
    </row>
    <row r="15" spans="2:9" x14ac:dyDescent="0.25">
      <c r="G15" s="15"/>
    </row>
    <row r="16" spans="2:9" ht="30.75" x14ac:dyDescent="0.25">
      <c r="G16" s="16"/>
      <c r="H16" s="30"/>
      <c r="I16" s="30"/>
    </row>
    <row r="17" spans="4:9" ht="30.75" x14ac:dyDescent="0.25">
      <c r="G17" s="16"/>
      <c r="H17" s="30"/>
      <c r="I17" s="30"/>
    </row>
    <row r="18" spans="4:9" ht="37.5" x14ac:dyDescent="0.25">
      <c r="G18" s="18"/>
      <c r="H18" s="19"/>
      <c r="I18" s="19"/>
    </row>
    <row r="19" spans="4:9" ht="17.25" x14ac:dyDescent="0.25">
      <c r="D19" s="27"/>
      <c r="E19" s="27"/>
      <c r="F19" s="27"/>
      <c r="G19" s="18"/>
      <c r="H19" s="28"/>
      <c r="I19" s="29"/>
    </row>
  </sheetData>
  <mergeCells count="3">
    <mergeCell ref="H16:I17"/>
    <mergeCell ref="D19:F19"/>
    <mergeCell ref="H19:I19"/>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L i s t O f O r d e r s _ e 3 0 7 4 1 6 2 - 1 3 8 e - 4 9 7 2 - b 2 4 0 - 1 f 4 e c 9 9 e 9 4 d b " > < 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 O r d e r   D a t e < / s t r i n g > < / k e y > < v a l u e > < i n t > 1 0 4 < / i n t > < / v a l u e > < / i t e m > < i t e m > < k e y > < s t r i n g > C u s t o m e r   N a m e < / s t r i n g > < / k e y > < v a l u e > < i n t > 1 3 6 < / i n t > < / v a l u e > < / i t e m > < i t e m > < k e y > < s t r i n g > C i t y < / s t r i n g > < / k e y > < v a l u e > < i n t > 6 0 < / i n t > < / v a l u e > < / i t e m > < i t e m > < k e y > < s t r i n g > C o u n t r y < / s t r i n g > < / k e y > < v a l u e > < i n t > 8 5 < / i n t > < / v a l u e > < / i t e m > < i t e m > < k e y > < s t r i n g > R e g i o n < / s t r i n g > < / k e y > < v a l u e > < i n t > 7 9 < / i n t > < / v a l u e > < / i t e m > < i t e m > < k e y > < s t r i n g > S e g m e n t < / s t r i n g > < / k e y > < v a l u e > < i n t > 9 1 < / i n t > < / v a l u e > < / i t e m > < i t e m > < k e y > < s t r i n g > S h i p   D a t e < / s t r i n g > < / k e y > < v a l u e > < i n t > 9 5 < / i n t > < / v a l u e > < / i t e m > < i t e m > < k e y > < s t r i n g > S h i p   M o d e < / s t r i n g > < / k e y > < v a l u e > < i n t > 1 0 2 < / i n t > < / v a l u e > < / i t e m > < i t e m > < k e y > < s t r i n g > S t a t e < / s t r i n g > < / k e y > < v a l u e > < i n t > 6 8 < / i n t > < / v a l u e > < / i t e m > < i t e m > < k e y > < s t r i n g > l o n < / s t r i n g > < / k e y > < v a l u e > < i n t > 5 6 < / i n t > < / v a l u e > < / i t e m > < i t e m > < k e y > < s t r i n g > l a t < / s t r i n g > < / k e y > < v a l u e > < i n t > 5 2 < / i n t > < / v a l u e > < / i t e m > < i t e m > < k e y > < s t r i n g > Y e a r < / s t r i n g > < / k e y > < v a l u e > < i n t > 1 6 2 < / i n t > < / v a l u e > < / i t e m > < / C o l u m n W i d t h s > < C o l u m n D i s p l a y I n d e x > < i t e m > < k e y > < s t r i n g > O r d e r   I D < / s t r i n g > < / k e y > < v a l u e > < i n t > 0 < / i n t > < / v a l u e > < / i t e m > < i t e m > < k e y > < s t r i n g > O r d e r   D a t e < / s t r i n g > < / k e y > < v a l u e > < i n t > 1 < / i n t > < / v a l u e > < / i t e m > < i t e m > < k e y > < s t r i n g > C u s t o m e r   N a m e < / s t r i n g > < / k e y > < v a l u e > < i n t > 2 < / i n t > < / v a l u e > < / i t e m > < i t e m > < k e y > < s t r i n g > C i t y < / s t r i n g > < / k e y > < v a l u e > < i n t > 3 < / i n t > < / v a l u e > < / i t e m > < i t e m > < k e y > < s t r i n g > C o u n t r y < / s t r i n g > < / k e y > < v a l u e > < i n t > 4 < / i n t > < / v a l u e > < / i t e m > < i t e m > < k e y > < s t r i n g > R e g i o n < / s t r i n g > < / k e y > < v a l u e > < i n t > 5 < / i n t > < / v a l u e > < / i t e m > < i t e m > < k e y > < s t r i n g > S e g m e n t < / s t r i n g > < / k e y > < v a l u e > < i n t > 6 < / i n t > < / v a l u e > < / i t e m > < i t e m > < k e y > < s t r i n g > S h i p   D a t e < / s t r i n g > < / k e y > < v a l u e > < i n t > 7 < / i n t > < / v a l u e > < / i t e m > < i t e m > < k e y > < s t r i n g > S h i p   M o d e < / s t r i n g > < / k e y > < v a l u e > < i n t > 8 < / i n t > < / v a l u e > < / i t e m > < i t e m > < k e y > < s t r i n g > S t a t e < / s t r i n g > < / k e y > < v a l u e > < i n t > 9 < / i n t > < / v a l u e > < / i t e m > < i t e m > < k e y > < s t r i n g > l o n < / s t r i n g > < / k e y > < v a l u e > < i n t > 1 0 < / i n t > < / v a l u e > < / i t e m > < i t e m > < k e y > < s t r i n g > l a t < / s t r i n g > < / k e y > < v a l u e > < i n t > 1 1 < / i n t > < / v a l u e > < / i t e m > < i t e m > < k e y > < s t r i n g > Y e a r < / 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9 c 2 9 c 8 9 c - 2 9 f 8 - 4 1 4 4 - 9 2 4 1 - 7 d 4 5 e 6 0 2 4 f b 8 " > < C u s t o m C o n t e n t > < ! [ C D A T A [ < ? x m l   v e r s i o n = " 1 . 0 "   e n c o d i n g = " u t f - 1 6 " ? > < S e t t i n g s > < C a l c u l a t e d F i e l d s > < i t e m > < M e a s u r e N a m e > T o t a l   C o s t < / M e a s u r e N a m e > < D i s p l a y N a m e > T o t a l   C o s t < / D i s p l a y N a m e > < V i s i b l e > F a l s e < / V i s i b l e > < / i t e m > < i t e m > < M e a s u r e N a m e > O r d e r s < / M e a s u r e N a m e > < D i s p l a y N a m e > O r d e r s < / D i s p l a y N a m e > < V i s i b l e > T r u e < / V i s i b l e > < / i t e m > < i t e m > < M e a s u r e N a m e > N o   o f   C u s t o m e r < / M e a s u r e N a m e > < D i s p l a y N a m e > N o   o f   C u s t o m e r < / D i s p l a y N a m e > < V i s i b l e > F a l s e < / V i s i b l e > < / i t e m > < i t e m > < M e a s u r e N a m e > M a r g i n < / M e a s u r e N a m e > < D i s p l a y N a m e > M a r g i n < / D i s p l a y N a m e > < V i s i b l e > T r u e < / V i s i b l e > < / i t e m > < i t e m > < M e a s u r e N a m e > S e m e n t   C o u n t < / M e a s u r e N a m e > < D i s p l a y N a m e > S e m e n t   C o u n t < / D i s p l a y N a m e > < V i s i b l e > F a l s e < / V i s i b l e > < / i t e m > < i t e m > < M e a s u r e N a m e > N o .   o f   P r o d u c t s < / M e a s u r e N a m e > < D i s p l a y N a m e > N o .   o f   P r o d u c t s < / D i s p l a y N a m e > < V i s i b l e > T r u e < / V i s i b l e > < / i t e m > < i t e m > < M e a s u r e N a m e > N o .   o f   C a t e g o r i e s < / M e a s u r e N a m e > < D i s p l a y N a m e > N o .   o f   C a t e g o r i e s < / D i s p l a y N a m e > < V i s i b l e > T r u e < / V i s i b l e > < / i t e m > < i t e m > < M e a s u r e N a m e > N o .   o f   S u b c a t e g o r i e s < / M e a s u r e N a m e > < D i s p l a y N a m e > N o .   o f   S u b c a t e g o r i e s < / D i s p l a y N a m e > < V i s i b l e > T r u e < / V i s i b l e > < / i t e m > < i t e m > < M e a s u r e N a m e > N o .   o f   C o u n t r i e s < / M e a s u r e N a m e > < D i s p l a y N a m e > N o .   o f   C o u n t r i e s < / D i s p l a y N a m e > < V i s i b l e > T r u e < / V i s i b l e > < / i t e m > < i t e m > < M e a s u r e N a m e > N o . o f   R e g i o n s < / M e a s u r e N a m e > < D i s p l a y N a m e > N o . o f   R e g i o n s < / D i s p l a y N a m e > < V i s i b l e > T r u e < / V i s i b l e > < / i t e m > < i t e m > < M e a s u r e N a m e > N o .   o f   S h i p m e n t   M o d e s < / M e a s u r e N a m e > < D i s p l a y N a m e > N o .   o f   S h i p m e n t   M o d e s < / D i s p l a y N a m e > < V i s i b l e > T r u e < / V i s i b l e > < / i t e m > < / C a l c u l a t e d F i e l d s > < S A H o s t H a s h > 0 < / S A H o s t H a s h > < G e m i n i F i e l d L i s t V i s i b l e > T r u e < / G e m i n i F i e l d L i s t V i s i b l e > < / S e t t i n g s > ] ] > < / C u s t o m C o n t e n t > < / G e m i n i > 
</file>

<file path=customXml/item11.xml>��< ? x m l   v e r s i o n = " 1 . 0 "   e n c o d i n g = " U T F - 1 6 " ? > < G e m i n i   x m l n s = " h t t p : / / g e m i n i / p i v o t c u s t o m i z a t i o n / I s S a n d b o x E m b e d d e d " > < C u s t o m C o n t e n t > < ! [ C D A T A [ y e s ] ] > < / C u s t o m C o n t e n t > < / G e m i n i > 
</file>

<file path=customXml/item12.xml>��< ? x m l   v e r s i o n = " 1 . 0 "   e n c o d i n g = " U T F - 1 6 " ? > < G e m i n i   x m l n s = " h t t p : / / g e m i n i / p i v o t c u s t o m i z a t i o n / 2 d e b 8 4 9 0 - 6 1 4 8 - 4 5 8 d - 9 5 2 8 - d e b f 9 f 5 6 4 7 5 c " > < C u s t o m C o n t e n t > < ! [ C D A T A [ < ? x m l   v e r s i o n = " 1 . 0 "   e n c o d i n g = " u t f - 1 6 " ? > < S e t t i n g s > < C a l c u l a t e d F i e l d s > < i t e m > < M e a s u r e N a m e > T o t a l   C o s t < / M e a s u r e N a m e > < D i s p l a y N a m e > T o t a l   C o s t < / D i s p l a y N a m e > < V i s i b l e > T r u e < / V i s i b l e > < / i t e m > < i t e m > < M e a s u r e N a m e > O r d e r s < / M e a s u r e N a m e > < D i s p l a y N a m e > O r d e r s < / D i s p l a y N a m e > < V i s i b l e > F a l s e < / V i s i b l e > < / i t e m > < i t e m > < M e a s u r e N a m e > N o   o f   C u s t o m e r < / M e a s u r e N a m e > < D i s p l a y N a m e > N o   o f   C u s t o m e r < / D i s p l a y N a m e > < V i s i b l e > F a l s e < / V i s i b l e > < / i t e m > < i t e m > < M e a s u r e N a m e > M a r g i n < / M e a s u r e N a m e > < D i s p l a y N a m e > M a r g i n < / D i s p l a y N a m e > < V i s i b l e > F a l s e < / V i s i b l e > < / i t e m > < i t e m > < M e a s u r e N a m e > S e m e n t   C o u n t < / M e a s u r e N a m e > < D i s p l a y N a m e > S e m e n t   C o u n t < / D i s p l a y N a m e > < V i s i b l e > F a l s e < / V i s i b l e > < / i t e m > < i t e m > < M e a s u r e N a m e > N o .   o f   P r o d u c t s < / M e a s u r e N a m e > < D i s p l a y N a m e > N o .   o f   P r o d u c t s < / D i s p l a y N a m e > < V i s i b l e > F a l s e < / V i s i b l e > < / i t e m > < i t e m > < M e a s u r e N a m e > N o .   o f   C a t e g o r i e s < / M e a s u r e N a m e > < D i s p l a y N a m e > N o .   o f   C a t e g o r i e s < / D i s p l a y N a m e > < V i s i b l e > F a l s e < / V i s i b l e > < / i t e m > < i t e m > < M e a s u r e N a m e > N o .   o f   S u b c a t e g o r i e s < / M e a s u r e N a m e > < D i s p l a y N a m e > N o .   o f   S u b c a t e g o r i e s < / D i s p l a y N a m e > < V i s i b l e > F a l s e < / V i s i b l e > < / i t e m > < i t e m > < M e a s u r e N a m e > N o .   o f   C o u n t r i e s < / M e a s u r e N a m e > < D i s p l a y N a m e > N o .   o f   C o u n t r i e s < / D i s p l a y N a m e > < V i s i b l e > F a l s e < / V i s i b l e > < / i t e m > < i t e m > < M e a s u r e N a m e > N o . o f   R e g i o n s < / M e a s u r e N a m e > < D i s p l a y N a m e > N o . o f   R e g i o n s < / D i s p l a y N a m e > < V i s i b l e > F a l s e < / V i s i b l e > < / i t e m > < i t e m > < M e a s u r e N a m e > N o .   o f   S h i p m e n t   M o d e s < / M e a s u r e N a m e > < D i s p l a y N a m e > N o .   o f   S h i p m e n t   M o d e s < / D i s p l a y N a m e > < V i s i b l e > F a l s e < / V i s i b l e > < / i t e m > < / C a l c u l a t e d F i e l d s > < S A H o s t H a s h > 0 < / S A H o s t H a s h > < G e m i n i F i e l d L i s t V i s i b l e > T r u e < / G e m i n i F i e l d L i s t V i s i b l e > < / S e t t i n g s > ] ] > < / C u s t o m C o n t e n t > < / G e m i n i > 
</file>

<file path=customXml/item13.xml><?xml version="1.0" encoding="utf-8"?>
<ct:contentTypeSchema xmlns:ct="http://schemas.microsoft.com/office/2006/metadata/contentType" xmlns:ma="http://schemas.microsoft.com/office/2006/metadata/properties/metaAttributes" ct:_="" ma:_="" ma:contentTypeName="Document" ma:contentTypeID="0x0101006B0B05E2F79C5D44A8A93BFDB2B3EA9D" ma:contentTypeVersion="11" ma:contentTypeDescription="Create a new document." ma:contentTypeScope="" ma:versionID="7d7b0286452c96863987c9adb85c57ae">
  <xsd:schema xmlns:xsd="http://www.w3.org/2001/XMLSchema" xmlns:xs="http://www.w3.org/2001/XMLSchema" xmlns:p="http://schemas.microsoft.com/office/2006/metadata/properties" xmlns:ns3="c8cce187-3c84-4943-a66f-962a493ba866" xmlns:ns4="e9f15617-24a4-4d5f-af92-3537d9b55a45" targetNamespace="http://schemas.microsoft.com/office/2006/metadata/properties" ma:root="true" ma:fieldsID="a60c33b9b46e1adb1c7f2fc150df80a5" ns3:_="" ns4:_="">
    <xsd:import namespace="c8cce187-3c84-4943-a66f-962a493ba866"/>
    <xsd:import namespace="e9f15617-24a4-4d5f-af92-3537d9b55a4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cce187-3c84-4943-a66f-962a493ba86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9f15617-24a4-4d5f-af92-3537d9b55a4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4.xml>��< ? x m l   v e r s i o n = " 1 . 0 "   e n c o d i n g = " U T F - 1 6 " ? > < G e m i n i   x m l n s = " h t t p : / / g e m i n i / p i v o t c u s t o m i z a t i o n / T a b l e O r d e r " > < C u s t o m C o n t e n t > < ! [ C D A T A [ O r d e r B r e a k d o w n _ 9 5 5 5 2 5 3 f - 8 0 0 9 - 4 4 8 4 - b 7 a c - 1 b d c f f 4 c c d 2 d , L i s t O f O r d e r s _ e 3 0 7 4 1 6 2 - 1 3 8 e - 4 9 7 2 - b 2 4 0 - 1 f 4 e c 9 9 e 9 4 d b ] ] > < / 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 L i s t O f O r d e r s 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 L i s t O f O r d e r s 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 C o l u m n s \ l o n < / K e y > < / a : K e y > < a : V a l u e   i : t y p e = " T a b l e W i d g e t B a s e V i e w S t a t e " / > < / a : K e y V a l u e O f D i a g r a m O b j e c t K e y a n y T y p e z b w N T n L X > < a : K e y V a l u e O f D i a g r a m O b j e c t K e y a n y T y p e z b w N T n L X > < a : K e y > < K e y > C o l u m n s \ l a t < / 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 O r d e r B r e a k d o w n 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 O r d e r B r e a k d o w n 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f 6 3 c e 8 7 7 - c f 8 b - 4 5 b 9 - b 8 e 0 - 2 e a 5 b 0 4 2 c 7 c f " > < C u s t o m C o n t e n t > < ! [ C D A T A [ < ? x m l   v e r s i o n = " 1 . 0 "   e n c o d i n g = " u t f - 1 6 " ? > < S e t t i n g s > < C a l c u l a t e d F i e l d s > < i t e m > < M e a s u r e N a m e > T o t a l   C o s t < / M e a s u r e N a m e > < D i s p l a y N a m e > T o t a l   C o s t < / D i s p l a y N a m e > < V i s i b l e > F a l s e < / V i s i b l e > < / i t e m > < i t e m > < M e a s u r e N a m e > O r d e r s < / M e a s u r e N a m e > < D i s p l a y N a m e > O r d e r s < / D i s p l a y N a m e > < V i s i b l e > T r u e < / V i s i b l e > < / i t e m > < i t e m > < M e a s u r e N a m e > N o   o f   C u s t o m e r < / M e a s u r e N a m e > < D i s p l a y N a m e > N o   o f   C u s t o m e r < / D i s p l a y N a m e > < V i s i b l e > F a l s e < / V i s i b l e > < / i t e m > < i t e m > < M e a s u r e N a m e > M a r g i n < / M e a s u r e N a m e > < D i s p l a y N a m e > M a r g i n < / D i s p l a y N a m e > < V i s i b l e > T r u e < / V i s i b l e > < / i t e m > < i t e m > < M e a s u r e N a m e > S e m e n t   C o u n t < / M e a s u r e N a m e > < D i s p l a y N a m e > S e m e n t   C o u n t < / D i s p l a y N a m e > < V i s i b l e > F a l s e < / V i s i b l e > < / i t e m > < i t e m > < M e a s u r e N a m e > N o .   o f   P r o d u c t s < / M e a s u r e N a m e > < D i s p l a y N a m e > N o .   o f   P r o d u c t s < / D i s p l a y N a m e > < V i s i b l e > F a l s e < / V i s i b l e > < / i t e m > < i t e m > < M e a s u r e N a m e > N o .   o f   C a t e g o r i e s < / M e a s u r e N a m e > < D i s p l a y N a m e > N o .   o f   C a t e g o r i e s < / D i s p l a y N a m e > < V i s i b l e > F a l s e < / V i s i b l e > < / i t e m > < i t e m > < M e a s u r e N a m e > N o .   o f   S u b c a t e g o r i e s < / M e a s u r e N a m e > < D i s p l a y N a m e > N o .   o f   S u b c a t e g o r i e s < / D i s p l a y N a m e > < V i s i b l e > F a l s e < / V i s i b l e > < / i t e m > < i t e m > < M e a s u r e N a m e > N o .   o f   C o u n t r i e s < / M e a s u r e N a m e > < D i s p l a y N a m e > N o .   o f   C o u n t r i e s < / D i s p l a y N a m e > < V i s i b l e > F a l s e < / V i s i b l e > < / i t e m > < i t e m > < M e a s u r e N a m e > N o . o f   R e g i o n s < / M e a s u r e N a m e > < D i s p l a y N a m e > N o . o f   R e g i o n s < / D i s p l a y N a m e > < V i s i b l e > F a l s e < / V i s i b l e > < / i t e m > < i t e m > < M e a s u r e N a m e > N o .   o f   S h i p m e n t   M o d e s < / M e a s u r e N a m e > < D i s p l a y N a m e > N o .   o f   S h i p m e n t   M o d e s < / D i s p l a y N a m e > < V i s i b l e > F a l s e < / V i s i b l e > < / i t e m > < / C a l c u l a t e d F i e l d s > < S A H o s t H a s h > 0 < / S A H o s t H a s h > < G e m i n i F i e l d L i s t V i s i b l e > T r u e < / G e m i n i F i e l d L i s t V i s i b l e > < / S e t t i n g s > ] ] > < / C u s t o m C o n t e n t > < / G e m i n i > 
</file>

<file path=customXml/item17.xml>��< ? x m l   v e r s i o n = " 1 . 0 "   e n c o d i n g = " U T F - 1 6 " ? > < G e m i n i   x m l n s = " h t t p : / / g e m i n i / p i v o t c u s t o m i z a t i o n / a 2 a a b 0 f c - 0 7 6 c - 4 6 d b - 9 d 5 2 - c a 2 0 9 8 f f f 7 9 5 " > < C u s t o m C o n t e n t > < ! [ C D A T A [ < ? x m l   v e r s i o n = " 1 . 0 "   e n c o d i n g = " u t f - 1 6 " ? > < S e t t i n g s > < C a l c u l a t e d F i e l d s > < i t e m > < M e a s u r e N a m e > T o t a l   C o s t < / M e a s u r e N a m e > < D i s p l a y N a m e > T o t a l   C o s t < / D i s p l a y N a m e > < V i s i b l e > T r u e < / V i s i b l e > < / i t e m > < i t e m > < M e a s u r e N a m e > O r d e r s < / M e a s u r e N a m e > < D i s p l a y N a m e > O r d e r s < / D i s p l a y N a m e > < V i s i b l e > F a l s e < / V i s i b l e > < / i t e m > < i t e m > < M e a s u r e N a m e > N o   o f   C u s t o m e r < / M e a s u r e N a m e > < D i s p l a y N a m e > N o   o f   C u s t o m e r < / D i s p l a y N a m e > < V i s i b l e > F a l s e < / V i s i b l e > < / i t e m > < i t e m > < M e a s u r e N a m e > M a r g i n < / M e a s u r e N a m e > < D i s p l a y N a m e > M a r g i n < / D i s p l a y N a m e > < V i s i b l e > F a l s e < / V i s i b l e > < / i t e m > < i t e m > < M e a s u r e N a m e > S e m e n t   C o u n t < / M e a s u r e N a m e > < D i s p l a y N a m e > S e m e n t   C o u n t < / D i s p l a y N a m e > < V i s i b l e > F a l s e < / V i s i b l e > < / i t e m > < i t e m > < M e a s u r e N a m e > N o .   o f   P r o d u c t s < / M e a s u r e N a m e > < D i s p l a y N a m e > N o .   o f   P r o d u c t s < / D i s p l a y N a m e > < V i s i b l e > F a l s e < / V i s i b l e > < / i t e m > < i t e m > < M e a s u r e N a m e > N o .   o f   C a t e g o r i e s < / M e a s u r e N a m e > < D i s p l a y N a m e > N o .   o f   C a t e g o r i e s < / D i s p l a y N a m e > < V i s i b l e > F a l s e < / V i s i b l e > < / i t e m > < i t e m > < M e a s u r e N a m e > N o .   o f   S u b c a t e g o r i e s < / M e a s u r e N a m e > < D i s p l a y N a m e > N o .   o f   S u b c a t e g o r i e s < / D i s p l a y N a m e > < V i s i b l e > F a l s e < / V i s i b l e > < / i t e m > < i t e m > < M e a s u r e N a m e > N o .   o f   C o u n t r i e s < / M e a s u r e N a m e > < D i s p l a y N a m e > N o .   o f   C o u n t r i e s < / D i s p l a y N a m e > < V i s i b l e > F a l s e < / V i s i b l e > < / i t e m > < i t e m > < M e a s u r e N a m e > N o . o f   R e g i o n s < / M e a s u r e N a m e > < D i s p l a y N a m e > N o . o f   R e g i o n s < / D i s p l a y N a m e > < V i s i b l e > F a l s e < / V i s i b l e > < / i t e m > < i t e m > < M e a s u r e N a m e > N o .   o f   S h i p m e n t   M o d e s < / M e a s u r e N a m e > < D i s p l a y N a m e > N o .   o f   S h i p m e n t   M o d e s < / D i s p l a y N a m e > < V i s i b l e > F a l s e < / V i s i b l e > < / i t e m > < / C a l c u l a t e d F i e l d s > < S A H o s t H a s h > 0 < / S A H o s t H a s h > < G e m i n i F i e l d L i s t V i s i b l e > T r u e < / G e m i n i F i e l d L i s t V i s i b l e > < / S e t t i n g s > ] ] > < / C u s t o m C o n t e n t > < / G e m i n i > 
</file>

<file path=customXml/item18.xml>��< ? x m l   v e r s i o n = " 1 . 0 "   e n c o d i n g = " U T F - 1 6 " ? > < G e m i n i   x m l n s = " h t t p : / / g e m i n i / p i v o t c u s t o m i z a t i o n / 6 7 c c 2 0 6 7 - 5 e b 3 - 4 5 8 f - 8 4 b 0 - b 0 5 e 2 e 1 5 6 6 3 a " > < C u s t o m C o n t e n t > < ! [ C D A T A [ < ? x m l   v e r s i o n = " 1 . 0 "   e n c o d i n g = " u t f - 1 6 " ? > < S e t t i n g s > < C a l c u l a t e d F i e l d s > < i t e m > < M e a s u r e N a m e > T o t a l   C o s t < / M e a s u r e N a m e > < D i s p l a y N a m e > T o t a l   C o s t < / D i s p l a y N a m e > < V i s i b l e > T r u e < / V i s i b l e > < / i t e m > < i t e m > < M e a s u r e N a m e > O r d e r s < / M e a s u r e N a m e > < D i s p l a y N a m e > O r d e r s < / D i s p l a y N a m e > < V i s i b l e > F a l s e < / V i s i b l e > < / i t e m > < i t e m > < M e a s u r e N a m e > N o   o f   C u s t o m e r < / M e a s u r e N a m e > < D i s p l a y N a m e > N o   o f   C u s t o m e r < / D i s p l a y N a m e > < V i s i b l e > F a l s e < / V i s i b l e > < / i t e m > < i t e m > < M e a s u r e N a m e > M a r g i n < / M e a s u r e N a m e > < D i s p l a y N a m e > M a r g i n < / D i s p l a y N a m e > < V i s i b l e > F a l s e < / V i s i b l e > < / i t e m > < i t e m > < M e a s u r e N a m e > S e m e n t   C o u n t < / M e a s u r e N a m e > < D i s p l a y N a m e > S e m e n t   C o u n t < / D i s p l a y N a m e > < V i s i b l e > F a l s e < / V i s i b l e > < / i t e m > < i t e m > < M e a s u r e N a m e > N o .   o f   P r o d u c t s < / M e a s u r e N a m e > < D i s p l a y N a m e > N o .   o f   P r o d u c t s < / D i s p l a y N a m e > < V i s i b l e > F a l s e < / V i s i b l e > < / i t e m > < i t e m > < M e a s u r e N a m e > N o .   o f   C a t e g o r i e s < / M e a s u r e N a m e > < D i s p l a y N a m e > N o .   o f   C a t e g o r i e s < / D i s p l a y N a m e > < V i s i b l e > F a l s e < / V i s i b l e > < / i t e m > < i t e m > < M e a s u r e N a m e > N o .   o f   S u b c a t e g o r i e s < / M e a s u r e N a m e > < D i s p l a y N a m e > N o .   o f   S u b c a t e g o r i e s < / D i s p l a y N a m e > < V i s i b l e > F a l s e < / V i s i b l e > < / i t e m > < i t e m > < M e a s u r e N a m e > N o .   o f   C o u n t r i e s < / M e a s u r e N a m e > < D i s p l a y N a m e > N o .   o f   C o u n t r i e s < / D i s p l a y N a m e > < V i s i b l e > F a l s e < / V i s i b l e > < / i t e m > < i t e m > < M e a s u r e N a m e > N o . o f   R e g i o n s < / M e a s u r e N a m e > < D i s p l a y N a m e > N o . o f   R e g i o n s < / D i s p l a y N a m e > < V i s i b l e > F a l s e < / V i s i b l e > < / i t e m > < i t e m > < M e a s u r e N a m e > N o .   o f   S h i p m e n t   M o d e s < / M e a s u r e N a m e > < D i s p l a y N a m e > N o .   o f   S h i p m e n t   M o d e s < / D i s p l a y N a m e > < V i s i b l e > F a l s e < / V i s i b l e > < / i t e m > < / C a l c u l a t e d F i e l d s > < S A H o s t H a s h > 0 < / S A H o s t H a s h > < G e m i n i F i e l d L i s t V i s i b l e > T r u e < / G e m i n i F i e l d L i s t V i s i b l e > < / S e t t i n g s > ] ] > < / 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 2 0 2 2 - 0 9 - 2 8 T 2 3 : 5 6 : 5 6 . 9 0 2 4 2 9 8 + 0 2 : 0 0 < / L a s t P r o c e s s e d T i m e > < / D a t a M o d e l i n g S a n d b o x . S e r i a l i z e d S a n d b o x E r r o r C a c h e > ] ] > < / C u s t o m C o n t e n t > < / G e m i n i > 
</file>

<file path=customXml/item2.xml>��< ? x m l   v e r s i o n = " 1 . 0 "   e n c o d i n g = " U T F - 1 6 " ? > < G e m i n i   x m l n s = " h t t p : / / g e m i n i / p i v o t c u s t o m i z a t i o n / C l i e n t W i n d o w X M L " > < C u s t o m C o n t e n t > < ! [ C D A T A [ O r d e r B r e a k d o w n _ 9 5 5 5 2 5 3 f - 8 0 0 9 - 4 4 8 4 - b 7 a c - 1 b d c f f 4 c c d 2 d ] ] > < / C u s t o m C o n t e n t > < / G e m i n i > 
</file>

<file path=customXml/item20.xml>��< ? x m l   v e r s i o n = " 1 . 0 "   e n c o d i n g = " U T F - 1 6 " ? > < G e m i n i   x m l n s = " h t t p : / / g e m i n i / p i v o t c u s t o m i z a t i o n / e 1 9 a 4 a d 4 - 0 9 e 6 - 4 7 7 9 - b a f f - 0 5 0 2 7 f 0 6 9 b 2 a " > < C u s t o m C o n t e n t > < ! [ C D A T A [ < ? x m l   v e r s i o n = " 1 . 0 "   e n c o d i n g = " u t f - 1 6 " ? > < S e t t i n g s > < C a l c u l a t e d F i e l d s > < i t e m > < M e a s u r e N a m e > T o t a l   C o s t < / M e a s u r e N a m e > < D i s p l a y N a m e > T o t a l   C o s t < / D i s p l a y N a m e > < V i s i b l e > F a l s e < / V i s i b l e > < / i t e m > < i t e m > < M e a s u r e N a m e > O r d e r s < / M e a s u r e N a m e > < D i s p l a y N a m e > O r d e r s < / D i s p l a y N a m e > < V i s i b l e > T r u e < / V i s i b l e > < / i t e m > < i t e m > < M e a s u r e N a m e > N o   o f   C u s t o m e r < / M e a s u r e N a m e > < D i s p l a y N a m e > N o   o f   C u s t o m e r < / D i s p l a y N a m e > < V i s i b l e > F a l s e < / V i s i b l e > < / i t e m > < i t e m > < M e a s u r e N a m e > M a r g i n < / M e a s u r e N a m e > < D i s p l a y N a m e > M a r g i n < / D i s p l a y N a m e > < V i s i b l e > F a l s e < / V i s i b l e > < / i t e m > < i t e m > < M e a s u r e N a m e > S e m e n t   C o u n t < / M e a s u r e N a m e > < D i s p l a y N a m e > S e m e n t   C o u n t < / D i s p l a y N a m e > < V i s i b l e > F a l s e < / V i s i b l e > < / i t e m > < i t e m > < M e a s u r e N a m e > N o .   o f   P r o d u c t s < / M e a s u r e N a m e > < D i s p l a y N a m e > N o .   o f   P r o d u c t s < / D i s p l a y N a m e > < V i s i b l e > F a l s e < / V i s i b l e > < / i t e m > < i t e m > < M e a s u r e N a m e > N o .   o f   C a t e g o r i e s < / M e a s u r e N a m e > < D i s p l a y N a m e > N o .   o f   C a t e g o r i e s < / D i s p l a y N a m e > < V i s i b l e > F a l s e < / V i s i b l e > < / i t e m > < i t e m > < M e a s u r e N a m e > N o .   o f   S u b c a t e g o r i e s < / M e a s u r e N a m e > < D i s p l a y N a m e > N o .   o f   S u b c a t e g o r i e s < / D i s p l a y N a m e > < V i s i b l e > F a l s e < / V i s i b l e > < / i t e m > < i t e m > < M e a s u r e N a m e > N o .   o f   C o u n t r i e s < / M e a s u r e N a m e > < D i s p l a y N a m e > N o .   o f   C o u n t r i e s < / D i s p l a y N a m e > < V i s i b l e > F a l s e < / V i s i b l e > < / i t e m > < i t e m > < M e a s u r e N a m e > N o . o f   R e g i o n s < / M e a s u r e N a m e > < D i s p l a y N a m e > N o . o f   R e g i o n s < / D i s p l a y N a m e > < V i s i b l e > F a l s e < / V i s i b l e > < / i t e m > < i t e m > < M e a s u r e N a m e > N o .   o f   S h i p m e n t   M o d e s < / M e a s u r e N a m e > < D i s p l a y N a m e > N o .   o f   S h i p m e n t   M o d e s < / D i s p l a y N a m e > < V i s i b l e > F a l s e < / V i s i b l e > < / i t e m > < / C a l c u l a t e d F i e l d s > < S A H o s t H a s h > 0 < / S A H o s t H a s h > < G e m i n i F i e l d L i s t V i s i b l e > T r u e < / G e m i n i F i e l d L i s t V i s i b l e > < / S e t t i n g s > ] ] > < / C u s t o m C o n t e n t > < / G e m i n i > 
</file>

<file path=customXml/item21.xml>��< ? x m l   v e r s i o n = " 1 . 0 "   e n c o d i n g = " U T F - 1 6 " ? > < G e m i n i   x m l n s = " h t t p : / / g e m i n i / p i v o t c u s t o m i z a t i o n / 1 4 6 5 a 9 6 f - a 9 7 1 - 4 f 2 1 - b 8 3 b - 5 3 f d e 3 c 5 f a b e " > < C u s t o m C o n t e n t > < ! [ C D A T A [ < ? x m l   v e r s i o n = " 1 . 0 "   e n c o d i n g = " u t f - 1 6 " ? > < S e t t i n g s > < C a l c u l a t e d F i e l d s > < i t e m > < M e a s u r e N a m e > T o t a l   C o s t < / M e a s u r e N a m e > < D i s p l a y N a m e > T o t a l   C o s t < / D i s p l a y N a m e > < V i s i b l e > T r u e < / V i s i b l e > < / i t e m > < i t e m > < M e a s u r e N a m e > O r d e r s < / M e a s u r e N a m e > < D i s p l a y N a m e > O r d e r s < / D i s p l a y N a m e > < V i s i b l e > F a l s e < / V i s i b l e > < / i t e m > < i t e m > < M e a s u r e N a m e > N o   o f   C u s t o m e r < / M e a s u r e N a m e > < D i s p l a y N a m e > N o   o f   C u s t o m e r < / D i s p l a y N a m e > < V i s i b l e > F a l s e < / V i s i b l e > < / i t e m > < i t e m > < M e a s u r e N a m e > M a r g i n < / M e a s u r e N a m e > < D i s p l a y N a m e > M a r g i n < / D i s p l a y N a m e > < V i s i b l e > F a l s e < / V i s i b l e > < / i t e m > < i t e m > < M e a s u r e N a m e > S e m e n t   C o u n t < / M e a s u r e N a m e > < D i s p l a y N a m e > S e m e n t   C o u n t < / D i s p l a y N a m e > < V i s i b l e > F a l s e < / V i s i b l e > < / i t e m > < i t e m > < M e a s u r e N a m e > N o .   o f   P r o d u c t s < / M e a s u r e N a m e > < D i s p l a y N a m e > N o .   o f   P r o d u c t s < / D i s p l a y N a m e > < V i s i b l e > F a l s e < / V i s i b l e > < / i t e m > < i t e m > < M e a s u r e N a m e > N o .   o f   C a t e g o r i e s < / M e a s u r e N a m e > < D i s p l a y N a m e > N o .   o f   C a t e g o r i e s < / D i s p l a y N a m e > < V i s i b l e > F a l s e < / V i s i b l e > < / i t e m > < i t e m > < M e a s u r e N a m e > N o .   o f   S u b c a t e g o r i e s < / M e a s u r e N a m e > < D i s p l a y N a m e > N o .   o f   S u b c a t e g o r i e s < / D i s p l a y N a m e > < V i s i b l e > F a l s e < / V i s i b l e > < / i t e m > < i t e m > < M e a s u r e N a m e > N o .   o f   C o u n t r i e s < / M e a s u r e N a m e > < D i s p l a y N a m e > N o .   o f   C o u n t r i e s < / D i s p l a y N a m e > < V i s i b l e > F a l s e < / V i s i b l e > < / i t e m > < i t e m > < M e a s u r e N a m e > N o . o f   R e g i o n s < / M e a s u r e N a m e > < D i s p l a y N a m e > N o . o f   R e g i o n s < / D i s p l a y N a m e > < V i s i b l e > F a l s e < / V i s i b l e > < / i t e m > < i t e m > < M e a s u r e N a m e > N o .   o f   S h i p m e n t   M o d e s < / M e a s u r e N a m e > < D i s p l a y N a m e > N o .   o f   S h i p m e n t   M o d e s < / D i s p l a y N a m e > < V i s i b l e > F a l s e < / V i s i b l e > < / i t e m > < / C a l c u l a t e d F i e l d s > < S A H o s t H a s h > 0 < / S A H o s t H a s h > < G e m i n i F i e l d L i s t V i s i b l e > T r u e < / G e m i n i F i e l d L i s t V i s i b l e > < / S e t t i n g s > ] ] > < / C u s t o m C o n t e n t > < / G e m i n i > 
</file>

<file path=customXml/item22.xml>��< ? x m l   v e r s i o n = " 1 . 0 "   e n c o d i n g = " U T F - 1 6 " ? > < G e m i n i   x m l n s = " h t t p : / / g e m i n i / p i v o t c u s t o m i z a t i o n / T a b l e X M L _ O r d e r B r e a k d o w n _ 9 5 5 5 2 5 3 f - 8 0 0 9 - 4 4 8 4 - b 7 a c - 1 b d c f f 4 c c d 2 d " > < 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 N a m e < / s t r i n g > < / k e y > < v a l u e > < i n t > 1 2 4 < / i n t > < / v a l u e > < / i t e m > < i t e m > < k e y > < s t r i n g > D i s c o u n t < / s t r i n g > < / k e y > < v a l u e > < i n t > 9 0 < / i n t > < / v a l u e > < / i t e m > < i t e m > < k e y > < s t r i n g > S a l e s < / s t r i n g > < / k e y > < v a l u e > < i n t > 6 8 < / i n t > < / v a l u e > < / i t e m > < i t e m > < k e y > < s t r i n g > P r o f i t < / s t r i n g > < / k e y > < v a l u e > < i n t > 7 0 < / i n t > < / v a l u e > < / i t e m > < i t e m > < k e y > < s t r i n g > Q u a n t i t y < / s t r i n g > < / k e y > < v a l u e > < i n t > 8 9 < / i n t > < / v a l u e > < / i t e m > < i t e m > < k e y > < s t r i n g > C a t e g o r y < / s t r i n g > < / k e y > < v a l u e > < i n t > 9 1 < / i n t > < / v a l u e > < / i t e m > < i t e m > < k e y > < s t r i n g > S u b - C a t e g o r y < / s t r i n g > < / k e y > < v a l u e > < i n t > 1 1 9 < / i n t > < / v a l u e > < / i t e m > < / C o l u m n W i d t h s > < C o l u m n D i s p l a y I n d e x > < i t e m > < k e y > < s t r i n g > O r d e r   I D < / s t r i n g > < / k e y > < v a l u e > < i n t > 0 < / i n t > < / v a l u e > < / i t e m > < i t e m > < k e y > < s t r i n g > P r o d u c t   N a m e < / s t r i n g > < / k e y > < v a l u e > < i n t > 1 < / i n t > < / v a l u e > < / i t e m > < i t e m > < k e y > < s t r i n g > D i s c o u n t < / s t r i n g > < / k e y > < v a l u e > < i n t > 2 < / i n t > < / v a l u e > < / i t e m > < i t e m > < k e y > < s t r i n g > S a l e s < / s t r i n g > < / k e y > < v a l u e > < i n t > 3 < / i n t > < / v a l u e > < / i t e m > < i t e m > < k e y > < s t r i n g > P r o f i t < / s t r i n g > < / k e y > < v a l u e > < i n t > 4 < / i n t > < / v a l u e > < / i t e m > < i t e m > < k e y > < s t r i n g > Q u a n t i t y < / s t r i n g > < / k e y > < v a l u e > < i n t > 5 < / i n t > < / v a l u e > < / i t e m > < i t e m > < k e y > < s t r i n g > C a t e g o r y < / s t r i n g > < / k e y > < v a l u e > < i n t > 6 < / i n t > < / v a l u e > < / i t e m > < i t e m > < k e y > < s t r i n g > S u b - C a t e g o r y < / s t r i n g > < / k e y > < v a l u e > < i n t > 7 < / 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 O r d e r B r e a k d o w n _ 9 5 5 5 2 5 3 f - 8 0 0 9 - 4 4 8 4 - b 7 a c - 1 b d c f f 4 c c d 2 d < / K e y > < V a l u e   x m l n s : a = " h t t p : / / s c h e m a s . d a t a c o n t r a c t . o r g / 2 0 0 4 / 0 7 / M i c r o s o f t . A n a l y s i s S e r v i c e s . C o m m o n " > < a : H a s F o c u s > t r u e < / a : H a s F o c u s > < a : S i z e A t D p i 9 6 > 1 1 3 < / a : S i z e A t D p i 9 6 > < a : V i s i b l e > t r u e < / a : V i s i b l e > < / V a l u e > < / K e y V a l u e O f s t r i n g S a n d b o x E d i t o r . M e a s u r e G r i d S t a t e S c d E 3 5 R y > < K e y V a l u e O f s t r i n g S a n d b o x E d i t o r . M e a s u r e G r i d S t a t e S c d E 3 5 R y > < K e y > L i s t O f O r d e r s _ e 3 0 7 4 1 6 2 - 1 3 8 e - 4 9 7 2 - b 2 4 0 - 1 f 4 e c 9 9 e 9 4 d b 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4.xml>��< ? x m l   v e r s i o n = " 1 . 0 "   e n c o d i n g = " U T F - 1 6 " ? > < G e m i n i   x m l n s = " h t t p : / / g e m i n i / p i v o t c u s t o m i z a t i o n / 9 3 2 3 9 e a 4 - c 6 5 f - 4 a e 8 - 9 7 5 5 - 0 8 6 d e 0 5 5 5 8 9 3 " > < C u s t o m C o n t e n t > < ! [ C D A T A [ < ? x m l   v e r s i o n = " 1 . 0 "   e n c o d i n g = " u t f - 1 6 " ? > < S e t t i n g s > < C a l c u l a t e d F i e l d s > < i t e m > < M e a s u r e N a m e > T o t a l   C o s t < / M e a s u r e N a m e > < D i s p l a y N a m e > T o t a l   C o s t < / D i s p l a y N a m e > < V i s i b l e > T r u e < / V i s i b l e > < / i t e m > < i t e m > < M e a s u r e N a m e > O r d e r s < / M e a s u r e N a m e > < D i s p l a y N a m e > O r d e r s < / D i s p l a y N a m e > < V i s i b l e > F a l s e < / V i s i b l e > < / i t e m > < i t e m > < M e a s u r e N a m e > N o   o f   C u s t o m e r < / M e a s u r e N a m e > < D i s p l a y N a m e > N o   o f   C u s t o m e r < / D i s p l a y N a m e > < V i s i b l e > F a l s e < / V i s i b l e > < / i t e m > < i t e m > < M e a s u r e N a m e > M a r g i n < / M e a s u r e N a m e > < D i s p l a y N a m e > M a r g i n < / D i s p l a y N a m e > < V i s i b l e > F a l s e < / V i s i b l e > < / i t e m > < i t e m > < M e a s u r e N a m e > S e m e n t   C o u n t < / M e a s u r e N a m e > < D i s p l a y N a m e > S e m e n t   C o u n t < / D i s p l a y N a m e > < V i s i b l e > F a l s e < / V i s i b l e > < / i t e m > < i t e m > < M e a s u r e N a m e > N o .   o f   P r o d u c t s < / M e a s u r e N a m e > < D i s p l a y N a m e > N o .   o f   P r o d u c t s < / D i s p l a y N a m e > < V i s i b l e > F a l s e < / V i s i b l e > < / i t e m > < i t e m > < M e a s u r e N a m e > N o .   o f   C a t e g o r i e s < / M e a s u r e N a m e > < D i s p l a y N a m e > N o .   o f   C a t e g o r i e s < / D i s p l a y N a m e > < V i s i b l e > F a l s e < / V i s i b l e > < / i t e m > < i t e m > < M e a s u r e N a m e > N o .   o f   S u b c a t e g o r i e s < / M e a s u r e N a m e > < D i s p l a y N a m e > N o .   o f   S u b c a t e g o r i e s < / D i s p l a y N a m e > < V i s i b l e > F a l s e < / V i s i b l e > < / i t e m > < i t e m > < M e a s u r e N a m e > N o .   o f   C o u n t r i e s < / M e a s u r e N a m e > < D i s p l a y N a m e > N o .   o f   C o u n t r i e s < / D i s p l a y N a m e > < V i s i b l e > F a l s e < / V i s i b l e > < / i t e m > < i t e m > < M e a s u r e N a m e > N o . o f   R e g i o n s < / M e a s u r e N a m e > < D i s p l a y N a m e > N o . o f   R e g i o n s < / D i s p l a y N a m e > < V i s i b l e > F a l s e < / V i s i b l e > < / i t e m > < i t e m > < M e a s u r e N a m e > N o .   o f   S h i p m e n t   M o d e s < / M e a s u r e N a m e > < D i s p l a y N a m e > N o .   o f   S h i p m e n t   M o d e s < / D i s p l a y N a m e > < V i s i b l e > F a l s e < / V i s i b l e > < / i t e m > < / C a l c u l a t e d F i e l d s > < S A H o s t H a s h > 0 < / S A H o s t H a s h > < G e m i n i F i e l d L i s t V i s i b l e > T r u e < / G e m i n i F i e l d L i s t V i s i b l e > < / S e t t i n g s > ] ] > < / C u s t o m C o n t e n t > < / G e m i n i > 
</file>

<file path=customXml/item25.xml>��< ? x m l   v e r s i o n = " 1 . 0 "   e n c o d i n g = " U T F - 1 6 " ? > < G e m i n i   x m l n s = " h t t p : / / g e m i n i / p i v o t c u s t o m i z a t i o n / c d 6 4 4 4 3 d - a 5 e 8 - 4 1 6 c - 9 a 8 3 - 6 3 e c f 6 b e f 3 4 1 " > < C u s t o m C o n t e n t > < ! [ C D A T A [ < ? x m l   v e r s i o n = " 1 . 0 "   e n c o d i n g = " u t f - 1 6 " ? > < S e t t i n g s > < C a l c u l a t e d F i e l d s > < i t e m > < M e a s u r e N a m e > T o t a l   C o s t < / M e a s u r e N a m e > < D i s p l a y N a m e > T o t a l   C o s t < / D i s p l a y N a m e > < V i s i b l e > F a l s e < / V i s i b l e > < / i t e m > < i t e m > < M e a s u r e N a m e > O r d e r s < / M e a s u r e N a m e > < D i s p l a y N a m e > O r d e r s < / D i s p l a y N a m e > < V i s i b l e > F a l s e < / V i s i b l e > < / i t e m > < i t e m > < M e a s u r e N a m e > N o   o f   C u s t o m e r < / M e a s u r e N a m e > < D i s p l a y N a m e > N o   o f   C u s t o m e r < / D i s p l a y N a m e > < V i s i b l e > F a l s e < / V i s i b l e > < / i t e m > < i t e m > < M e a s u r e N a m e > M a r g i n < / M e a s u r e N a m e > < D i s p l a y N a m e > M a r g i n < / D i s p l a y N a m e > < V i s i b l e > F a l s e < / V i s i b l e > < / i t e m > < i t e m > < M e a s u r e N a m e > S e m e n t   C o u n t < / M e a s u r e N a m e > < D i s p l a y N a m e > S e m e n t   C o u n t < / D i s p l a y N a m e > < V i s i b l e > T r u e < / V i s i b l e > < / i t e m > < i t e m > < M e a s u r e N a m e > N o .   o f   P r o d u c t s < / M e a s u r e N a m e > < D i s p l a y N a m e > N o .   o f   P r o d u c t s < / D i s p l a y N a m e > < V i s i b l e > F a l s e < / V i s i b l e > < / i t e m > < i t e m > < M e a s u r e N a m e > N o .   o f   C a t e g o r i e s < / M e a s u r e N a m e > < D i s p l a y N a m e > N o .   o f   C a t e g o r i e s < / D i s p l a y N a m e > < V i s i b l e > F a l s e < / V i s i b l e > < / i t e m > < i t e m > < M e a s u r e N a m e > N o .   o f   S u b c a t e g o r i e s < / M e a s u r e N a m e > < D i s p l a y N a m e > N o .   o f   S u b c a t e g o r i e s < / D i s p l a y N a m e > < V i s i b l e > F a l s e < / V i s i b l e > < / i t e m > < i t e m > < M e a s u r e N a m e > N o .   o f   C o u n t r i e s < / M e a s u r e N a m e > < D i s p l a y N a m e > N o .   o f   C o u n t r i e s < / D i s p l a y N a m e > < V i s i b l e > F a l s e < / V i s i b l e > < / i t e m > < i t e m > < M e a s u r e N a m e > N o . o f   R e g i o n s < / M e a s u r e N a m e > < D i s p l a y N a m e > N o . o f   R e g i o n s < / D i s p l a y N a m e > < V i s i b l e > F a l s e < / V i s i b l e > < / i t e m > < i t e m > < M e a s u r e N a m e > N o .   o f   S h i p m e n t   M o d e s < / M e a s u r e N a m e > < D i s p l a y N a m e > N o .   o f   S h i p m e n t   M o d e s < / D i s p l a y N a m e > < V i s i b l e > F a l s e < / V i s i b l e > < / i t e m > < / C a l c u l a t e d F i e l d s > < S A H o s t H a s h > 0 < / S A H o s t H a s h > < G e m i n i F i e l d L i s t V i s i b l e > T r u e < / G e m i n i F i e l d L i s t V i s i b l e > < / S e t t i n g s > ] ] > < / C u s t o m C o n t e n t > < / G e m i n i > 
</file>

<file path=customXml/item26.xml>��< ? x m l   v e r s i o n = " 1 . 0 "   e n c o d i n g = " U T F - 1 6 " ? > < G e m i n i   x m l n s = " h t t p : / / g e m i n i / p i v o t c u s t o m i z a t i o n / S h o w I m p l i c i t M e a s u r e s " > < C u s t o m C o n t e n t > < ! [ C D A T A [ F a l s e ] ] > < / C u s t o m C o n t e n t > < / G e m i n i > 
</file>

<file path=customXml/item27.xml>��< ? x m l   v e r s i o n = " 1 . 0 "   e n c o d i n g = " U T F - 1 6 " ? > < G e m i n i   x m l n s = " h t t p : / / g e m i n i / p i v o t c u s t o m i z a t i o n / a a 5 e e 4 0 e - 7 b 5 a - 4 c 5 8 - 9 4 2 3 - 7 f 9 c a 1 b 2 7 8 7 f " > < C u s t o m C o n t e n t > < ! [ C D A T A [ < ? x m l   v e r s i o n = " 1 . 0 "   e n c o d i n g = " u t f - 1 6 " ? > < S e t t i n g s > < C a l c u l a t e d F i e l d s > < i t e m > < M e a s u r e N a m e > T o t a l   C o s t < / M e a s u r e N a m e > < D i s p l a y N a m e > T o t a l   C o s t < / D i s p l a y N a m e > < V i s i b l e > F a l s e < / V i s i b l e > < / i t e m > < i t e m > < M e a s u r e N a m e > O r d e r s < / M e a s u r e N a m e > < D i s p l a y N a m e > O r d e r s < / D i s p l a y N a m e > < V i s i b l e > F a l s e < / V i s i b l e > < / i t e m > < i t e m > < M e a s u r e N a m e > N o   o f   C u s t o m e r < / M e a s u r e N a m e > < D i s p l a y N a m e > N o   o f   C u s t o m e r < / D i s p l a y N a m e > < V i s i b l e > F a l s e < / V i s i b l e > < / i t e m > < i t e m > < M e a s u r e N a m e > M a r g i n < / M e a s u r e N a m e > < D i s p l a y N a m e > M a r g i n < / D i s p l a y N a m e > < V i s i b l e > F a l s e < / V i s i b l e > < / i t e m > < i t e m > < M e a s u r e N a m e > S e m e n t   C o u n t < / M e a s u r e N a m e > < D i s p l a y N a m e > S e m e n t   C o u n t < / D i s p l a y N a m e > < V i s i b l e > F a l s e < / V i s i b l e > < / i t e m > < i t e m > < M e a s u r e N a m e > N o .   o f   P r o d u c t s < / M e a s u r e N a m e > < D i s p l a y N a m e > N o .   o f   P r o d u c t s < / D i s p l a y N a m e > < V i s i b l e > F a l s e < / V i s i b l e > < / i t e m > < i t e m > < M e a s u r e N a m e > N o .   o f   C a t e g o r i e s < / M e a s u r e N a m e > < D i s p l a y N a m e > N o .   o f   C a t e g o r i e s < / D i s p l a y N a m e > < V i s i b l e > F a l s e < / V i s i b l e > < / i t e m > < i t e m > < M e a s u r e N a m e > N o .   o f   S u b c a t e g o r i e s < / M e a s u r e N a m e > < D i s p l a y N a m e > N o .   o f   S u b c a t e g o r i e s < / D i s p l a y N a m e > < V i s i b l e > F a l s e < / V i s i b l e > < / i t e m > < i t e m > < M e a s u r e N a m e > N o .   o f   C o u n t r i e s < / M e a s u r e N a m e > < D i s p l a y N a m e > N o .   o f   C o u n t r i e s < / D i s p l a y N a m e > < V i s i b l e > F a l s e < / V i s i b l e > < / i t e m > < i t e m > < M e a s u r e N a m e > N o . o f   R e g i o n s < / M e a s u r e N a m e > < D i s p l a y N a m e > N o . o f   R e g i o n s < / D i s p l a y N a m e > < V i s i b l e > F a l s e < / V i s i b l e > < / i t e m > < i t e m > < M e a s u r e N a m e > N o .   o f   S h i p m e n t   M o d e s < / M e a s u r e N a m e > < D i s p l a y N a m e > N o .   o f   S h i p m e n t   M o d e s < / D i s p l a y N a m e > < V i s i b l e > F a l s e < / V i s i b l e > < / i t e m > < / C a l c u l a t e d F i e l d s > < S A H o s t H a s h > 0 < / S A H o s t H a s h > < G e m i n i F i e l d L i s t V i s i b l e > T r u e < / G e m i n i F i e l d L i s t V i s i b l e > < / S e t t i n g s > ] ] > < / C u s t o m C o n t e n t > < / G e m i n i > 
</file>

<file path=customXml/item28.xml>��< ? x m l   v e r s i o n = " 1 . 0 "   e n c o d i n g = " U T F - 1 6 " ? > < G e m i n i   x m l n s = " h t t p : / / g e m i n i / p i v o t c u s t o m i z a t i o n / 2 c a e b b 4 c - d 2 a b - 4 6 b 3 - b 1 2 1 - a e 1 9 7 1 3 9 1 4 8 1 " > < C u s t o m C o n t e n t > < ! [ C D A T A [ < ? x m l   v e r s i o n = " 1 . 0 "   e n c o d i n g = " u t f - 1 6 " ? > < S e t t i n g s > < C a l c u l a t e d F i e l d s > < i t e m > < M e a s u r e N a m e > T o t a l   C o s t < / M e a s u r e N a m e > < D i s p l a y N a m e > T o t a l   C o s t < / D i s p l a y N a m e > < V i s i b l e > F a l s e < / V i s i b l e > < / i t e m > < i t e m > < M e a s u r e N a m e > O r d e r s < / M e a s u r e N a m e > < D i s p l a y N a m e > O r d e r s < / D i s p l a y N a m e > < V i s i b l e > F a l s e < / V i s i b l e > < / i t e m > < i t e m > < M e a s u r e N a m e > N o   o f   C u s t o m e r < / M e a s u r e N a m e > < D i s p l a y N a m e > N o   o f   C u s t o m e r < / D i s p l a y N a m e > < V i s i b l e > F a l s e < / V i s i b l e > < / i t e m > < i t e m > < M e a s u r e N a m e > M a r g i n < / M e a s u r e N a m e > < D i s p l a y N a m e > M a r g i n < / D i s p l a y N a m e > < V i s i b l e > F a l s e < / V i s i b l e > < / i t e m > < i t e m > < M e a s u r e N a m e > S e m e n t   C o u n t < / M e a s u r e N a m e > < D i s p l a y N a m e > S e m e n t   C o u n t < / D i s p l a y N a m e > < V i s i b l e > T r u e < / V i s i b l e > < / i t e m > < i t e m > < M e a s u r e N a m e > N o .   o f   P r o d u c t s < / M e a s u r e N a m e > < D i s p l a y N a m e > N o .   o f   P r o d u c t s < / D i s p l a y N a m e > < V i s i b l e > F a l s e < / V i s i b l e > < / i t e m > < i t e m > < M e a s u r e N a m e > N o .   o f   C a t e g o r i e s < / M e a s u r e N a m e > < D i s p l a y N a m e > N o .   o f   C a t e g o r i e s < / D i s p l a y N a m e > < V i s i b l e > F a l s e < / V i s i b l e > < / i t e m > < i t e m > < M e a s u r e N a m e > N o .   o f   S u b c a t e g o r i e s < / M e a s u r e N a m e > < D i s p l a y N a m e > N o .   o f   S u b c a t e g o r i e s < / D i s p l a y N a m e > < V i s i b l e > F a l s e < / V i s i b l e > < / i t e m > < i t e m > < M e a s u r e N a m e > N o .   o f   C o u n t r i e s < / M e a s u r e N a m e > < D i s p l a y N a m e > N o .   o f   C o u n t r i e s < / D i s p l a y N a m e > < V i s i b l e > F a l s e < / V i s i b l e > < / i t e m > < i t e m > < M e a s u r e N a m e > N o . o f   R e g i o n s < / M e a s u r e N a m e > < D i s p l a y N a m e > N o . o f   R e g i o n s < / D i s p l a y N a m e > < V i s i b l e > F a l s e < / V i s i b l e > < / i t e m > < i t e m > < M e a s u r e N a m e > N o .   o f   S h i p m e n t   M o d e s < / M e a s u r e N a m e > < D i s p l a y N a m e > N o .   o f   S h i p m e n t   M o d e s < / D i s p l a y N a m e > < V i s i b l e > F a l s e < / V i s i b l e > < / i t e m > < / C a l c u l a t e d F i e l d s > < S A H o s t H a s h > 0 < / S A H o s t H a s h > < G e m i n i F i e l d L i s t V i s i b l e > T r u e < / G e m i n i F i e l d L i s t V i s i b l e > < / S e t t i n g s > ] ] > < / C u s t o m C o n t e n t > < / G e m i n i > 
</file>

<file path=customXml/item29.xml>��< ? x m l   v e r s i o n = " 1 . 0 "   e n c o d i n g = " U T F - 1 6 " ? > < G e m i n i   x m l n s = " h t t p : / / g e m i n i / p i v o t c u s t o m i z a t i o n / 9 a e 4 5 2 4 2 - f f d 6 - 4 6 9 f - b 2 5 0 - b 1 3 0 7 6 f 7 1 9 7 8 " > < C u s t o m C o n t e n t > < ! [ C D A T A [ < ? x m l   v e r s i o n = " 1 . 0 "   e n c o d i n g = " u t f - 1 6 " ? > < S e t t i n g s > < C a l c u l a t e d F i e l d s > < i t e m > < M e a s u r e N a m e > T o t a l   C o s t < / M e a s u r e N a m e > < D i s p l a y N a m e > T o t a l   C o s t < / D i s p l a y N a m e > < V i s i b l e > F a l s e < / V i s i b l e > < / i t e m > < i t e m > < M e a s u r e N a m e > O r d e r s < / M e a s u r e N a m e > < D i s p l a y N a m e > O r d e r s < / D i s p l a y N a m e > < V i s i b l e > T r u e < / V i s i b l e > < / i t e m > < i t e m > < M e a s u r e N a m e > N o   o f   C u s t o m e r < / M e a s u r e N a m e > < D i s p l a y N a m e > N o   o f   C u s t o m e r < / D i s p l a y N a m e > < V i s i b l e > F a l s e < / V i s i b l e > < / i t e m > < i t e m > < M e a s u r e N a m e > M a r g i n < / M e a s u r e N a m e > < D i s p l a y N a m e > M a r g i n < / D i s p l a y N a m e > < V i s i b l e > F a l s e < / V i s i b l e > < / i t e m > < i t e m > < M e a s u r e N a m e > S e m e n t   C o u n t < / M e a s u r e N a m e > < D i s p l a y N a m e > S e m e n t   C o u n t < / D i s p l a y N a m e > < V i s i b l e > F a l s e < / V i s i b l e > < / i t e m > < i t e m > < M e a s u r e N a m e > N o .   o f   P r o d u c t s < / M e a s u r e N a m e > < D i s p l a y N a m e > N o .   o f   P r o d u c t s < / D i s p l a y N a m e > < V i s i b l e > F a l s e < / V i s i b l e > < / i t e m > < i t e m > < M e a s u r e N a m e > N o .   o f   C a t e g o r i e s < / M e a s u r e N a m e > < D i s p l a y N a m e > N o .   o f   C a t e g o r i e s < / D i s p l a y N a m e > < V i s i b l e > F a l s e < / V i s i b l e > < / i t e m > < i t e m > < M e a s u r e N a m e > N o .   o f   S u b c a t e g o r i e s < / M e a s u r e N a m e > < D i s p l a y N a m e > N o .   o f   S u b c a t e g o r i e s < / D i s p l a y N a m e > < V i s i b l e > F a l s e < / V i s i b l e > < / i t e m > < i t e m > < M e a s u r e N a m e > N o .   o f   C o u n t r i e s < / M e a s u r e N a m e > < D i s p l a y N a m e > N o .   o f   C o u n t r i e s < / D i s p l a y N a m e > < V i s i b l e > F a l s e < / V i s i b l e > < / i t e m > < i t e m > < M e a s u r e N a m e > N o . o f   R e g i o n s < / M e a s u r e N a m e > < D i s p l a y N a m e > N o . o f   R e g i o n s < / D i s p l a y N a m e > < V i s i b l e > F a l s e < / V i s i b l e > < / i t e m > < i t e m > < M e a s u r e N a m e > N o .   o f   S h i p m e n t   M o d e s < / M e a s u r e N a m e > < D i s p l a y N a m e > N o .   o f   S h i p m e n t   M o d e s < / D i s p l a y N a m e > < V i s i b l e > F a l s e < / V i s i b l e > < / i t e m > < i t e m > < M e a s u r e N a m e > C u s t o m e r s < / M e a s u r e N a m e > < D i s p l a y N a m e > C u s t o m e r s < / D i s p l a y N a m e > < V i s i b l e > F a l s e < / V i s i b l e > < / i t e m > < / C a l c u l a t e d F i e l d s > < S A H o s t H a s h > 0 < / S A H o s t H a s h > < G e m i n i F i e l d L i s t V i s i b l e > T r u e < / G e m i n i F i e l d L i s t V i s i b l e > < / S e t t i n g s > ] ] > < / C u s t o m C o n t e n t > < / G e m i n i > 
</file>

<file path=customXml/item3.xml>��< ? x m l   v e r s i o n = " 1 . 0 "   e n c o d i n g = " U T F - 1 6 " ? > < G e m i n i   x m l n s = " h t t p : / / g e m i n i / p i v o t c u s t o m i z a t i o n / e 5 b 0 d 3 1 8 - b b b a - 4 2 7 3 - b d 0 4 - 2 4 d 8 7 7 7 1 5 5 f d " > < C u s t o m C o n t e n t > < ! [ C D A T A [ < ? x m l   v e r s i o n = " 1 . 0 "   e n c o d i n g = " u t f - 1 6 " ? > < S e t t i n g s > < C a l c u l a t e d F i e l d s > < i t e m > < M e a s u r e N a m e > T o t a l   C o s t < / M e a s u r e N a m e > < D i s p l a y N a m e > T o t a l   C o s t < / D i s p l a y N a m e > < V i s i b l e > T r u e < / V i s i b l e > < / i t e m > < i t e m > < M e a s u r e N a m e > O r d e r s < / M e a s u r e N a m e > < D i s p l a y N a m e > O r d e r s < / D i s p l a y N a m e > < V i s i b l e > F a l s e < / V i s i b l e > < / i t e m > < i t e m > < M e a s u r e N a m e > N o   o f   C u s t o m e r < / M e a s u r e N a m e > < D i s p l a y N a m e > N o   o f   C u s t o m e r < / D i s p l a y N a m e > < V i s i b l e > F a l s e < / V i s i b l e > < / i t e m > < i t e m > < M e a s u r e N a m e > M a r g i n < / M e a s u r e N a m e > < D i s p l a y N a m e > M a r g i n < / D i s p l a y N a m e > < V i s i b l e > F a l s e < / V i s i b l e > < / i t e m > < i t e m > < M e a s u r e N a m e > S e m e n t   C o u n t < / M e a s u r e N a m e > < D i s p l a y N a m e > S e m e n t   C o u n t < / D i s p l a y N a m e > < V i s i b l e > F a l s e < / V i s i b l e > < / i t e m > < i t e m > < M e a s u r e N a m e > N o .   o f   P r o d u c t s < / M e a s u r e N a m e > < D i s p l a y N a m e > N o .   o f   P r o d u c t s < / D i s p l a y N a m e > < V i s i b l e > F a l s e < / V i s i b l e > < / i t e m > < i t e m > < M e a s u r e N a m e > N o .   o f   C a t e g o r i e s < / M e a s u r e N a m e > < D i s p l a y N a m e > N o .   o f   C a t e g o r i e s < / D i s p l a y N a m e > < V i s i b l e > F a l s e < / V i s i b l e > < / i t e m > < i t e m > < M e a s u r e N a m e > N o .   o f   S u b c a t e g o r i e s < / M e a s u r e N a m e > < D i s p l a y N a m e > N o .   o f   S u b c a t e g o r i e s < / D i s p l a y N a m e > < V i s i b l e > F a l s e < / V i s i b l e > < / i t e m > < i t e m > < M e a s u r e N a m e > N o .   o f   C o u n t r i e s < / M e a s u r e N a m e > < D i s p l a y N a m e > N o .   o f   C o u n t r i e s < / D i s p l a y N a m e > < V i s i b l e > F a l s e < / V i s i b l e > < / i t e m > < i t e m > < M e a s u r e N a m e > N o . o f   R e g i o n s < / M e a s u r e N a m e > < D i s p l a y N a m e > N o . o f   R e g i o n s < / D i s p l a y N a m e > < V i s i b l e > F a l s e < / V i s i b l e > < / i t e m > < i t e m > < M e a s u r e N a m e > N o .   o f   S h i p m e n t   M o d e s < / M e a s u r e N a m e > < D i s p l a y N a m e > N o .   o f   S h i p m e n t   M o d e s < / D i s p l a y N a m e > < V i s i b l e > F a l s e < / V i s i b l e > < / i t e m > < / C a l c u l a t e d F i e l d s > < S A H o s t H a s h > 0 < / S A H o s t H a s h > < G e m i n i F i e l d L i s t V i s i b l e > T r u e < / G e m i n i F i e l d L i s t V i s i b l e > < / S e t t i n g s > ] ] > < / C u s t o m C o n t e n t > < / G e m i n i > 
</file>

<file path=customXml/item30.xml>��< ? x m l   v e r s i o n = " 1 . 0 "   e n c o d i n g = " U T F - 1 6 " ? > < G e m i n i   x m l n s = " h t t p : / / g e m i n i / p i v o t c u s t o m i z a t i o n / P o w e r P i v o t V e r s i o n " > < C u s t o m C o n t e n t > < ! [ C D A T A [ 2 0 1 5 . 1 3 0 . 1 6 0 5 . 9 1 3 ] ] > < / C u s t o m C o n t e n t > < / G e m i n i > 
</file>

<file path=customXml/item31.xml><?xml version="1.0" encoding="utf-8"?>
<?mso-contentType ?>
<FormTemplates xmlns="http://schemas.microsoft.com/sharepoint/v3/contenttype/forms">
  <Display>DocumentLibraryForm</Display>
  <Edit>DocumentLibraryForm</Edit>
  <New>DocumentLibraryForm</New>
</FormTemplates>
</file>

<file path=customXml/item32.xml>��< ? x m l   v e r s i o n = " 1 . 0 "   e n c o d i n g = " u t f - 1 6 " ? > < D a t a M a s h u p   s q m i d = " 1 8 d 5 e 8 5 6 - b 8 2 e - 4 7 2 4 - 8 4 3 0 - 8 d 4 0 0 c 2 5 b d 6 0 "   x m l n s = " h t t p : / / s c h e m a s . m i c r o s o f t . c o m / D a t a M a s h u p " > A A A A A N E E A A B Q S w M E F A A C A A g A 7 o Y 8 V W / 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7 o Y 8 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6 G P F U 6 v u E g y w E A A H M F A A A T A B w A R m 9 y b X V s Y X M v U 2 V j d G l v b j E u b S C i G A A o o B Q A A A A A A A A A A A A A A A A A A A A A A A A A A A D d V M G O 0 z A Q v V f q P 1 j h k k o h 2 l b s C o F y g A T E I t h l N + W 0 5 e A 6 0 9 T C s S t 7 X I i q / X c m T U t D E 8 E F L u Q S 5 7 3 R m z e T l z g Q K I 1 m e X u f v h y P x i O 3 5 h Y K d m s L s K 8 t 8 K + F + a Z Z w h T g e M T o y o 2 3 A g h J 3 T b O j P A V a A z f S g V x a j T S g w u D 9 M X i s w P r F u 9 B V f U i I w 1 l e O E W v + r G w m 2 D S f S Q g Z K V R L B J E A U R S 4 3 y l X b J 8 4 i 9 0 c I U U p f J d H Y 5 i 9 i d N w g 5 1 g q S 0 z G + M R q + T K L W 3 5 P g k z U V c Q V 7 B 5 y 6 u Y D M z v m S C g / M A Q / b U S L 2 c M B f K Z U L r r h 1 C V r f l U z X X J e k O K 8 3 c J K b W 6 7 d y t i q N d y Q L h z o H + 1 2 w X 5 w d p 3 R e E h 1 D O E 7 P k Z s 1 1 Q X X i C 7 4 R X 0 y E w 6 Y b z G I 6 F 9 t Q S 7 p 3 K u g K T Z t c a r Z 3 H T + y i 3 k t j H 7 z z X K L H u M y l H K I 2 t e 8 1 z v 3 w 6 S D 6 e F n M P l d n S q J n f K C m o u L N t M o 9 S C w z P 9 j c Z j 6 T + j U A 3 h x 9 I 4 3 a 1 X 5 7 7 e y n s q v 4 h g 9 N Z J 4 R X l x c X 0 / 8 y h S 2 R 0 f 6 P V E H n N h / e o a m I H U x o 2 m b q D G w y O 5 C o e y j p R 9 M P G p T N 6 + v j a 7 k Z 9 r R n P p q i 7 y f H T v 1 P V J 2 6 d j 4 h x c 8 / r H + d 7 B 9 Q S w E C L Q A U A A I A C A D u h j x V b / x z K 6 Q A A A D 2 A A A A E g A A A A A A A A A A A A A A A A A A A A A A Q 2 9 u Z m l n L 1 B h Y 2 t h Z 2 U u e G 1 s U E s B A i 0 A F A A C A A g A 7 o Y 8 V Q / K 6 a u k A A A A 6 Q A A A B M A A A A A A A A A A A A A A A A A 8 A A A A F t D b 2 5 0 Z W 5 0 X 1 R 5 c G V z X S 5 4 b W x Q S w E C L Q A U A A I A C A D u h j x V O r 7 h I M s B A A B z B Q A A E w A A A A A A A A A A A A A A A A D h A Q A A R m 9 y b X V s Y X M v U 2 V j d G l v b j E u b V B L B Q Y A A A A A A w A D A M I A A A D 5 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6 H g A A A A A A A N g 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T 3 J k Z X J C c m V h a 2 R v d 2 4 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R h Y m x l c y F Q a X Z v d F R h Y m x l M i I g L z 4 8 R W 5 0 c n k g V H l w Z T 0 i R m l s b G V k Q 2 9 t c G x l d G V S Z X N 1 b H R U b 1 d v c m t z a G V l d C I g V m F s d W U 9 I m w w I i A v P j x F b n R y e S B U e X B l P S J B Z G R l Z F R v R G F 0 Y U 1 v Z G V s I i B W Y W x 1 Z T 0 i b D E i I C 8 + P E V u d H J 5 I F R 5 c G U 9 I k Z p b G x D b 3 V u d C I g V m F s d W U 9 I m w 4 M D Q 1 I i A v P j x F b n R y e S B U e X B l P S J G a W x s R X J y b 3 J D b 2 R l I i B W Y W x 1 Z T 0 i c 1 V u a 2 5 v d 2 4 i I C 8 + P E V u d H J 5 I F R 5 c G U 9 I k Z p b G x F c n J v c k N v d W 5 0 I i B W Y W x 1 Z T 0 i b D A i I C 8 + P E V u d H J 5 I F R 5 c G U 9 I k Z p b G x M Y X N 0 V X B k Y X R l Z C I g V m F s d W U 9 I m Q y M D I y L T A 5 L T I 4 V D E y O j Q z O j M x L j A 2 N D E 5 O D B a I i A v P j x F b n R y e S B U e X B l P S J G a W x s Q 2 9 s d W 1 u V H l w Z X M i I F Z h b H V l P S J z Q m d Z R k F 3 T U R C Z 1 k 9 I i A v P j x F b n R y e S B U e X B l P S J G a W x s Q 2 9 s d W 1 u T m F t Z X M i I F Z h b H V l P S J z W y Z x d W 9 0 O 0 9 y Z G V y I E l E J n F 1 b 3 Q 7 L C Z x d W 9 0 O 1 B y b 2 R 1 Y 3 Q g T m F t Z S Z x d W 9 0 O y w m c X V v d D t E a X N j b 3 V u d C Z x d W 9 0 O y w m c X V v d D t T Y W x l c y Z x d W 9 0 O y w m c X V v d D t Q c m 9 m a X Q m c X V v d D s s J n F 1 b 3 Q 7 U X V h b n R p d H k m c X V v d D s s J n F 1 b 3 Q 7 Q 2 F 0 Z W d v c n k m c X V v d D s s J n F 1 b 3 Q 7 U 3 V i L U N h d G V n b 3 J 5 J n F 1 b 3 Q 7 X S I g L z 4 8 R W 5 0 c n k g V H l w Z T 0 i R m l s b F N 0 Y X R 1 c y I g V m F s d W U 9 I n N D b 2 1 w b G V 0 Z S I g L z 4 8 R W 5 0 c n k g V H l w Z T 0 i U m V s Y X R p b 2 5 z a G l w S W 5 m b 0 N v b n R h a W 5 l c i I g V m F s d W U 9 I n N 7 J n F 1 b 3 Q 7 Y 2 9 s d W 1 u Q 2 9 1 b n Q m c X V v d D s 6 O C w m c X V v d D t r Z X l D b 2 x 1 b W 5 O Y W 1 l c y Z x d W 9 0 O z p b J n F 1 b 3 Q 7 T 3 J k Z X I g S U Q m c X V v d D s s J n F 1 b 3 Q 7 U H J v Z H V j d C B O Y W 1 l J n F 1 b 3 Q 7 L C Z x d W 9 0 O 0 R p c 2 N v d W 5 0 J n F 1 b 3 Q 7 L C Z x d W 9 0 O 1 N h b G V z J n F 1 b 3 Q 7 L C Z x d W 9 0 O 1 B y b 2 Z p d C Z x d W 9 0 O y w m c X V v d D t R d W F u d G l 0 e S Z x d W 9 0 O y w m c X V v d D t D Y X R l Z 2 9 y e S Z x d W 9 0 O y w m c X V v d D t T d W I t Q 2 F 0 Z W d v c n k m c X V v d D t d L C Z x d W 9 0 O 3 F 1 Z X J 5 U m V s Y X R p b 2 5 z a G l w c y Z x d W 9 0 O z p b X S w m c X V v d D t j b 2 x 1 b W 5 J Z G V u d G l 0 a W V z J n F 1 b 3 Q 7 O l s m c X V v d D t T Z W N 0 a W 9 u M S 9 P c m R l c k J y Z W F r Z G 9 3 b i 9 D a G F u Z 2 V k I F R 5 c G U u e 0 9 y Z G V y I E l E L D B 9 J n F 1 b 3 Q 7 L C Z x d W 9 0 O 1 N l Y 3 R p b 2 4 x L 0 9 y Z G V y Q n J l Y W t k b 3 d u L 0 N o Y W 5 n Z W Q g V H l w Z S 5 7 U H J v Z H V j d C B O Y W 1 l L D F 9 J n F 1 b 3 Q 7 L C Z x d W 9 0 O 1 N l Y 3 R p b 2 4 x L 0 9 y Z G V y Q n J l Y W t k b 3 d u L 0 N o Y W 5 n Z W Q g V H l w Z S 5 7 R G l z Y 2 9 1 b n Q s M n 0 m c X V v d D s s J n F 1 b 3 Q 7 U 2 V j d G l v b j E v T 3 J k Z X J C c m V h a 2 R v d 2 4 v Q 2 h h b m d l Z C B U e X B l L n t T Y W x l c y w z f S Z x d W 9 0 O y w m c X V v d D t T Z W N 0 a W 9 u M S 9 P c m R l c k J y Z W F r Z G 9 3 b i 9 D a G F u Z 2 V k I F R 5 c G U u e 1 B y b 2 Z p d C w 0 f S Z x d W 9 0 O y w m c X V v d D t T Z W N 0 a W 9 u M S 9 P c m R l c k J y Z W F r Z G 9 3 b i 9 D a G F u Z 2 V k I F R 5 c G U u e 1 F 1 Y W 5 0 a X R 5 L D V 9 J n F 1 b 3 Q 7 L C Z x d W 9 0 O 1 N l Y 3 R p b 2 4 x L 0 9 y Z G V y Q n J l Y W t k b 3 d u L 0 N o Y W 5 n Z W Q g V H l w Z S 5 7 Q 2 F 0 Z W d v c n k s N n 0 m c X V v d D s s J n F 1 b 3 Q 7 U 2 V j d G l v b j E v T 3 J k Z X J C c m V h a 2 R v d 2 4 v Q 2 h h b m d l Z C B U e X B l L n t T d W I t Q 2 F 0 Z W d v c n k s N 3 0 m c X V v d D t d L C Z x d W 9 0 O 0 N v b H V t b k N v d W 5 0 J n F 1 b 3 Q 7 O j g s J n F 1 b 3 Q 7 S 2 V 5 Q 2 9 s d W 1 u T m F t Z X M m c X V v d D s 6 W y Z x d W 9 0 O 0 9 y Z G V y I E l E J n F 1 b 3 Q 7 L C Z x d W 9 0 O 1 B y b 2 R 1 Y 3 Q g T m F t Z S Z x d W 9 0 O y w m c X V v d D t E a X N j b 3 V u d C Z x d W 9 0 O y w m c X V v d D t T Y W x l c y Z x d W 9 0 O y w m c X V v d D t Q c m 9 m a X Q m c X V v d D s s J n F 1 b 3 Q 7 U X V h b n R p d H k m c X V v d D s s J n F 1 b 3 Q 7 Q 2 F 0 Z W d v c n k m c X V v d D s s J n F 1 b 3 Q 7 U 3 V i L U N h d G V n b 3 J 5 J n F 1 b 3 Q 7 X S w m c X V v d D t D b 2 x 1 b W 5 J Z G V u d G l 0 a W V z J n F 1 b 3 Q 7 O l s m c X V v d D t T Z W N 0 a W 9 u M S 9 P c m R l c k J y Z W F r Z G 9 3 b i 9 D a G F u Z 2 V k I F R 5 c G U u e 0 9 y Z G V y I E l E L D B 9 J n F 1 b 3 Q 7 L C Z x d W 9 0 O 1 N l Y 3 R p b 2 4 x L 0 9 y Z G V y Q n J l Y W t k b 3 d u L 0 N o Y W 5 n Z W Q g V H l w Z S 5 7 U H J v Z H V j d C B O Y W 1 l L D F 9 J n F 1 b 3 Q 7 L C Z x d W 9 0 O 1 N l Y 3 R p b 2 4 x L 0 9 y Z G V y Q n J l Y W t k b 3 d u L 0 N o Y W 5 n Z W Q g V H l w Z S 5 7 R G l z Y 2 9 1 b n Q s M n 0 m c X V v d D s s J n F 1 b 3 Q 7 U 2 V j d G l v b j E v T 3 J k Z X J C c m V h a 2 R v d 2 4 v Q 2 h h b m d l Z C B U e X B l L n t T Y W x l c y w z f S Z x d W 9 0 O y w m c X V v d D t T Z W N 0 a W 9 u M S 9 P c m R l c k J y Z W F r Z G 9 3 b i 9 D a G F u Z 2 V k I F R 5 c G U u e 1 B y b 2 Z p d C w 0 f S Z x d W 9 0 O y w m c X V v d D t T Z W N 0 a W 9 u M S 9 P c m R l c k J y Z W F r Z G 9 3 b i 9 D a G F u Z 2 V k I F R 5 c G U u e 1 F 1 Y W 5 0 a X R 5 L D V 9 J n F 1 b 3 Q 7 L C Z x d W 9 0 O 1 N l Y 3 R p b 2 4 x L 0 9 y Z G V y Q n J l Y W t k b 3 d u L 0 N o Y W 5 n Z W Q g V H l w Z S 5 7 Q 2 F 0 Z W d v c n k s N n 0 m c X V v d D s s J n F 1 b 3 Q 7 U 2 V j d G l v b j E v T 3 J k Z X J C c m V h a 2 R v d 2 4 v Q 2 h h b m d l Z C B U e X B l L n t T d W I t Q 2 F 0 Z W d v c n k s N 3 0 m c X V v d D t d L C Z x d W 9 0 O 1 J l b G F 0 a W 9 u c 2 h p c E l u Z m 8 m c X V v d D s 6 W 1 1 9 I i A v P j x F b n R y e S B U e X B l P S J R d W V y e U l E I i B W Y W x 1 Z T 0 i c z V h N G Q z M 2 E 5 L W I y O W Y t N D E z Z S 0 4 M m J j L W M 5 Z m M w Z W M 1 Y W N j N C I g L z 4 8 L 1 N 0 Y W J s Z U V u d H J p Z X M + P C 9 J d G V t P j x J d G V t P j x J d G V t T G 9 j Y X R p b 2 4 + P E l 0 Z W 1 U e X B l P k Z v c m 1 1 b G E 8 L 0 l 0 Z W 1 U e X B l P j x J d G V t U G F 0 a D 5 T Z W N 0 a W 9 u M S 9 P c m R l c k J y Z W F r Z G 9 3 b i 9 T b 3 V y Y 2 U 8 L 0 l 0 Z W 1 Q Y X R o P j w v S X R l b U x v Y 2 F 0 a W 9 u P j x T d G F i b G V F b n R y a W V z I C 8 + P C 9 J d G V t P j x J d G V t P j x J d G V t T G 9 j Y X R p b 2 4 + P E l 0 Z W 1 U e X B l P k Z v c m 1 1 b G E 8 L 0 l 0 Z W 1 U e X B l P j x J d G V t U G F 0 a D 5 T Z W N 0 a W 9 u M S 9 P c m R l c k J y Z W F r Z G 9 3 b i 9 Q c m 9 t b 3 R l Z C U y M E h l Y W R l c n M 8 L 0 l 0 Z W 1 Q Y X R o P j w v S X R l b U x v Y 2 F 0 a W 9 u P j x T d G F i b G V F b n R y a W V z I C 8 + P C 9 J d G V t P j x J d G V t P j x J d G V t T G 9 j Y X R p b 2 4 + P E l 0 Z W 1 U e X B l P k Z v c m 1 1 b G E 8 L 0 l 0 Z W 1 U e X B l P j x J d G V t U G F 0 a D 5 T Z W N 0 a W 9 u M S 9 P c m R l c k J y Z W F r Z G 9 3 b i 9 D a G F u Z 2 V k J T I w V H l w Z T w v S X R l b V B h d G g + P C 9 J d G V t T G 9 j Y X R p b 2 4 + P F N 0 Y W J s Z U V u d H J p Z X M g L z 4 8 L 0 l 0 Z W 0 + P E l 0 Z W 0 + P E l 0 Z W 1 M b 2 N h d G l v b j 4 8 S X R l b V R 5 c G U + R m 9 y b X V s Y T w v S X R l b V R 5 c G U + P E l 0 Z W 1 Q Y X R o P l N l Y 3 R p b 2 4 x L 0 9 y Z G V y Q n J l Y W t k b 3 d u L 1 J l b W 9 2 Z W Q l M j B E d X B s a W N h d G V z P C 9 J d G V t U G F 0 a D 4 8 L 0 l 0 Z W 1 M b 2 N h d G l v b j 4 8 U 3 R h Y m x l R W 5 0 c m l l c y A v P j w v S X R l b T 4 8 S X R l b T 4 8 S X R l b U x v Y 2 F 0 a W 9 u P j x J d G V t V H l w Z T 5 G b 3 J t d W x h P C 9 J d G V t V H l w Z T 4 8 S X R l b V B h d G g + U 2 V j d G l v b j E v T G l z d E 9 m T 3 J k Z X J 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U Y W J s Z X M h U G l 2 b 3 R U Y W J s Z T I i I C 8 + P E V u d H J 5 I F R 5 c G U 9 I k Z p b G x l Z E N v b X B s Z X R l U m V z d W x 0 V G 9 X b 3 J r c 2 h l Z X Q i I F Z h b H V l P S J s M C I g L z 4 8 R W 5 0 c n k g V H l w Z T 0 i Q W R k Z W R U b 0 R h d G F N b 2 R l b C I g V m F s d W U 9 I m w x I i A v P j x F b n R y e S B U e X B l P S J G a W x s Q 2 9 1 b n Q i I F Z h b H V l P S J s N D E x N y I g L z 4 8 R W 5 0 c n k g V H l w Z T 0 i R m l s b E V y c m 9 y Q 2 9 k Z S I g V m F s d W U 9 I n N V b m t u b 3 d u I i A v P j x F b n R y e S B U e X B l P S J G a W x s R X J y b 3 J D b 3 V u d C I g V m F s d W U 9 I m w w I i A v P j x F b n R y e S B U e X B l P S J G a W x s T G F z d F V w Z G F 0 Z W Q i I F Z h b H V l P S J k M j A y M i 0 w O S 0 y O F Q x M j o 0 M z o z M S 4 w N z E x N z Y 4 W i I g L z 4 8 R W 5 0 c n k g V H l w Z T 0 i R m l s b E N v b H V t b l R 5 c G V z I i B W Y W x 1 Z T 0 i c 0 J n a 0 d C Z 1 l H Q m d r R 0 J n V U Y i I C 8 + P E V u d H J 5 I F R 5 c G U 9 I k Z p b G x D b 2 x 1 b W 5 O Y W 1 l c y I g V m F s d W U 9 I n N b J n F 1 b 3 Q 7 T 3 J k Z X I g S U Q m c X V v d D s s J n F 1 b 3 Q 7 T 3 J k Z X I g R G F 0 Z S Z x d W 9 0 O y w m c X V v d D t D d X N 0 b 2 1 l c i B O Y W 1 l J n F 1 b 3 Q 7 L C Z x d W 9 0 O 0 N p d H k m c X V v d D s s J n F 1 b 3 Q 7 Q 2 9 1 b n R y e S Z x d W 9 0 O y w m c X V v d D t S Z W d p b 2 4 m c X V v d D s s J n F 1 b 3 Q 7 U 2 V n b W V u d C Z x d W 9 0 O y w m c X V v d D t T a G l w I E R h d G U m c X V v d D s s J n F 1 b 3 Q 7 U 2 h p c C B N b 2 R l J n F 1 b 3 Q 7 L C Z x d W 9 0 O 1 N 0 Y X R l J n F 1 b 3 Q 7 L C Z x d W 9 0 O 2 x v b i Z x d W 9 0 O y w m c X V v d D t s Y X Q m c X V v d D t d I i A v P j x F b n R y e S B U e X B l P S J G a W x s U 3 R h d H V z I i B W Y W x 1 Z T 0 i c 0 N v b X B s Z X R l I i A v P j x F b n R y e S B U e X B l P S J S Z W x h d G l v b n N o a X B J b m Z v Q 2 9 u d G F p b m V y I i B W Y W x 1 Z T 0 i c 3 s m c X V v d D t j b 2 x 1 b W 5 D b 3 V u d C Z x d W 9 0 O z o x M i w m c X V v d D t r Z X l D b 2 x 1 b W 5 O Y W 1 l c y Z x d W 9 0 O z p b J n F 1 b 3 Q 7 T 3 J k Z X I g S U Q m c X V v d D s s J n F 1 b 3 Q 7 T 3 J k Z X I g R G F 0 Z S Z x d W 9 0 O y w m c X V v d D t D d X N 0 b 2 1 l c i B O Y W 1 l J n F 1 b 3 Q 7 L C Z x d W 9 0 O 0 N p d H k m c X V v d D s s J n F 1 b 3 Q 7 Q 2 9 1 b n R y e S Z x d W 9 0 O y w m c X V v d D t S Z W d p b 2 4 m c X V v d D s s J n F 1 b 3 Q 7 U 2 V n b W V u d C Z x d W 9 0 O y w m c X V v d D t T a G l w I E R h d G U m c X V v d D s s J n F 1 b 3 Q 7 U 2 h p c C B N b 2 R l J n F 1 b 3 Q 7 L C Z x d W 9 0 O 1 N 0 Y X R l J n F 1 b 3 Q 7 L C Z x d W 9 0 O 2 x v b i Z x d W 9 0 O y w m c X V v d D t s Y X Q m c X V v d D t d L C Z x d W 9 0 O 3 F 1 Z X J 5 U m V s Y X R p b 2 5 z a G l w c y Z x d W 9 0 O z p b X S w m c X V v d D t j b 2 x 1 b W 5 J Z G V u d G l 0 a W V z J n F 1 b 3 Q 7 O l s m c X V v d D t T Z W N 0 a W 9 u M S 9 M a X N 0 T 2 Z P c m R l c n M v Q 2 h h b m d l Z C B U e X B l L n t P c m R l c i B J R C w w f S Z x d W 9 0 O y w m c X V v d D t T Z W N 0 a W 9 u M S 9 M a X N 0 T 2 Z P c m R l c n M v Q 2 h h b m d l Z C B U e X B l L n t P c m R l c i B E Y X R l L D F 9 J n F 1 b 3 Q 7 L C Z x d W 9 0 O 1 N l Y 3 R p b 2 4 x L 0 x p c 3 R P Z k 9 y Z G V y c y 9 D a G F u Z 2 V k I F R 5 c G U u e 0 N 1 c 3 R v b W V y I E 5 h b W U s M n 0 m c X V v d D s s J n F 1 b 3 Q 7 U 2 V j d G l v b j E v T G l z d E 9 m T 3 J k Z X J z L 0 N o Y W 5 n Z W Q g V H l w Z S 5 7 Q 2 l 0 e S w z f S Z x d W 9 0 O y w m c X V v d D t T Z W N 0 a W 9 u M S 9 M a X N 0 T 2 Z P c m R l c n M v Q 2 h h b m d l Z C B U e X B l L n t D b 3 V u d H J 5 L D R 9 J n F 1 b 3 Q 7 L C Z x d W 9 0 O 1 N l Y 3 R p b 2 4 x L 0 x p c 3 R P Z k 9 y Z G V y c y 9 D a G F u Z 2 V k I F R 5 c G U u e 1 J l Z 2 l v b i w 1 f S Z x d W 9 0 O y w m c X V v d D t T Z W N 0 a W 9 u M S 9 M a X N 0 T 2 Z P c m R l c n M v Q 2 h h b m d l Z C B U e X B l L n t T Z W d t Z W 5 0 L D Z 9 J n F 1 b 3 Q 7 L C Z x d W 9 0 O 1 N l Y 3 R p b 2 4 x L 0 x p c 3 R P Z k 9 y Z G V y c y 9 D a G F u Z 2 V k I F R 5 c G U u e 1 N o a X A g R G F 0 Z S w 3 f S Z x d W 9 0 O y w m c X V v d D t T Z W N 0 a W 9 u M S 9 M a X N 0 T 2 Z P c m R l c n M v Q 2 h h b m d l Z C B U e X B l L n t T a G l w I E 1 v Z G U s O H 0 m c X V v d D s s J n F 1 b 3 Q 7 U 2 V j d G l v b j E v T G l z d E 9 m T 3 J k Z X J z L 0 N o Y W 5 n Z W Q g V H l w Z S 5 7 U 3 R h d G U s O X 0 m c X V v d D s s J n F 1 b 3 Q 7 U 2 V j d G l v b j E v T G l z d E 9 m T 3 J k Z X J z L 0 N o Y W 5 n Z W Q g V H l w Z S 5 7 b G 9 u L D E w f S Z x d W 9 0 O y w m c X V v d D t T Z W N 0 a W 9 u M S 9 M a X N 0 T 2 Z P c m R l c n M v Q 2 h h b m d l Z C B U e X B l L n t s Y X Q s M T F 9 J n F 1 b 3 Q 7 X S w m c X V v d D t D b 2 x 1 b W 5 D b 3 V u d C Z x d W 9 0 O z o x M i w m c X V v d D t L Z X l D b 2 x 1 b W 5 O Y W 1 l c y Z x d W 9 0 O z p b J n F 1 b 3 Q 7 T 3 J k Z X I g S U Q m c X V v d D s s J n F 1 b 3 Q 7 T 3 J k Z X I g R G F 0 Z S Z x d W 9 0 O y w m c X V v d D t D d X N 0 b 2 1 l c i B O Y W 1 l J n F 1 b 3 Q 7 L C Z x d W 9 0 O 0 N p d H k m c X V v d D s s J n F 1 b 3 Q 7 Q 2 9 1 b n R y e S Z x d W 9 0 O y w m c X V v d D t S Z W d p b 2 4 m c X V v d D s s J n F 1 b 3 Q 7 U 2 V n b W V u d C Z x d W 9 0 O y w m c X V v d D t T a G l w I E R h d G U m c X V v d D s s J n F 1 b 3 Q 7 U 2 h p c C B N b 2 R l J n F 1 b 3 Q 7 L C Z x d W 9 0 O 1 N 0 Y X R l J n F 1 b 3 Q 7 L C Z x d W 9 0 O 2 x v b i Z x d W 9 0 O y w m c X V v d D t s Y X Q m c X V v d D t d L C Z x d W 9 0 O 0 N v b H V t b k l k Z W 5 0 a X R p Z X M m c X V v d D s 6 W y Z x d W 9 0 O 1 N l Y 3 R p b 2 4 x L 0 x p c 3 R P Z k 9 y Z G V y c y 9 D a G F u Z 2 V k I F R 5 c G U u e 0 9 y Z G V y I E l E L D B 9 J n F 1 b 3 Q 7 L C Z x d W 9 0 O 1 N l Y 3 R p b 2 4 x L 0 x p c 3 R P Z k 9 y Z G V y c y 9 D a G F u Z 2 V k I F R 5 c G U u e 0 9 y Z G V y I E R h d G U s M X 0 m c X V v d D s s J n F 1 b 3 Q 7 U 2 V j d G l v b j E v T G l z d E 9 m T 3 J k Z X J z L 0 N o Y W 5 n Z W Q g V H l w Z S 5 7 Q 3 V z d G 9 t Z X I g T m F t Z S w y f S Z x d W 9 0 O y w m c X V v d D t T Z W N 0 a W 9 u M S 9 M a X N 0 T 2 Z P c m R l c n M v Q 2 h h b m d l Z C B U e X B l L n t D a X R 5 L D N 9 J n F 1 b 3 Q 7 L C Z x d W 9 0 O 1 N l Y 3 R p b 2 4 x L 0 x p c 3 R P Z k 9 y Z G V y c y 9 D a G F u Z 2 V k I F R 5 c G U u e 0 N v d W 5 0 c n k s N H 0 m c X V v d D s s J n F 1 b 3 Q 7 U 2 V j d G l v b j E v T G l z d E 9 m T 3 J k Z X J z L 0 N o Y W 5 n Z W Q g V H l w Z S 5 7 U m V n a W 9 u L D V 9 J n F 1 b 3 Q 7 L C Z x d W 9 0 O 1 N l Y 3 R p b 2 4 x L 0 x p c 3 R P Z k 9 y Z G V y c y 9 D a G F u Z 2 V k I F R 5 c G U u e 1 N l Z 2 1 l b n Q s N n 0 m c X V v d D s s J n F 1 b 3 Q 7 U 2 V j d G l v b j E v T G l z d E 9 m T 3 J k Z X J z L 0 N o Y W 5 n Z W Q g V H l w Z S 5 7 U 2 h p c C B E Y X R l L D d 9 J n F 1 b 3 Q 7 L C Z x d W 9 0 O 1 N l Y 3 R p b 2 4 x L 0 x p c 3 R P Z k 9 y Z G V y c y 9 D a G F u Z 2 V k I F R 5 c G U u e 1 N o a X A g T W 9 k Z S w 4 f S Z x d W 9 0 O y w m c X V v d D t T Z W N 0 a W 9 u M S 9 M a X N 0 T 2 Z P c m R l c n M v Q 2 h h b m d l Z C B U e X B l L n t T d G F 0 Z S w 5 f S Z x d W 9 0 O y w m c X V v d D t T Z W N 0 a W 9 u M S 9 M a X N 0 T 2 Z P c m R l c n M v Q 2 h h b m d l Z C B U e X B l L n t s b 2 4 s M T B 9 J n F 1 b 3 Q 7 L C Z x d W 9 0 O 1 N l Y 3 R p b 2 4 x L 0 x p c 3 R P Z k 9 y Z G V y c y 9 D a G F u Z 2 V k I F R 5 c G U u e 2 x h d C w x M X 0 m c X V v d D t d L C Z x d W 9 0 O 1 J l b G F 0 a W 9 u c 2 h p c E l u Z m 8 m c X V v d D s 6 W 1 1 9 I i A v P j x F b n R y e S B U e X B l P S J R d W V y e U l E I i B W Y W x 1 Z T 0 i c 2 Q z N j E 5 N D N l L W Y z Z W Y t N D Y 4 N y 0 4 M T h i L W F i M D A 5 M m Q 3 N D c 2 Z S I g L z 4 8 L 1 N 0 Y W J s Z U V u d H J p Z X M + P C 9 J d G V t P j x J d G V t P j x J d G V t T G 9 j Y X R p b 2 4 + P E l 0 Z W 1 U e X B l P k Z v c m 1 1 b G E 8 L 0 l 0 Z W 1 U e X B l P j x J d G V t U G F 0 a D 5 T Z W N 0 a W 9 u M S 9 M a X N 0 T 2 Z P c m R l c n M v U 2 9 1 c m N l P C 9 J d G V t U G F 0 a D 4 8 L 0 l 0 Z W 1 M b 2 N h d G l v b j 4 8 U 3 R h Y m x l R W 5 0 c m l l c y A v P j w v S X R l b T 4 8 S X R l b T 4 8 S X R l b U x v Y 2 F 0 a W 9 u P j x J d G V t V H l w Z T 5 G b 3 J t d W x h P C 9 J d G V t V H l w Z T 4 8 S X R l b V B h d G g + U 2 V j d G l v b j E v T G l z d E 9 m T 3 J k Z X J z L 1 B y b 2 1 v d G V k J T I w S G V h Z G V y c z w v S X R l b V B h d G g + P C 9 J d G V t T G 9 j Y X R p b 2 4 + P F N 0 Y W J s Z U V u d H J p Z X M g L z 4 8 L 0 l 0 Z W 0 + P E l 0 Z W 0 + P E l 0 Z W 1 M b 2 N h d G l v b j 4 8 S X R l b V R 5 c G U + R m 9 y b X V s Y T w v S X R l b V R 5 c G U + P E l 0 Z W 1 Q Y X R o P l N l Y 3 R p b 2 4 x L 0 x p c 3 R P Z k 9 y Z G V y c y 9 D a G F u Z 2 V k J T I w V H l w Z T w v S X R l b V B h d G g + P C 9 J d G V t T G 9 j Y X R p b 2 4 + P F N 0 Y W J s Z U V u d H J p Z X M g L z 4 8 L 0 l 0 Z W 0 + P E l 0 Z W 0 + P E l 0 Z W 1 M b 2 N h d G l v b j 4 8 S X R l b V R 5 c G U + R m 9 y b X V s Y T w v S X R l b V R 5 c G U + P E l 0 Z W 1 Q Y X R o P l N l Y 3 R p b 2 4 x L 0 x p c 3 R P Z k 9 y Z G V y c y 9 S Z W 1 v d m V k J T I w R H V w b G l j Y X R l c z w v S X R l b V B h d G g + P C 9 J d G V t T G 9 j Y X R p b 2 4 + P F N 0 Y W J s Z U V u d H J p Z X M g L z 4 8 L 0 l 0 Z W 0 + P C 9 J d G V t c z 4 8 L 0 x v Y 2 F s U G F j a 2 F n Z U 1 l d G F k Y X R h R m l s Z T 4 W A A A A U E s F B g A A A A A A A A A A A A A A A A A A A A A A A C Y B A A A B A A A A 0 I y d 3 w E V 0 R G M e g D A T 8 K X 6 w E A A A D A s B 2 M p M 1 p R o x E G 3 I 0 A T 5 I A A A A A A I A A A A A A B B m A A A A A Q A A I A A A A K q j Z n Y 3 s i f e f T y e 2 B p A v A B p U e s Y x V x 2 Q T l z f a q p D U N U A A A A A A 6 A A A A A A g A A I A A A A N f V R R C C M J z v b n o v Y a D C w / / G S U 8 2 H r L U K c k A t T R m V a 6 k U A A A A E G D 7 T H 5 A c O z f x a s E O B 1 p F g D n 8 O + 5 m 3 l i 2 P 9 m E f Z Q W j h N k e v W c P e j f G 0 6 X N s l k L f e f q Q A x u g u P y v i K G f I R m w O L N I i F a y d E 1 l g 8 Y R / w s g b z v P Q A A A A N N t w 5 W L s o + a j K h V J H o q W R 6 R 0 0 A G V M 3 R Y t 5 j K J f p E e N b 8 H q j u e e 9 5 1 8 K 6 2 X U D 5 n 6 M 7 z q k W U q j y C y s 5 X Z 3 z W o w 8 0 = < / D a t a M a s h u p > 
</file>

<file path=customXml/item33.xml>��< ? x m l   v e r s i o n = " 1 . 0 "   e n c o d i n g = " U T F - 1 6 " ? > < G e m i n i   x m l n s = " h t t p : / / g e m i n i / p i v o t c u s t o m i z a t i o n / 1 6 7 d b 8 7 e - e 4 8 8 - 4 6 3 d - 9 8 5 7 - b a 4 3 d 8 d 2 f b 3 2 " > < C u s t o m C o n t e n t > < ! [ C D A T A [ < ? x m l   v e r s i o n = " 1 . 0 "   e n c o d i n g = " u t f - 1 6 " ? > < S e t t i n g s > < C a l c u l a t e d F i e l d s > < i t e m > < M e a s u r e N a m e > T o t a l   C o s t < / M e a s u r e N a m e > < D i s p l a y N a m e > T o t a l   C o s t < / D i s p l a y N a m e > < V i s i b l e > T r u e < / V i s i b l e > < / i t e m > < i t e m > < M e a s u r e N a m e > O r d e r s < / M e a s u r e N a m e > < D i s p l a y N a m e > O r d e r s < / D i s p l a y N a m e > < V i s i b l e > F a l s e < / V i s i b l e > < / i t e m > < i t e m > < M e a s u r e N a m e > N o   o f   C u s t o m e r < / M e a s u r e N a m e > < D i s p l a y N a m e > N o   o f   C u s t o m e r < / D i s p l a y N a m e > < V i s i b l e > F a l s e < / V i s i b l e > < / i t e m > < i t e m > < M e a s u r e N a m e > M a r g i n < / M e a s u r e N a m e > < D i s p l a y N a m e > M a r g i n < / D i s p l a y N a m e > < V i s i b l e > F a l s e < / V i s i b l e > < / i t e m > < i t e m > < M e a s u r e N a m e > S e m e n t   C o u n t < / M e a s u r e N a m e > < D i s p l a y N a m e > S e m e n t   C o u n t < / D i s p l a y N a m e > < V i s i b l e > F a l s e < / V i s i b l e > < / i t e m > < i t e m > < M e a s u r e N a m e > N o .   o f   P r o d u c t s < / M e a s u r e N a m e > < D i s p l a y N a m e > N o .   o f   P r o d u c t s < / D i s p l a y N a m e > < V i s i b l e > F a l s e < / V i s i b l e > < / i t e m > < i t e m > < M e a s u r e N a m e > N o .   o f   C a t e g o r i e s < / M e a s u r e N a m e > < D i s p l a y N a m e > N o .   o f   C a t e g o r i e s < / D i s p l a y N a m e > < V i s i b l e > F a l s e < / V i s i b l e > < / i t e m > < i t e m > < M e a s u r e N a m e > N o .   o f   S u b c a t e g o r i e s < / M e a s u r e N a m e > < D i s p l a y N a m e > N o .   o f   S u b c a t e g o r i e s < / D i s p l a y N a m e > < V i s i b l e > F a l s e < / V i s i b l e > < / i t e m > < i t e m > < M e a s u r e N a m e > N o .   o f   C o u n t r i e s < / M e a s u r e N a m e > < D i s p l a y N a m e > N o .   o f   C o u n t r i e s < / D i s p l a y N a m e > < V i s i b l e > F a l s e < / V i s i b l e > < / i t e m > < i t e m > < M e a s u r e N a m e > N o . o f   R e g i o n s < / M e a s u r e N a m e > < D i s p l a y N a m e > N o . o f   R e g i o n s < / D i s p l a y N a m e > < V i s i b l e > F a l s e < / V i s i b l e > < / i t e m > < i t e m > < M e a s u r e N a m e > N o .   o f   S h i p m e n t   M o d e s < / M e a s u r e N a m e > < D i s p l a y N a m e > N o .   o f   S h i p m e n t   M o d e s < / D i s p l a y N a m e > < V i s i b l e > F a l s e < / V i s i b l e > < / i t e m > < / C a l c u l a t e d F i e l d s > < S A H o s t H a s h > 0 < / S A H o s t H a s h > < G e m i n i F i e l d L i s t V i s i b l e > T r u e < / G e m i n i F i e l d L i s t V i s i b l e > < / S e t t i n g s > ] ] > < / C u s t o m C o n t e n t > < / G e m i n i > 
</file>

<file path=customXml/item3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5.xml>��< ? x m l   v e r s i o n = " 1 . 0 "   e n c o d i n g = " U T F - 1 6 " ? > < G e m i n i   x m l n s = " h t t p : / / g e m i n i / p i v o t c u s t o m i z a t i o n / 6 2 d c 6 8 6 7 - 9 2 5 c - 4 d 0 2 - 9 6 c 3 - a 6 6 8 2 4 a 3 7 0 e 3 " > < C u s t o m C o n t e n t > < ! [ C D A T A [ < ? x m l   v e r s i o n = " 1 . 0 "   e n c o d i n g = " u t f - 1 6 " ? > < S e t t i n g s > < C a l c u l a t e d F i e l d s > < i t e m > < M e a s u r e N a m e > T o t a l   C o s t < / M e a s u r e N a m e > < D i s p l a y N a m e > T o t a l   C o s t < / D i s p l a y N a m e > < V i s i b l e > T r u e < / V i s i b l e > < / i t e m > < i t e m > < M e a s u r e N a m e > O r d e r s < / M e a s u r e N a m e > < D i s p l a y N a m e > O r d e r s < / D i s p l a y N a m e > < V i s i b l e > F a l s e < / V i s i b l e > < / i t e m > < i t e m > < M e a s u r e N a m e > N o   o f   C u s t o m e r < / M e a s u r e N a m e > < D i s p l a y N a m e > N o   o f   C u s t o m e r < / D i s p l a y N a m e > < V i s i b l e > F a l s e < / V i s i b l e > < / i t e m > < i t e m > < M e a s u r e N a m e > M a r g i n < / M e a s u r e N a m e > < D i s p l a y N a m e > M a r g i n < / D i s p l a y N a m e > < V i s i b l e > F a l s e < / V i s i b l e > < / i t e m > < i t e m > < M e a s u r e N a m e > S e m e n t   C o u n t < / M e a s u r e N a m e > < D i s p l a y N a m e > S e m e n t   C o u n t < / D i s p l a y N a m e > < V i s i b l e > F a l s e < / V i s i b l e > < / i t e m > < i t e m > < M e a s u r e N a m e > N o .   o f   P r o d u c t s < / M e a s u r e N a m e > < D i s p l a y N a m e > N o .   o f   P r o d u c t s < / D i s p l a y N a m e > < V i s i b l e > F a l s e < / V i s i b l e > < / i t e m > < i t e m > < M e a s u r e N a m e > N o .   o f   C a t e g o r i e s < / M e a s u r e N a m e > < D i s p l a y N a m e > N o .   o f   C a t e g o r i e s < / D i s p l a y N a m e > < V i s i b l e > F a l s e < / V i s i b l e > < / i t e m > < i t e m > < M e a s u r e N a m e > N o .   o f   S u b c a t e g o r i e s < / M e a s u r e N a m e > < D i s p l a y N a m e > N o .   o f   S u b c a t e g o r i e s < / D i s p l a y N a m e > < V i s i b l e > F a l s e < / V i s i b l e > < / i t e m > < i t e m > < M e a s u r e N a m e > N o .   o f   C o u n t r i e s < / M e a s u r e N a m e > < D i s p l a y N a m e > N o .   o f   C o u n t r i e s < / D i s p l a y N a m e > < V i s i b l e > F a l s e < / V i s i b l e > < / i t e m > < i t e m > < M e a s u r e N a m e > N o . o f   R e g i o n s < / M e a s u r e N a m e > < D i s p l a y N a m e > N o . o f   R e g i o n s < / D i s p l a y N a m e > < V i s i b l e > F a l s e < / V i s i b l e > < / i t e m > < i t e m > < M e a s u r e N a m e > N o .   o f   S h i p m e n t   M o d e s < / M e a s u r e N a m e > < D i s p l a y N a m e > N o .   o f   S h i p m e n t   M o d e s < / D i s p l a y N a m e > < V i s i b l e > F a l s e < / V i s i b l e > < / i t e m > < i t e m > < M e a s u r e N a m e > C u s t o m e r s < / M e a s u r e N a m e > < D i s p l a y N a m e > C u s t o m e r s < / D i s p l a y N a m e > < V i s i b l e > T r u e < / V i s i b l e > < / i t e m > < / C a l c u l a t e d F i e l d s > < S A H o s t H a s h > 0 < / S A H o s t H a s h > < G e m i n i F i e l d L i s t V i s i b l e > T r u e < / G e m i n i F i e l d L i s t V i s i b l e > < / S e t t i n g s > ] ] > < / C u s t o m C o n t e n t > < / G e m i n i > 
</file>

<file path=customXml/item36.xml>��< ? x m l   v e r s i o n = " 1 . 0 "   e n c o d i n g = " U T F - 1 6 " ? > < G e m i n i   x m l n s = " h t t p : / / g e m i n i / p i v o t c u s t o m i z a t i o n / f f d d f f d d - 7 3 4 4 - 4 b e 0 - a e a 3 - 6 9 9 7 f 2 b 8 3 9 a f " > < C u s t o m C o n t e n t > < ! [ C D A T A [ < ? x m l   v e r s i o n = " 1 . 0 "   e n c o d i n g = " u t f - 1 6 " ? > < S e t t i n g s > < C a l c u l a t e d F i e l d s > < i t e m > < M e a s u r e N a m e > T o t a l   C o s t < / M e a s u r e N a m e > < D i s p l a y N a m e > T o t a l   C o s t < / D i s p l a y N a m e > < V i s i b l e > T r u e < / V i s i b l e > < / i t e m > < i t e m > < M e a s u r e N a m e > O r d e r s < / M e a s u r e N a m e > < D i s p l a y N a m e > O r d e r s < / D i s p l a y N a m e > < V i s i b l e > F a l s e < / V i s i b l e > < / i t e m > < i t e m > < M e a s u r e N a m e > N o   o f   C u s t o m e r < / M e a s u r e N a m e > < D i s p l a y N a m e > N o   o f   C u s t o m e r < / D i s p l a y N a m e > < V i s i b l e > F a l s e < / V i s i b l e > < / i t e m > < i t e m > < M e a s u r e N a m e > M a r g i n < / M e a s u r e N a m e > < D i s p l a y N a m e > M a r g i n < / D i s p l a y N a m e > < V i s i b l e > F a l s e < / V i s i b l e > < / i t e m > < i t e m > < M e a s u r e N a m e > S e m e n t   C o u n t < / M e a s u r e N a m e > < D i s p l a y N a m e > S e m e n t   C o u n t < / D i s p l a y N a m e > < V i s i b l e > F a l s e < / V i s i b l e > < / i t e m > < i t e m > < M e a s u r e N a m e > N o .   o f   P r o d u c t s < / M e a s u r e N a m e > < D i s p l a y N a m e > N o .   o f   P r o d u c t s < / D i s p l a y N a m e > < V i s i b l e > F a l s e < / V i s i b l e > < / i t e m > < i t e m > < M e a s u r e N a m e > N o .   o f   C a t e g o r i e s < / M e a s u r e N a m e > < D i s p l a y N a m e > N o .   o f   C a t e g o r i e s < / D i s p l a y N a m e > < V i s i b l e > F a l s e < / V i s i b l e > < / i t e m > < i t e m > < M e a s u r e N a m e > N o .   o f   S u b c a t e g o r i e s < / M e a s u r e N a m e > < D i s p l a y N a m e > N o .   o f   S u b c a t e g o r i e s < / D i s p l a y N a m e > < V i s i b l e > F a l s e < / V i s i b l e > < / i t e m > < i t e m > < M e a s u r e N a m e > N o .   o f   C o u n t r i e s < / M e a s u r e N a m e > < D i s p l a y N a m e > N o .   o f   C o u n t r i e s < / D i s p l a y N a m e > < V i s i b l e > F a l s e < / V i s i b l e > < / i t e m > < i t e m > < M e a s u r e N a m e > N o . o f   R e g i o n s < / M e a s u r e N a m e > < D i s p l a y N a m e > N o . o f   R e g i o n s < / D i s p l a y N a m e > < V i s i b l e > F a l s e < / V i s i b l e > < / i t e m > < i t e m > < M e a s u r e N a m e > N o .   o f   S h i p m e n t   M o d e s < / M e a s u r e N a m e > < D i s p l a y N a m e > N o .   o f   S h i p m e n t   M o d e s < / D i s p l a y N a m e > < V i s i b l e > F a l s e < / V i s i b l e > < / i t e m > < / C a l c u l a t e d F i e l d s > < S A H o s t H a s h > 0 < / S A H o s t H a s h > < G e m i n i F i e l d L i s t V i s i b l e > T r u e < / G e m i n i F i e l d L i s t V i s i b l e > < / S e t t i n g s > ] ] > < / C u s t o m C o n t e n t > < / G e m i n i > 
</file>

<file path=customXml/item37.xml>��< ? x m l   v e r s i o n = " 1 . 0 "   e n c o d i n g = " U T F - 1 6 " ? > < G e m i n i   x m l n s = " h t t p : / / g e m i n i / p i v o t c u s t o m i z a t i o n / 5 f a 6 c 7 6 f - 5 c d 4 - 4 b 1 f - b 9 5 c - e 1 b 3 5 6 8 5 a b d 9 " > < C u s t o m C o n t e n t > < ! [ C D A T A [ < ? x m l   v e r s i o n = " 1 . 0 "   e n c o d i n g = " u t f - 1 6 " ? > < S e t t i n g s > < C a l c u l a t e d F i e l d s > < i t e m > < M e a s u r e N a m e > T o t a l   C o s t < / M e a s u r e N a m e > < D i s p l a y N a m e > T o t a l   C o s t < / D i s p l a y N a m e > < V i s i b l e > F a l s e < / V i s i b l e > < / i t e m > < i t e m > < M e a s u r e N a m e > O r d e r s < / M e a s u r e N a m e > < D i s p l a y N a m e > O r d e r s < / D i s p l a y N a m e > < V i s i b l e > T r u e < / V i s i b l e > < / i t e m > < i t e m > < M e a s u r e N a m e > N o   o f   C u s t o m e r < / M e a s u r e N a m e > < D i s p l a y N a m e > N o   o f   C u s t o m e r < / D i s p l a y N a m e > < V i s i b l e > F a l s e < / V i s i b l e > < / i t e m > < i t e m > < M e a s u r e N a m e > M a r g i n < / M e a s u r e N a m e > < D i s p l a y N a m e > M a r g i n < / D i s p l a y N a m e > < V i s i b l e > F a l s e < / V i s i b l e > < / i t e m > < i t e m > < M e a s u r e N a m e > S e m e n t   C o u n t < / M e a s u r e N a m e > < D i s p l a y N a m e > S e m e n t   C o u n t < / D i s p l a y N a m e > < V i s i b l e > F a l s e < / V i s i b l e > < / i t e m > < i t e m > < M e a s u r e N a m e > N o .   o f   P r o d u c t s < / M e a s u r e N a m e > < D i s p l a y N a m e > N o .   o f   P r o d u c t s < / D i s p l a y N a m e > < V i s i b l e > F a l s e < / V i s i b l e > < / i t e m > < i t e m > < M e a s u r e N a m e > N o .   o f   C a t e g o r i e s < / M e a s u r e N a m e > < D i s p l a y N a m e > N o .   o f   C a t e g o r i e s < / D i s p l a y N a m e > < V i s i b l e > F a l s e < / V i s i b l e > < / i t e m > < i t e m > < M e a s u r e N a m e > N o .   o f   S u b c a t e g o r i e s < / M e a s u r e N a m e > < D i s p l a y N a m e > N o .   o f   S u b c a t e g o r i e s < / D i s p l a y N a m e > < V i s i b l e > F a l s e < / V i s i b l e > < / i t e m > < i t e m > < M e a s u r e N a m e > N o .   o f   C o u n t r i e s < / M e a s u r e N a m e > < D i s p l a y N a m e > N o .   o f   C o u n t r i e s < / D i s p l a y N a m e > < V i s i b l e > F a l s e < / V i s i b l e > < / i t e m > < i t e m > < M e a s u r e N a m e > N o . o f   R e g i o n s < / M e a s u r e N a m e > < D i s p l a y N a m e > N o . o f   R e g i o n s < / D i s p l a y N a m e > < V i s i b l e > F a l s e < / V i s i b l e > < / i t e m > < i t e m > < M e a s u r e N a m e > N o .   o f   S h i p m e n t   M o d e s < / M e a s u r e N a m e > < D i s p l a y N a m e > N o .   o f   S h i p m e n t   M o d e s < / D i s p l a y N a m e > < V i s i b l e > F a l s e < / V i s i b l e > < / i t e m > < / C a l c u l a t e d F i e l d s > < S A H o s t H a s h > 0 < / S A H o s t H a s h > < G e m i n i F i e l d L i s t V i s i b l e > T r u e < / G e m i n i F i e l d L i s t V i s i b l e > < / S e t t i n g s > ] ] > < / C u s t o m C o n t e n t > < / G e m i n i > 
</file>

<file path=customXml/item38.xml>��< ? x m l   v e r s i o n = " 1 . 0 "   e n c o d i n g = " U T F - 1 6 " ? > < G e m i n i   x m l n s = " h t t p : / / g e m i n i / p i v o t c u s t o m i z a t i o n / S a n d b o x N o n E m p t y " > < C u s t o m C o n t e n t > < ! [ C D A T A [ 1 ] ] > < / C u s t o m C o n t e n t > < / G e m i n i > 
</file>

<file path=customXml/item39.xml>��< ? x m l   v e r s i o n = " 1 . 0 "   e n c o d i n g = " U T F - 1 6 " ? > < G e m i n i   x m l n s = " h t t p : / / g e m i n i / p i v o t c u s t o m i z a t i o n / M a n u a l C a l c M o d e " > < C u s t o m C o n t e n t > < ! [ C D A T A [ F a l s e ] ] > < / C u s t o m C o n t e n t > < / G e m i n i > 
</file>

<file path=customXml/item4.xml>��< ? x m l   v e r s i o n = " 1 . 0 "   e n c o d i n g = " U T F - 1 6 " ? > < G e m i n i   x m l n s = " h t t p : / / g e m i n i / p i v o t c u s t o m i z a t i o n / d c 3 e d 8 5 b - 8 9 7 3 - 4 d 4 7 - b 2 b b - 4 2 2 2 e 9 2 3 a d b 6 " > < C u s t o m C o n t e n t > < ! [ C D A T A [ < ? x m l   v e r s i o n = " 1 . 0 "   e n c o d i n g = " u t f - 1 6 " ? > < S e t t i n g s > < C a l c u l a t e d F i e l d s > < i t e m > < M e a s u r e N a m e > T o t a l   C o s t < / M e a s u r e N a m e > < D i s p l a y N a m e > T o t a l   C o s t < / D i s p l a y N a m e > < V i s i b l e > F a l s e < / V i s i b l e > < / i t e m > < i t e m > < M e a s u r e N a m e > O r d e r s < / M e a s u r e N a m e > < D i s p l a y N a m e > O r d e r s < / D i s p l a y N a m e > < V i s i b l e > T r u e < / V i s i b l e > < / i t e m > < i t e m > < M e a s u r e N a m e > N o   o f   C u s t o m e r < / M e a s u r e N a m e > < D i s p l a y N a m e > N o   o f   C u s t o m e r < / D i s p l a y N a m e > < V i s i b l e > F a l s e < / V i s i b l e > < / i t e m > < i t e m > < M e a s u r e N a m e > M a r g i n < / M e a s u r e N a m e > < D i s p l a y N a m e > M a r g i n < / D i s p l a y N a m e > < V i s i b l e > T r u e < / V i s i b l e > < / i t e m > < i t e m > < M e a s u r e N a m e > S e m e n t   C o u n t < / M e a s u r e N a m e > < D i s p l a y N a m e > S e m e n t   C o u n t < / D i s p l a y N a m e > < V i s i b l e > F a l s e < / V i s i b l e > < / i t e m > < i t e m > < M e a s u r e N a m e > N o .   o f   P r o d u c t s < / M e a s u r e N a m e > < D i s p l a y N a m e > N o .   o f   P r o d u c t s < / D i s p l a y N a m e > < V i s i b l e > F a l s e < / V i s i b l e > < / i t e m > < i t e m > < M e a s u r e N a m e > N o .   o f   C a t e g o r i e s < / M e a s u r e N a m e > < D i s p l a y N a m e > N o .   o f   C a t e g o r i e s < / D i s p l a y N a m e > < V i s i b l e > F a l s e < / V i s i b l e > < / i t e m > < i t e m > < M e a s u r e N a m e > N o .   o f   S u b c a t e g o r i e s < / M e a s u r e N a m e > < D i s p l a y N a m e > N o .   o f   S u b c a t e g o r i e s < / D i s p l a y N a m e > < V i s i b l e > F a l s e < / V i s i b l e > < / i t e m > < i t e m > < M e a s u r e N a m e > N o .   o f   C o u n t r i e s < / M e a s u r e N a m e > < D i s p l a y N a m e > N o .   o f   C o u n t r i e s < / D i s p l a y N a m e > < V i s i b l e > F a l s e < / V i s i b l e > < / i t e m > < i t e m > < M e a s u r e N a m e > N o . o f   R e g i o n s < / M e a s u r e N a m e > < D i s p l a y N a m e > N o . o f   R e g i o n s < / D i s p l a y N a m e > < V i s i b l e > F a l s e < / V i s i b l e > < / i t e m > < i t e m > < M e a s u r e N a m e > N o .   o f   S h i p m e n t   M o d e s < / M e a s u r e N a m e > < D i s p l a y N a m e > N o .   o f   S h i p m e n t   M o d e s < / D i s p l a y N a m e > < V i s i b l e > F a l s e < / V i s i b l e > < / i t e m > < / C a l c u l a t e d F i e l d s > < S A H o s t H a s h > 0 < / S A H o s t H a s h > < G e m i n i F i e l d L i s t V i s i b l e > T r u e < / G e m i n i F i e l d L i s t V i s i b l e > < / S e t t i n g s > ] ] > < / C u s t o m C o n t e n t > < / G e m i n i > 
</file>

<file path=customXml/item4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 T a g s \ T a b l e s \ & l t ; T a b l e s \ O r d e r B r e a k d o w n & g t ; < / K e y > < / D i a g r a m O b j e c t K e y > < D i a g r a m O b j e c t K e y > < K e y > D y n a m i c   T a g s \ T a b l e s \ & l t ; T a b l e s \ L i s t O f O r d e r s & g t ; < / K e y > < / D i a g r a m O b j e c t K e y > < D i a g r a m O b j e c t K e y > < K e y > T a b l e s \ O r d e r B r e a k d o w n < / K e y > < / D i a g r a m O b j e c t K e y > < D i a g r a m O b j e c t K e y > < K e y > T a b l e s \ O r d e r B r e a k d o w n \ C o l u m n s \ O r d e r   I D < / K e y > < / D i a g r a m O b j e c t K e y > < D i a g r a m O b j e c t K e y > < K e y > T a b l e s \ O r d e r B r e a k d o w n \ C o l u m n s \ P r o d u c t   N a m e < / K e y > < / D i a g r a m O b j e c t K e y > < D i a g r a m O b j e c t K e y > < K e y > T a b l e s \ O r d e r B r e a k d o w n \ C o l u m n s \ D i s c o u n t < / K e y > < / D i a g r a m O b j e c t K e y > < D i a g r a m O b j e c t K e y > < K e y > T a b l e s \ O r d e r B r e a k d o w n \ C o l u m n s \ S a l e s < / K e y > < / D i a g r a m O b j e c t K e y > < D i a g r a m O b j e c t K e y > < K e y > T a b l e s \ O r d e r B r e a k d o w n \ C o l u m n s \ P r o f i t < / K e y > < / D i a g r a m O b j e c t K e y > < D i a g r a m O b j e c t K e y > < K e y > T a b l e s \ O r d e r B r e a k d o w n \ C o l u m n s \ Q u a n t i t y < / K e y > < / D i a g r a m O b j e c t K e y > < D i a g r a m O b j e c t K e y > < K e y > T a b l e s \ O r d e r B r e a k d o w n \ C o l u m n s \ C a t e g o r y < / K e y > < / D i a g r a m O b j e c t K e y > < D i a g r a m O b j e c t K e y > < K e y > T a b l e s \ O r d e r B r e a k d o w n \ C o l u m n s \ S u b - C a t e g o r y < / K e y > < / D i a g r a m O b j e c t K e y > < D i a g r a m O b j e c t K e y > < K e y > T a b l e s \ L i s t O f O r d e r s < / K e y > < / D i a g r a m O b j e c t K e y > < D i a g r a m O b j e c t K e y > < K e y > T a b l e s \ L i s t O f O r d e r s \ C o l u m n s \ O r d e r   I D < / K e y > < / D i a g r a m O b j e c t K e y > < D i a g r a m O b j e c t K e y > < K e y > T a b l e s \ L i s t O f O r d e r s \ C o l u m n s \ O r d e r   D a t e < / K e y > < / D i a g r a m O b j e c t K e y > < D i a g r a m O b j e c t K e y > < K e y > T a b l e s \ L i s t O f O r d e r s \ C o l u m n s \ C u s t o m e r   N a m e < / K e y > < / D i a g r a m O b j e c t K e y > < D i a g r a m O b j e c t K e y > < K e y > T a b l e s \ L i s t O f O r d e r s \ C o l u m n s \ C i t y < / K e y > < / D i a g r a m O b j e c t K e y > < D i a g r a m O b j e c t K e y > < K e y > T a b l e s \ L i s t O f O r d e r s \ C o l u m n s \ C o u n t r y < / K e y > < / D i a g r a m O b j e c t K e y > < D i a g r a m O b j e c t K e y > < K e y > T a b l e s \ L i s t O f O r d e r s \ C o l u m n s \ R e g i o n < / K e y > < / D i a g r a m O b j e c t K e y > < D i a g r a m O b j e c t K e y > < K e y > T a b l e s \ L i s t O f O r d e r s \ C o l u m n s \ S e g m e n t < / K e y > < / D i a g r a m O b j e c t K e y > < D i a g r a m O b j e c t K e y > < K e y > T a b l e s \ L i s t O f O r d e r s \ C o l u m n s \ S h i p   D a t e < / K e y > < / D i a g r a m O b j e c t K e y > < D i a g r a m O b j e c t K e y > < K e y > T a b l e s \ L i s t O f O r d e r s \ C o l u m n s \ S h i p   M o d e < / K e y > < / D i a g r a m O b j e c t K e y > < D i a g r a m O b j e c t K e y > < K e y > T a b l e s \ L i s t O f O r d e r s \ C o l u m n s \ S t a t e < / K e y > < / D i a g r a m O b j e c t K e y > < D i a g r a m O b j e c t K e y > < K e y > T a b l e s \ L i s t O f O r d e r s \ C o l u m n s \ l o n < / K e y > < / D i a g r a m O b j e c t K e y > < D i a g r a m O b j e c t K e y > < K e y > T a b l e s \ L i s t O f O r d e r s \ C o l u m n s \ l a t < / K e y > < / D i a g r a m O b j e c t K e y > < D i a g r a m O b j e c t K e y > < K e y > T a b l e s \ L i s t O f O r d e r s \ C o l u m n s \ Y e a r < / K e y > < / D i a g r a m O b j e c t K e y > < D i a g r a m O b j e c t K e y > < K e y > R e l a t i o n s h i p s \ & l t ; T a b l e s \ O r d e r B r e a k d o w n \ C o l u m n s \ O r d e r   I D & g t ; - & l t ; T a b l e s \ L i s t O f O r d e r s \ C o l u m n s \ O r d e r   I D & g t ; < / K e y > < / D i a g r a m O b j e c t K e y > < D i a g r a m O b j e c t K e y > < K e y > R e l a t i o n s h i p s \ & l t ; T a b l e s \ O r d e r B r e a k d o w n \ C o l u m n s \ O r d e r   I D & g t ; - & l t ; T a b l e s \ L i s t O f O r d e r s \ C o l u m n s \ O r d e r   I D & g t ; \ F K < / K e y > < / D i a g r a m O b j e c t K e y > < D i a g r a m O b j e c t K e y > < K e y > R e l a t i o n s h i p s \ & l t ; T a b l e s \ O r d e r B r e a k d o w n \ C o l u m n s \ O r d e r   I D & g t ; - & l t ; T a b l e s \ L i s t O f O r d e r s \ C o l u m n s \ O r d e r   I D & g t ; \ P K < / K e y > < / D i a g r a m O b j e c t K e y > < D i a g r a m O b j e c t K e y > < K e y > R e l a t i o n s h i p s \ & l t ; T a b l e s \ O r d e r B r e a k d o w n \ C o l u m n s \ O r d e r   I D & g t ; - & l t ; T a b l e s \ L i s t O f O r d e r s \ C o l u m n s \ O r d e r   I D & g t ; \ C r o s s F i l t e r < / K e y > < / D i a g r a m O b j e c t K e y > < / A l l K e y s > < S e l e c t e d K e y s > < D i a g r a m O b j e c t K e y > < K e y > R e l a t i o n s h i p s \ & l t ; T a b l e s \ O r d e r B r e a k d o w n \ C o l u m n s \ O r d e r   I D & g t ; - & l t ; T a b l e s \ L i s t O f O r d e r s \ C o l u m n s \ O r d e r 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 T a g s \ T a b l e s \ & l t ; T a b l e s \ O r d e r B r e a k d o w n & g t ; < / K e y > < / a : K e y > < a : V a l u e   i : t y p e = " D i a g r a m D i s p l a y T a g V i e w S t a t e " > < I s N o t F i l t e r e d O u t > t r u e < / I s N o t F i l t e r e d O u t > < / a : V a l u e > < / a : K e y V a l u e O f D i a g r a m O b j e c t K e y a n y T y p e z b w N T n L X > < a : K e y V a l u e O f D i a g r a m O b j e c t K e y a n y T y p e z b w N T n L X > < a : K e y > < K e y > D y n a m i c   T a g s \ T a b l e s \ & l t ; T a b l e s \ L i s t O f O r d e r s & g t ; < / K e y > < / a : K e y > < a : V a l u e   i : t y p e = " D i a g r a m D i s p l a y T a g V i e w S t a t e " > < I s N o t F i l t e r e d O u t > t r u e < / I s N o t F i l t e r e d O u t > < / a : V a l u e > < / a : K e y V a l u e O f D i a g r a m O b j e c t K e y a n y T y p e z b w N T n L X > < a : K e y V a l u e O f D i a g r a m O b j e c t K e y a n y T y p e z b w N T n L X > < a : K e y > < K e y > T a b l e s \ O r d e r B r e a k d o w n < / K e y > < / a : K e y > < a : V a l u e   i : t y p e = " D i a g r a m D i s p l a y N o d e V i e w S t a t e " > < H e i g h t > 1 5 0 < / H e i g h t > < I s E x p a n d e d > t r u e < / I s E x p a n d e d > < L a y e d O u t > t r u e < / L a y e d O u t > < W i d t h > 2 0 0 < / W i d t h > < / a : V a l u e > < / a : K e y V a l u e O f D i a g r a m O b j e c t K e y a n y T y p e z b w N T n L X > < a : K e y V a l u e O f D i a g r a m O b j e c t K e y a n y T y p e z b w N T n L X > < a : K e y > < K e y > T a b l e s \ O r d e r B r e a k d o w n \ C o l u m n s \ O r d e r   I D < / K e y > < / a : K e y > < a : V a l u e   i : t y p e = " D i a g r a m D i s p l a y N o d e V i e w S t a t e " > < H e i g h t > 1 5 0 < / H e i g h t > < I s E x p a n d e d > t r u e < / I s E x p a n d e d > < W i d t h > 2 0 0 < / W i d t h > < / a : V a l u e > < / a : K e y V a l u e O f D i a g r a m O b j e c t K e y a n y T y p e z b w N T n L X > < a : K e y V a l u e O f D i a g r a m O b j e c t K e y a n y T y p e z b w N T n L X > < a : K e y > < K e y > T a b l e s \ O r d e r B r e a k d o w n \ C o l u m n s \ P r o d u c t   N a m e < / K e y > < / a : K e y > < a : V a l u e   i : t y p e = " D i a g r a m D i s p l a y N o d e V i e w S t a t e " > < H e i g h t > 1 5 0 < / H e i g h t > < I s E x p a n d e d > t r u e < / I s E x p a n d e d > < W i d t h > 2 0 0 < / W i d t h > < / a : V a l u e > < / a : K e y V a l u e O f D i a g r a m O b j e c t K e y a n y T y p e z b w N T n L X > < a : K e y V a l u e O f D i a g r a m O b j e c t K e y a n y T y p e z b w N T n L X > < a : K e y > < K e y > T a b l e s \ O r d e r B r e a k d o w n \ C o l u m n s \ D i s c o u n t < / K e y > < / a : K e y > < a : V a l u e   i : t y p e = " D i a g r a m D i s p l a y N o d e V i e w S t a t e " > < H e i g h t > 1 5 0 < / H e i g h t > < I s E x p a n d e d > t r u e < / I s E x p a n d e d > < W i d t h > 2 0 0 < / W i d t h > < / a : V a l u e > < / a : K e y V a l u e O f D i a g r a m O b j e c t K e y a n y T y p e z b w N T n L X > < a : K e y V a l u e O f D i a g r a m O b j e c t K e y a n y T y p e z b w N T n L X > < a : K e y > < K e y > T a b l e s \ O r d e r B r e a k d o w n \ C o l u m n s \ S a l e s < / K e y > < / a : K e y > < a : V a l u e   i : t y p e = " D i a g r a m D i s p l a y N o d e V i e w S t a t e " > < H e i g h t > 1 5 0 < / H e i g h t > < I s E x p a n d e d > t r u e < / I s E x p a n d e d > < W i d t h > 2 0 0 < / W i d t h > < / a : V a l u e > < / a : K e y V a l u e O f D i a g r a m O b j e c t K e y a n y T y p e z b w N T n L X > < a : K e y V a l u e O f D i a g r a m O b j e c t K e y a n y T y p e z b w N T n L X > < a : K e y > < K e y > T a b l e s \ O r d e r B r e a k d o w n \ C o l u m n s \ P r o f i t < / K e y > < / a : K e y > < a : V a l u e   i : t y p e = " D i a g r a m D i s p l a y N o d e V i e w S t a t e " > < H e i g h t > 1 5 0 < / H e i g h t > < I s E x p a n d e d > t r u e < / I s E x p a n d e d > < W i d t h > 2 0 0 < / W i d t h > < / a : V a l u e > < / a : K e y V a l u e O f D i a g r a m O b j e c t K e y a n y T y p e z b w N T n L X > < a : K e y V a l u e O f D i a g r a m O b j e c t K e y a n y T y p e z b w N T n L X > < a : K e y > < K e y > T a b l e s \ O r d e r B r e a k d o w n \ C o l u m n s \ Q u a n t i t y < / K e y > < / a : K e y > < a : V a l u e   i : t y p e = " D i a g r a m D i s p l a y N o d e V i e w S t a t e " > < H e i g h t > 1 5 0 < / H e i g h t > < I s E x p a n d e d > t r u e < / I s E x p a n d e d > < W i d t h > 2 0 0 < / W i d t h > < / a : V a l u e > < / a : K e y V a l u e O f D i a g r a m O b j e c t K e y a n y T y p e z b w N T n L X > < a : K e y V a l u e O f D i a g r a m O b j e c t K e y a n y T y p e z b w N T n L X > < a : K e y > < K e y > T a b l e s \ O r d e r B r e a k d o w n \ C o l u m n s \ C a t e g o r y < / K e y > < / a : K e y > < a : V a l u e   i : t y p e = " D i a g r a m D i s p l a y N o d e V i e w S t a t e " > < H e i g h t > 1 5 0 < / H e i g h t > < I s E x p a n d e d > t r u e < / I s E x p a n d e d > < W i d t h > 2 0 0 < / W i d t h > < / a : V a l u e > < / a : K e y V a l u e O f D i a g r a m O b j e c t K e y a n y T y p e z b w N T n L X > < a : K e y V a l u e O f D i a g r a m O b j e c t K e y a n y T y p e z b w N T n L X > < a : K e y > < K e y > T a b l e s \ O r d e r B r e a k d o w n \ C o l u m n s \ S u b - C a t e g o r y < / K e y > < / a : K e y > < a : V a l u e   i : t y p e = " D i a g r a m D i s p l a y N o d e V i e w S t a t e " > < H e i g h t > 1 5 0 < / H e i g h t > < I s E x p a n d e d > t r u e < / I s E x p a n d e d > < W i d t h > 2 0 0 < / W i d t h > < / a : V a l u e > < / a : K e y V a l u e O f D i a g r a m O b j e c t K e y a n y T y p e z b w N T n L X > < a : K e y V a l u e O f D i a g r a m O b j e c t K e y a n y T y p e z b w N T n L X > < a : K e y > < K e y > T a b l e s \ L i s t O f O r d e r s < / K e y > < / a : K e y > < a : V a l u e   i : t y p e = " D i a g r a m D i s p l a y N o d e V i e w S t a t e " > < H e i g h t > 1 5 0 < / H e i g h t > < I s E x p a n d e d > t r u e < / I s E x p a n d e d > < L a y e d O u t > t r u e < / L a y e d O u t > < L e f t > 3 2 9 . 9 0 3 8 1 0 5 6 7 6 6 5 8 < / L e f t > < T a b I n d e x > 1 < / T a b I n d e x > < W i d t h > 2 0 0 < / W i d t h > < / a : V a l u e > < / a : K e y V a l u e O f D i a g r a m O b j e c t K e y a n y T y p e z b w N T n L X > < a : K e y V a l u e O f D i a g r a m O b j e c t K e y a n y T y p e z b w N T n L X > < a : K e y > < K e y > T a b l e s \ L i s t O f O r d e r s \ C o l u m n s \ O r d e r   I D < / K e y > < / a : K e y > < a : V a l u e   i : t y p e = " D i a g r a m D i s p l a y N o d e V i e w S t a t e " > < H e i g h t > 1 5 0 < / H e i g h t > < I s E x p a n d e d > t r u e < / I s E x p a n d e d > < W i d t h > 2 0 0 < / W i d t h > < / a : V a l u e > < / a : K e y V a l u e O f D i a g r a m O b j e c t K e y a n y T y p e z b w N T n L X > < a : K e y V a l u e O f D i a g r a m O b j e c t K e y a n y T y p e z b w N T n L X > < a : K e y > < K e y > T a b l e s \ L i s t O f O r d e r s \ C o l u m n s \ O r d e r   D a t e < / K e y > < / a : K e y > < a : V a l u e   i : t y p e = " D i a g r a m D i s p l a y N o d e V i e w S t a t e " > < H e i g h t > 1 5 0 < / H e i g h t > < I s E x p a n d e d > t r u e < / I s E x p a n d e d > < W i d t h > 2 0 0 < / W i d t h > < / a : V a l u e > < / a : K e y V a l u e O f D i a g r a m O b j e c t K e y a n y T y p e z b w N T n L X > < a : K e y V a l u e O f D i a g r a m O b j e c t K e y a n y T y p e z b w N T n L X > < a : K e y > < K e y > T a b l e s \ L i s t O f O r d e r s \ C o l u m n s \ C u s t o m e r   N a m e < / K e y > < / a : K e y > < a : V a l u e   i : t y p e = " D i a g r a m D i s p l a y N o d e V i e w S t a t e " > < H e i g h t > 1 5 0 < / H e i g h t > < I s E x p a n d e d > t r u e < / I s E x p a n d e d > < W i d t h > 2 0 0 < / W i d t h > < / a : V a l u e > < / a : K e y V a l u e O f D i a g r a m O b j e c t K e y a n y T y p e z b w N T n L X > < a : K e y V a l u e O f D i a g r a m O b j e c t K e y a n y T y p e z b w N T n L X > < a : K e y > < K e y > T a b l e s \ L i s t O f O r d e r s \ C o l u m n s \ C i t y < / K e y > < / a : K e y > < a : V a l u e   i : t y p e = " D i a g r a m D i s p l a y N o d e V i e w S t a t e " > < H e i g h t > 1 5 0 < / H e i g h t > < I s E x p a n d e d > t r u e < / I s E x p a n d e d > < W i d t h > 2 0 0 < / W i d t h > < / a : V a l u e > < / a : K e y V a l u e O f D i a g r a m O b j e c t K e y a n y T y p e z b w N T n L X > < a : K e y V a l u e O f D i a g r a m O b j e c t K e y a n y T y p e z b w N T n L X > < a : K e y > < K e y > T a b l e s \ L i s t O f O r d e r s \ C o l u m n s \ C o u n t r y < / K e y > < / a : K e y > < a : V a l u e   i : t y p e = " D i a g r a m D i s p l a y N o d e V i e w S t a t e " > < H e i g h t > 1 5 0 < / H e i g h t > < I s E x p a n d e d > t r u e < / I s E x p a n d e d > < W i d t h > 2 0 0 < / W i d t h > < / a : V a l u e > < / a : K e y V a l u e O f D i a g r a m O b j e c t K e y a n y T y p e z b w N T n L X > < a : K e y V a l u e O f D i a g r a m O b j e c t K e y a n y T y p e z b w N T n L X > < a : K e y > < K e y > T a b l e s \ L i s t O f O r d e r s \ C o l u m n s \ R e g i o n < / K e y > < / a : K e y > < a : V a l u e   i : t y p e = " D i a g r a m D i s p l a y N o d e V i e w S t a t e " > < H e i g h t > 1 5 0 < / H e i g h t > < I s E x p a n d e d > t r u e < / I s E x p a n d e d > < W i d t h > 2 0 0 < / W i d t h > < / a : V a l u e > < / a : K e y V a l u e O f D i a g r a m O b j e c t K e y a n y T y p e z b w N T n L X > < a : K e y V a l u e O f D i a g r a m O b j e c t K e y a n y T y p e z b w N T n L X > < a : K e y > < K e y > T a b l e s \ L i s t O f O r d e r s \ C o l u m n s \ S e g m e n t < / K e y > < / a : K e y > < a : V a l u e   i : t y p e = " D i a g r a m D i s p l a y N o d e V i e w S t a t e " > < H e i g h t > 1 5 0 < / H e i g h t > < I s E x p a n d e d > t r u e < / I s E x p a n d e d > < W i d t h > 2 0 0 < / W i d t h > < / a : V a l u e > < / a : K e y V a l u e O f D i a g r a m O b j e c t K e y a n y T y p e z b w N T n L X > < a : K e y V a l u e O f D i a g r a m O b j e c t K e y a n y T y p e z b w N T n L X > < a : K e y > < K e y > T a b l e s \ L i s t O f O r d e r s \ C o l u m n s \ S h i p   D a t e < / K e y > < / a : K e y > < a : V a l u e   i : t y p e = " D i a g r a m D i s p l a y N o d e V i e w S t a t e " > < H e i g h t > 1 5 0 < / H e i g h t > < I s E x p a n d e d > t r u e < / I s E x p a n d e d > < W i d t h > 2 0 0 < / W i d t h > < / a : V a l u e > < / a : K e y V a l u e O f D i a g r a m O b j e c t K e y a n y T y p e z b w N T n L X > < a : K e y V a l u e O f D i a g r a m O b j e c t K e y a n y T y p e z b w N T n L X > < a : K e y > < K e y > T a b l e s \ L i s t O f O r d e r s \ C o l u m n s \ S h i p   M o d e < / K e y > < / a : K e y > < a : V a l u e   i : t y p e = " D i a g r a m D i s p l a y N o d e V i e w S t a t e " > < H e i g h t > 1 5 0 < / H e i g h t > < I s E x p a n d e d > t r u e < / I s E x p a n d e d > < W i d t h > 2 0 0 < / W i d t h > < / a : V a l u e > < / a : K e y V a l u e O f D i a g r a m O b j e c t K e y a n y T y p e z b w N T n L X > < a : K e y V a l u e O f D i a g r a m O b j e c t K e y a n y T y p e z b w N T n L X > < a : K e y > < K e y > T a b l e s \ L i s t O f O r d e r s \ C o l u m n s \ S t a t e < / K e y > < / a : K e y > < a : V a l u e   i : t y p e = " D i a g r a m D i s p l a y N o d e V i e w S t a t e " > < H e i g h t > 1 5 0 < / H e i g h t > < I s E x p a n d e d > t r u e < / I s E x p a n d e d > < W i d t h > 2 0 0 < / W i d t h > < / a : V a l u e > < / a : K e y V a l u e O f D i a g r a m O b j e c t K e y a n y T y p e z b w N T n L X > < a : K e y V a l u e O f D i a g r a m O b j e c t K e y a n y T y p e z b w N T n L X > < a : K e y > < K e y > T a b l e s \ L i s t O f O r d e r s \ C o l u m n s \ l o n < / K e y > < / a : K e y > < a : V a l u e   i : t y p e = " D i a g r a m D i s p l a y N o d e V i e w S t a t e " > < H e i g h t > 1 5 0 < / H e i g h t > < I s E x p a n d e d > t r u e < / I s E x p a n d e d > < W i d t h > 2 0 0 < / W i d t h > < / a : V a l u e > < / a : K e y V a l u e O f D i a g r a m O b j e c t K e y a n y T y p e z b w N T n L X > < a : K e y V a l u e O f D i a g r a m O b j e c t K e y a n y T y p e z b w N T n L X > < a : K e y > < K e y > T a b l e s \ L i s t O f O r d e r s \ C o l u m n s \ l a t < / K e y > < / a : K e y > < a : V a l u e   i : t y p e = " D i a g r a m D i s p l a y N o d e V i e w S t a t e " > < H e i g h t > 1 5 0 < / H e i g h t > < I s E x p a n d e d > t r u e < / I s E x p a n d e d > < W i d t h > 2 0 0 < / W i d t h > < / a : V a l u e > < / a : K e y V a l u e O f D i a g r a m O b j e c t K e y a n y T y p e z b w N T n L X > < a : K e y V a l u e O f D i a g r a m O b j e c t K e y a n y T y p e z b w N T n L X > < a : K e y > < K e y > T a b l e s \ L i s t O f O r d e r s \ C o l u m n s \ Y e a r < / K e y > < / a : K e y > < a : V a l u e   i : t y p e = " D i a g r a m D i s p l a y N o d e V i e w S t a t e " > < H e i g h t > 1 5 0 < / H e i g h t > < I s E x p a n d e d > t r u e < / I s E x p a n d e d > < W i d t h > 2 0 0 < / W i d t h > < / a : V a l u e > < / a : K e y V a l u e O f D i a g r a m O b j e c t K e y a n y T y p e z b w N T n L X > < a : K e y V a l u e O f D i a g r a m O b j e c t K e y a n y T y p e z b w N T n L X > < a : K e y > < K e y > R e l a t i o n s h i p s \ & l t ; T a b l e s \ O r d e r B r e a k d o w n \ C o l u m n s \ O r d e r   I D & g t ; - & l t ; T a b l e s \ L i s t O f O r d e r s \ C o l u m n s \ O r d e r   I D & g t ; < / K e y > < / a : K e y > < a : V a l u e   i : t y p e = " D i a g r a m D i s p l a y L i n k V i e w S t a t e " > < A u t o m a t i o n P r o p e r t y H e l p e r T e x t > E n d   p o i n t   1 :   ( 2 1 6 , 7 5 ) .   E n d   p o i n t 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 R e l a t i o n s h i p s \ & l t ; T a b l e s \ O r d e r B r e a k d o w n \ C o l u m n s \ O r d e r   I D & g t ; - & l t ; T a b l e s \ L i s t O f O r d e r s \ C o l u m n s \ O r d e r   I D & g t ; \ F K 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 R e l a t i o n s h i p s \ & l t ; T a b l e s \ O r d e r B r e a k d o w n \ C o l u m n s \ O r d e r   I D & g t ; - & l t ; T a b l e s \ L i s t O f O r d e r s \ C o l u m n s \ O r d e r   I D & g t ; \ P K 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 R e l a t i o n s h i p s \ & l t ; T a b l e s \ O r d e r B r e a k d o w n \ C o l u m n s \ O r d e r   I D & g t ; - & l t ; T a b l e s \ L i s t O f O r d e r s \ C o l u m n s \ O r d e r   I D & g t ; \ C r o s s F i l t e r 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D i a g r a m M a n a g e r . S e r i a l i z a b l e D i a g r a m > < A d a p t e r   i : t y p e = " M e a s u r e D i a g r a m S a n d b o x A d a p t e r " > < T a b l e N a m e > L i s t O f O r d e r s 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 L i s t O f O r d e r s 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 M e a s u r e s \ C o u n t   o f   S h i p   M o d e < / K e y > < / D i a g r a m O b j e c t K e y > < D i a g r a m O b j e c t K e y > < K e y > M e a s u r e s \ C o u n t   o f   S h i p   M o d e \ T a g I n f o \ F o r m u l a < / K e y > < / D i a g r a m O b j e c t K e y > < D i a g r a m O b j e c t K e y > < K e y > M e a s u r e s \ C o u n t   o f   S h i p   M o d e \ T a g I n f o \ V a l u e < / K e y > < / D i a g r a m O b j e c t K e y > < D i a g r a m O b j e c t K e y > < K e y > C o l u m n s \ O r d e r   I D < / K e y > < / D i a g r a m O b j e c t K e y > < D i a g r a m O b j e c t K e y > < K e y > C o l u m n s \ O r d e r   D a t e < / K e y > < / D i a g r a m O b j e c t K e y > < D i a g r a m O b j e c t K e y > < K e y > C o l u m n s \ C u s t o m e r   N a m e < / K e y > < / D i a g r a m O b j e c t K e y > < D i a g r a m O b j e c t K e y > < K e y > C o l u m n s \ C i t y < / K e y > < / D i a g r a m O b j e c t K e y > < D i a g r a m O b j e c t K e y > < K e y > C o l u m n s \ C o u n t r y < / K e y > < / D i a g r a m O b j e c t K e y > < D i a g r a m O b j e c t K e y > < K e y > C o l u m n s \ R e g i o n < / K e y > < / D i a g r a m O b j e c t K e y > < D i a g r a m O b j e c t K e y > < K e y > C o l u m n s \ S e g m e n t < / K e y > < / D i a g r a m O b j e c t K e y > < D i a g r a m O b j e c t K e y > < K e y > C o l u m n s \ S h i p   D a t e < / K e y > < / D i a g r a m O b j e c t K e y > < D i a g r a m O b j e c t K e y > < K e y > C o l u m n s \ S h i p   M o d e < / K e y > < / D i a g r a m O b j e c t K e y > < D i a g r a m O b j e c t K e y > < K e y > C o l u m n s \ S t a t e < / K e y > < / D i a g r a m O b j e c t K e y > < D i a g r a m O b j e c t K e y > < K e y > C o l u m n s \ l o n < / K e y > < / D i a g r a m O b j e c t K e y > < D i a g r a m O b j e c t K e y > < K e y > C o l u m n s \ l a t < / K e y > < / D i a g r a m O b j e c t K e y > < D i a g r a m O b j e c t K e y > < K e y > C o l u m n s \ Y e a r < / 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 1 2 < / F o c u s R o w > < S e l e c t i o n E n d R o w > 1 2 < / S e l e c t i o n E n d R o w > < S e l e c t i o n S t a r t R o w > 1 2 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 1 2 < / 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 M e a s u r e s \ C o u n t   o f   S h i p   M o d e < / K e y > < / a : K e y > < a : V a l u e   i : t y p e = " M e a s u r e G r i d N o d e V i e w S t a t e " > < C o l u m n > 8 < / 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 N a m e < / 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a : K e y V a l u e O f D i a g r a m O b j e c t K e y a n y T y p e z b w N T n L X > < a : K e y > < K e y > C o l u m n s \ R e g i o n < / K e y > < / a : K e y > < a : V a l u e   i : t y p e = " M e a s u r e G r i d N o d e V i e w S t a t e " > < C o l u m n > 5 < / C o l u m n > < L a y e d O u t > t r u e < / L a y e d O u t > < / a : V a l u e > < / a : K e y V a l u e O f D i a g r a m O b j e c t K e y a n y T y p e z b w N T n L X > < a : K e y V a l u e O f D i a g r a m O b j e c t K e y a n y T y p e z b w N T n L X > < a : K e y > < K e y > C o l u m n s \ S e g m e n t < / K e y > < / a : K e y > < a : V a l u e   i : t y p e = " M e a s u r e G r i d N o d e V i e w S t a t e " > < C o l u m n > 6 < / 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 C o l u m n s \ S h i p   M o d e < / K e y > < / a : K e y > < a : V a l u e   i : t y p e = " M e a s u r e G r i d N o d e V i e w S t a t e " > < C o l u m n > 8 < / C o l u m n > < L a y e d O u t > t r u e < / L a y e d O u t > < / a : V a l u e > < / a : K e y V a l u e O f D i a g r a m O b j e c t K e y a n y T y p e z b w N T n L X > < a : K e y V a l u e O f D i a g r a m O b j e c t K e y a n y T y p e z b w N T n L X > < a : K e y > < K e y > C o l u m n s \ S t a t e < / K e y > < / a : K e y > < a : V a l u e   i : t y p e = " M e a s u r e G r i d N o d e V i e w S t a t e " > < C o l u m n > 9 < / C o l u m n > < L a y e d O u t > t r u e < / L a y e d O u t > < / a : V a l u e > < / a : K e y V a l u e O f D i a g r a m O b j e c t K e y a n y T y p e z b w N T n L X > < a : K e y V a l u e O f D i a g r a m O b j e c t K e y a n y T y p e z b w N T n L X > < a : K e y > < K e y > C o l u m n s \ l o n < / K e y > < / a : K e y > < a : V a l u e   i : t y p e = " M e a s u r e G r i d N o d e V i e w S t a t e " > < C o l u m n > 1 0 < / C o l u m n > < L a y e d O u t > t r u e < / L a y e d O u t > < / a : V a l u e > < / a : K e y V a l u e O f D i a g r a m O b j e c t K e y a n y T y p e z b w N T n L X > < a : K e y V a l u e O f D i a g r a m O b j e c t K e y a n y T y p e z b w N T n L X > < a : K e y > < K e y > C o l u m n s \ l a t < / K e y > < / a : K e y > < a : V a l u e   i : t y p e = " M e a s u r e G r i d N o d e V i e w S t a t e " > < C o l u m n > 1 1 < / C o l u m n > < L a y e d O u t > t r u e < / L a y e d O u t > < / a : V a l u e > < / a : K e y V a l u e O f D i a g r a m O b j e c t K e y a n y T y p e z b w N T n L X > < a : K e y V a l u e O f D i a g r a m O b j e c t K e y a n y T y p e z b w N T n L X > < a : K e y > < K e y > C o l u m n s \ Y e a r < / K e y > < / a : K e y > < a : V a l u e   i : t y p e = " M e a s u r e G r i d N o d e V i e w S t a t e " > < C o l u m n > 1 2 < / 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V i e w S t a t e s > < / D i a g r a m M a n a g e r . S e r i a l i z a b l e D i a g r a m > < D i a g r a m M a n a g e r . S e r i a l i z a b l e D i a g r a m > < A d a p t e r   i : t y p e = " M e a s u r e D i a g r a m S a n d b o x A d a p t e r " > < T a b l e N a m e > O r d e r B r e a k d o w n 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 O r d e r B r e a k d o w n 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 M e a s u r e s \ S u m   o f   D i s c o u n t < / K e y > < / D i a g r a m O b j e c t K e y > < D i a g r a m O b j e c t K e y > < K e y > M e a s u r e s \ S u m   o f   D i s c o u n t \ T a g I n f o \ F o r m u l a < / K e y > < / D i a g r a m O b j e c t K e y > < D i a g r a m O b j e c t K e y > < K e y > M e a s u r e s \ S u m   o f   D i s c o u n t \ T a g I n f o \ V a l u e < / K e y > < / D i a g r a m O b j e c t K e y > < D i a g r a m O b j e c t K e y > < K e y > M e a s u r e s \ T o t a l   C o s t < / K e y > < / D i a g r a m O b j e c t K e y > < D i a g r a m O b j e c t K e y > < K e y > M e a s u r e s \ T o t a l   C o s t \ T a g I n f o \ F o r m u l a < / K e y > < / D i a g r a m O b j e c t K e y > < D i a g r a m O b j e c t K e y > < K e y > M e a s u r e s \ T o t a l   C o s t \ T a g I n f o \ V a l u e < / K e y > < / D i a g r a m O b j e c t K e y > < D i a g r a m O b j e c t K e y > < K e y > M e a s u r e s \ O r d e r s < / K e y > < / D i a g r a m O b j e c t K e y > < D i a g r a m O b j e c t K e y > < K e y > M e a s u r e s \ O r d e r s \ T a g I n f o \ F o r m u l a < / K e y > < / D i a g r a m O b j e c t K e y > < D i a g r a m O b j e c t K e y > < K e y > M e a s u r e s \ O r d e r s \ T a g I n f o \ V a l u e < / K e y > < / D i a g r a m O b j e c t K e y > < D i a g r a m O b j e c t K e y > < K e y > M e a s u r e s \ N o   o f   C u s t o m e r < / K e y > < / D i a g r a m O b j e c t K e y > < D i a g r a m O b j e c t K e y > < K e y > M e a s u r e s \ N o   o f   C u s t o m e r \ T a g I n f o \ F o r m u l a < / K e y > < / D i a g r a m O b j e c t K e y > < D i a g r a m O b j e c t K e y > < K e y > M e a s u r e s \ N o   o f   C u s t o m e r \ T a g I n f o \ V a l u e < / K e y > < / D i a g r a m O b j e c t K e y > < D i a g r a m O b j e c t K e y > < K e y > M e a s u r e s \ M a r g i n < / K e y > < / D i a g r a m O b j e c t K e y > < D i a g r a m O b j e c t K e y > < K e y > M e a s u r e s \ M a r g i n \ T a g I n f o \ F o r m u l a < / K e y > < / D i a g r a m O b j e c t K e y > < D i a g r a m O b j e c t K e y > < K e y > M e a s u r e s \ M a r g i n \ T a g I n f o \ V a l u e < / K e y > < / D i a g r a m O b j e c t K e y > < D i a g r a m O b j e c t K e y > < K e y > M e a s u r e s \ S e m e n t   C o u n t < / K e y > < / D i a g r a m O b j e c t K e y > < D i a g r a m O b j e c t K e y > < K e y > M e a s u r e s \ S e m e n t   C o u n t \ T a g I n f o \ F o r m u l a < / K e y > < / D i a g r a m O b j e c t K e y > < D i a g r a m O b j e c t K e y > < K e y > M e a s u r e s \ S e m e n t   C o u n t \ T a g I n f o \ V a l u e < / K e y > < / D i a g r a m O b j e c t K e y > < D i a g r a m O b j e c t K e y > < K e y > M e a s u r e s \ N o .   o f   P r o d u c t s < / K e y > < / D i a g r a m O b j e c t K e y > < D i a g r a m O b j e c t K e y > < K e y > M e a s u r e s \ N o .   o f   P r o d u c t s \ T a g I n f o \ F o r m u l a < / K e y > < / D i a g r a m O b j e c t K e y > < D i a g r a m O b j e c t K e y > < K e y > M e a s u r e s \ N o .   o f   P r o d u c t s \ T a g I n f o \ V a l u e < / K e y > < / D i a g r a m O b j e c t K e y > < D i a g r a m O b j e c t K e y > < K e y > M e a s u r e s \ N o .   o f   C a t e g o r i e s < / K e y > < / D i a g r a m O b j e c t K e y > < D i a g r a m O b j e c t K e y > < K e y > M e a s u r e s \ N o .   o f   C a t e g o r i e s \ T a g I n f o \ F o r m u l a < / K e y > < / D i a g r a m O b j e c t K e y > < D i a g r a m O b j e c t K e y > < K e y > M e a s u r e s \ N o .   o f   C a t e g o r i e s \ T a g I n f o \ V a l u e < / K e y > < / D i a g r a m O b j e c t K e y > < D i a g r a m O b j e c t K e y > < K e y > M e a s u r e s \ N o .   o f   S u b c a t e g o r i e s < / K e y > < / D i a g r a m O b j e c t K e y > < D i a g r a m O b j e c t K e y > < K e y > M e a s u r e s \ N o .   o f   S u b c a t e g o r i e s \ T a g I n f o \ F o r m u l a < / K e y > < / D i a g r a m O b j e c t K e y > < D i a g r a m O b j e c t K e y > < K e y > M e a s u r e s \ N o .   o f   S u b c a t e g o r i e s \ T a g I n f o \ V a l u e < / K e y > < / D i a g r a m O b j e c t K e y > < D i a g r a m O b j e c t K e y > < K e y > M e a s u r e s \ N o .   o f   C o u n t r i e s < / K e y > < / D i a g r a m O b j e c t K e y > < D i a g r a m O b j e c t K e y > < K e y > M e a s u r e s \ N o .   o f   C o u n t r i e s \ T a g I n f o \ F o r m u l a < / K e y > < / D i a g r a m O b j e c t K e y > < D i a g r a m O b j e c t K e y > < K e y > M e a s u r e s \ N o .   o f   C o u n t r i e s \ T a g I n f o \ V a l u e < / K e y > < / D i a g r a m O b j e c t K e y > < D i a g r a m O b j e c t K e y > < K e y > M e a s u r e s \ N o . o f   R e g i o n s < / K e y > < / D i a g r a m O b j e c t K e y > < D i a g r a m O b j e c t K e y > < K e y > M e a s u r e s \ N o . o f   R e g i o n s \ T a g I n f o \ F o r m u l a < / K e y > < / D i a g r a m O b j e c t K e y > < D i a g r a m O b j e c t K e y > < K e y > M e a s u r e s \ N o . o f   R e g i o n s \ T a g I n f o \ V a l u e < / K e y > < / D i a g r a m O b j e c t K e y > < D i a g r a m O b j e c t K e y > < K e y > M e a s u r e s \ N o .   o f   S h i p m e n t   M o d e s < / K e y > < / D i a g r a m O b j e c t K e y > < D i a g r a m O b j e c t K e y > < K e y > M e a s u r e s \ N o .   o f   S h i p m e n t   M o d e s \ T a g I n f o \ F o r m u l a < / K e y > < / D i a g r a m O b j e c t K e y > < D i a g r a m O b j e c t K e y > < K e y > M e a s u r e s \ N o .   o f   S h i p m e n t   M o d e s \ T a g I n f o \ V a l u e < / K e y > < / D i a g r a m O b j e c t K e y > < D i a g r a m O b j e c t K e y > < K e y > C o l u m n s \ O r d e r   I D < / K e y > < / D i a g r a m O b j e c t K e y > < D i a g r a m O b j e c t K e y > < K e y > C o l u m n s \ P r o d u c t   N a m e < / K e y > < / D i a g r a m O b j e c t K e y > < D i a g r a m O b j e c t K e y > < K e y > C o l u m n s \ D i s c o u n t < / K e y > < / D i a g r a m O b j e c t K e y > < D i a g r a m O b j e c t K e y > < K e y > C o l u m n s \ S a l e s < / K e y > < / D i a g r a m O b j e c t K e y > < D i a g r a m O b j e c t K e y > < K e y > C o l u m n s \ P r o f i t < / K e y > < / D i a g r a m O b j e c t K e y > < D i a g r a m O b j e c t K e y > < K e y > C o l u m n s \ Q u a n t i t y < / K e y > < / D i a g r a m O b j e c t K e y > < D i a g r a m O b j e c t K e y > < K e y > C o l u m n s \ C a t e g o r y < / K e y > < / D i a g r a m O b j e c t K e y > < D i a g r a m O b j e c t K e y > < K e y > C o l u m n s \ S u b - C a t e g o r y < / 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 5 < / 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 S a l e s < / K e y > < / a : K e y > < a : V a l u e   i : t y p e = " M e a s u r e G r i d N o d e V i e w S t a t e " > < C o l u m n > 3 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 4 < / 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 D i s c o u n t < / K e y > < / a : K e y > < a : V a l u e   i : t y p e = " M e a s u r e G r i d N o d e V i e w S t a t e " > < C o l u m n > 2 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 M e a s u r e s \ T o t a l   C o s t < / K e y > < / a : K e y > < a : V a l u e   i : t y p e = " M e a s u r e G r i d N o d e V i e w S t a t e " > < L a y e d O u t > t r u e < / L a y e d O u t > < / 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 M e a s u r e s \ O r d e r s < / K e y > < / a : K e y > < a : V a l u e   i : t y p e = " M e a s u r e G r i d N o d e V i e w S t a t e " > < L a y e d O u t > t r u e < / L a y e d O u t > < R o w > 1 < / R o w > < / a : V a l u e > < / a : K e y V a l u e O f D i a g r a m O b j e c t K e y a n y T y p e z b w N T n L X > < a : K e y V a l u e O f D i a g r a m O b j e c t K e y a n y T y p e z b w N T n L X > < a : K e y > < K e y > M e a s u r e s \ O r d e r s \ T a g I n f o \ F o r m u l a < / K e y > < / a : K e y > < a : V a l u e   i : t y p e = " M e a s u r e G r i d V i e w S t a t e I D i a g r a m T a g A d d i t i o n a l I n f o " / > < / a : K e y V a l u e O f D i a g r a m O b j e c t K e y a n y T y p e z b w N T n L X > < a : K e y V a l u e O f D i a g r a m O b j e c t K e y a n y T y p e z b w N T n L X > < a : K e y > < K e y > M e a s u r e s \ O r d e r s \ T a g I n f o \ V a l u e < / K e y > < / a : K e y > < a : V a l u e   i : t y p e = " M e a s u r e G r i d V i e w S t a t e I D i a g r a m T a g A d d i t i o n a l I n f o " / > < / a : K e y V a l u e O f D i a g r a m O b j e c t K e y a n y T y p e z b w N T n L X > < a : K e y V a l u e O f D i a g r a m O b j e c t K e y a n y T y p e z b w N T n L X > < a : K e y > < K e y > M e a s u r e s \ N o   o f   C u s t o m e r < / K e y > < / a : K e y > < a : V a l u e   i : t y p e = " M e a s u r e G r i d N o d e V i e w S t a t e " > < L a y e d O u t > t r u e < / L a y e d O u t > < R o w > 2 < / R o w > < / a : V a l u e > < / a : K e y V a l u e O f D i a g r a m O b j e c t K e y a n y T y p e z b w N T n L X > < a : K e y V a l u e O f D i a g r a m O b j e c t K e y a n y T y p e z b w N T n L X > < a : K e y > < K e y > M e a s u r e s \ N o   o f   C u s t o m e r \ T a g I n f o \ F o r m u l a < / K e y > < / a : K e y > < a : V a l u e   i : t y p e = " M e a s u r e G r i d V i e w S t a t e I D i a g r a m T a g A d d i t i o n a l I n f o " / > < / a : K e y V a l u e O f D i a g r a m O b j e c t K e y a n y T y p e z b w N T n L X > < a : K e y V a l u e O f D i a g r a m O b j e c t K e y a n y T y p e z b w N T n L X > < a : K e y > < K e y > M e a s u r e s \ N o   o f   C u s t o m e r \ T a g I n f o \ V a l u e < / K e y > < / a : K e y > < a : V a l u e   i : t y p e = " M e a s u r e G r i d V i e w S t a t e I D i a g r a m T a g A d d i t i o n a l I n f o " / > < / a : K e y V a l u e O f D i a g r a m O b j e c t K e y a n y T y p e z b w N T n L X > < a : K e y V a l u e O f D i a g r a m O b j e c t K e y a n y T y p e z b w N T n L X > < a : K e y > < K e y > M e a s u r e s \ M a r g i n < / K e y > < / a : K e y > < a : V a l u e   i : t y p e = " M e a s u r e G r i d N o d e V i e w S t a t e " > < L a y e d O u t > t r u e < / L a y e d O u t > < R o w > 3 < / R o w > < / a : V a l u e > < / a : K e y V a l u e O f D i a g r a m O b j e c t K e y a n y T y p e z b w N T n L X > < a : K e y V a l u e O f D i a g r a m O b j e c t K e y a n y T y p e z b w N T n L X > < a : K e y > < K e y > M e a s u r e s \ M a r g i n \ T a g I n f o \ F o r m u l a < / K e y > < / a : K e y > < a : V a l u e   i : t y p e = " M e a s u r e G r i d V i e w S t a t e I D i a g r a m T a g A d d i t i o n a l I n f o " / > < / a : K e y V a l u e O f D i a g r a m O b j e c t K e y a n y T y p e z b w N T n L X > < a : K e y V a l u e O f D i a g r a m O b j e c t K e y a n y T y p e z b w N T n L X > < a : K e y > < K e y > M e a s u r e s \ M a r g i n \ T a g I n f o \ V a l u e < / K e y > < / a : K e y > < a : V a l u e   i : t y p e = " M e a s u r e G r i d V i e w S t a t e I D i a g r a m T a g A d d i t i o n a l I n f o " / > < / a : K e y V a l u e O f D i a g r a m O b j e c t K e y a n y T y p e z b w N T n L X > < a : K e y V a l u e O f D i a g r a m O b j e c t K e y a n y T y p e z b w N T n L X > < a : K e y > < K e y > M e a s u r e s \ S e m e n t   C o u n t < / K e y > < / a : K e y > < a : V a l u e   i : t y p e = " M e a s u r e G r i d N o d e V i e w S t a t e " > < L a y e d O u t > t r u e < / L a y e d O u t > < R o w > 4 < / R o w > < / a : V a l u e > < / a : K e y V a l u e O f D i a g r a m O b j e c t K e y a n y T y p e z b w N T n L X > < a : K e y V a l u e O f D i a g r a m O b j e c t K e y a n y T y p e z b w N T n L X > < a : K e y > < K e y > M e a s u r e s \ S e m e n t   C o u n t \ T a g I n f o \ F o r m u l a < / K e y > < / a : K e y > < a : V a l u e   i : t y p e = " M e a s u r e G r i d V i e w S t a t e I D i a g r a m T a g A d d i t i o n a l I n f o " / > < / a : K e y V a l u e O f D i a g r a m O b j e c t K e y a n y T y p e z b w N T n L X > < a : K e y V a l u e O f D i a g r a m O b j e c t K e y a n y T y p e z b w N T n L X > < a : K e y > < K e y > M e a s u r e s \ S e m e n t   C o u n t \ T a g I n f o \ V a l u e < / K e y > < / a : K e y > < a : V a l u e   i : t y p e = " M e a s u r e G r i d V i e w S t a t e I D i a g r a m T a g A d d i t i o n a l I n f o " / > < / a : K e y V a l u e O f D i a g r a m O b j e c t K e y a n y T y p e z b w N T n L X > < a : K e y V a l u e O f D i a g r a m O b j e c t K e y a n y T y p e z b w N T n L X > < a : K e y > < K e y > M e a s u r e s \ N o .   o f   P r o d u c t s < / K e y > < / a : K e y > < a : V a l u e   i : t y p e = " M e a s u r e G r i d N o d e V i e w S t a t e " > < L a y e d O u t > t r u e < / L a y e d O u t > < R o w > 5 < / R o w > < / a : V a l u e > < / a : K e y V a l u e O f D i a g r a m O b j e c t K e y a n y T y p e z b w N T n L X > < a : K e y V a l u e O f D i a g r a m O b j e c t K e y a n y T y p e z b w N T n L X > < a : K e y > < K e y > M e a s u r e s \ N o .   o f   P r o d u c t s \ T a g I n f o \ F o r m u l a < / K e y > < / a : K e y > < a : V a l u e   i : t y p e = " M e a s u r e G r i d V i e w S t a t e I D i a g r a m T a g A d d i t i o n a l I n f o " / > < / a : K e y V a l u e O f D i a g r a m O b j e c t K e y a n y T y p e z b w N T n L X > < a : K e y V a l u e O f D i a g r a m O b j e c t K e y a n y T y p e z b w N T n L X > < a : K e y > < K e y > M e a s u r e s \ N o .   o f   P r o d u c t s \ T a g I n f o \ V a l u e < / K e y > < / a : K e y > < a : V a l u e   i : t y p e = " M e a s u r e G r i d V i e w S t a t e I D i a g r a m T a g A d d i t i o n a l I n f o " / > < / a : K e y V a l u e O f D i a g r a m O b j e c t K e y a n y T y p e z b w N T n L X > < a : K e y V a l u e O f D i a g r a m O b j e c t K e y a n y T y p e z b w N T n L X > < a : K e y > < K e y > M e a s u r e s \ N o .   o f   C a t e g o r i e s < / K e y > < / a : K e y > < a : V a l u e   i : t y p e = " M e a s u r e G r i d N o d e V i e w S t a t e " > < L a y e d O u t > t r u e < / L a y e d O u t > < R o w > 6 < / R o w > < / a : V a l u e > < / a : K e y V a l u e O f D i a g r a m O b j e c t K e y a n y T y p e z b w N T n L X > < a : K e y V a l u e O f D i a g r a m O b j e c t K e y a n y T y p e z b w N T n L X > < a : K e y > < K e y > M e a s u r e s \ N o .   o f   C a t e g o r i e s \ T a g I n f o \ F o r m u l a < / K e y > < / a : K e y > < a : V a l u e   i : t y p e = " M e a s u r e G r i d V i e w S t a t e I D i a g r a m T a g A d d i t i o n a l I n f o " / > < / a : K e y V a l u e O f D i a g r a m O b j e c t K e y a n y T y p e z b w N T n L X > < a : K e y V a l u e O f D i a g r a m O b j e c t K e y a n y T y p e z b w N T n L X > < a : K e y > < K e y > M e a s u r e s \ N o .   o f   C a t e g o r i e s \ T a g I n f o \ V a l u e < / K e y > < / a : K e y > < a : V a l u e   i : t y p e = " M e a s u r e G r i d V i e w S t a t e I D i a g r a m T a g A d d i t i o n a l I n f o " / > < / a : K e y V a l u e O f D i a g r a m O b j e c t K e y a n y T y p e z b w N T n L X > < a : K e y V a l u e O f D i a g r a m O b j e c t K e y a n y T y p e z b w N T n L X > < a : K e y > < K e y > M e a s u r e s \ N o .   o f   S u b c a t e g o r i e s < / K e y > < / a : K e y > < a : V a l u e   i : t y p e = " M e a s u r e G r i d N o d e V i e w S t a t e " > < L a y e d O u t > t r u e < / L a y e d O u t > < R o w > 7 < / R o w > < / a : V a l u e > < / a : K e y V a l u e O f D i a g r a m O b j e c t K e y a n y T y p e z b w N T n L X > < a : K e y V a l u e O f D i a g r a m O b j e c t K e y a n y T y p e z b w N T n L X > < a : K e y > < K e y > M e a s u r e s \ N o .   o f   S u b c a t e g o r i e s \ T a g I n f o \ F o r m u l a < / K e y > < / a : K e y > < a : V a l u e   i : t y p e = " M e a s u r e G r i d V i e w S t a t e I D i a g r a m T a g A d d i t i o n a l I n f o " / > < / a : K e y V a l u e O f D i a g r a m O b j e c t K e y a n y T y p e z b w N T n L X > < a : K e y V a l u e O f D i a g r a m O b j e c t K e y a n y T y p e z b w N T n L X > < a : K e y > < K e y > M e a s u r e s \ N o .   o f   S u b c a t e g o r i e s \ T a g I n f o \ V a l u e < / K e y > < / a : K e y > < a : V a l u e   i : t y p e = " M e a s u r e G r i d V i e w S t a t e I D i a g r a m T a g A d d i t i o n a l I n f o " / > < / a : K e y V a l u e O f D i a g r a m O b j e c t K e y a n y T y p e z b w N T n L X > < a : K e y V a l u e O f D i a g r a m O b j e c t K e y a n y T y p e z b w N T n L X > < a : K e y > < K e y > M e a s u r e s \ N o .   o f   C o u n t r i e s < / K e y > < / a : K e y > < a : V a l u e   i : t y p e = " M e a s u r e G r i d N o d e V i e w S t a t e " > < L a y e d O u t > t r u e < / L a y e d O u t > < R o w > 8 < / R o w > < / a : V a l u e > < / a : K e y V a l u e O f D i a g r a m O b j e c t K e y a n y T y p e z b w N T n L X > < a : K e y V a l u e O f D i a g r a m O b j e c t K e y a n y T y p e z b w N T n L X > < a : K e y > < K e y > M e a s u r e s \ N o .   o f   C o u n t r i e s \ T a g I n f o \ F o r m u l a < / K e y > < / a : K e y > < a : V a l u e   i : t y p e = " M e a s u r e G r i d V i e w S t a t e I D i a g r a m T a g A d d i t i o n a l I n f o " / > < / a : K e y V a l u e O f D i a g r a m O b j e c t K e y a n y T y p e z b w N T n L X > < a : K e y V a l u e O f D i a g r a m O b j e c t K e y a n y T y p e z b w N T n L X > < a : K e y > < K e y > M e a s u r e s \ N o .   o f   C o u n t r i e s \ T a g I n f o \ V a l u e < / K e y > < / a : K e y > < a : V a l u e   i : t y p e = " M e a s u r e G r i d V i e w S t a t e I D i a g r a m T a g A d d i t i o n a l I n f o " / > < / a : K e y V a l u e O f D i a g r a m O b j e c t K e y a n y T y p e z b w N T n L X > < a : K e y V a l u e O f D i a g r a m O b j e c t K e y a n y T y p e z b w N T n L X > < a : K e y > < K e y > M e a s u r e s \ N o . o f   R e g i o n s < / K e y > < / a : K e y > < a : V a l u e   i : t y p e = " M e a s u r e G r i d N o d e V i e w S t a t e " > < L a y e d O u t > t r u e < / L a y e d O u t > < R o w > 9 < / R o w > < / a : V a l u e > < / a : K e y V a l u e O f D i a g r a m O b j e c t K e y a n y T y p e z b w N T n L X > < a : K e y V a l u e O f D i a g r a m O b j e c t K e y a n y T y p e z b w N T n L X > < a : K e y > < K e y > M e a s u r e s \ N o . o f   R e g i o n s \ T a g I n f o \ F o r m u l a < / K e y > < / a : K e y > < a : V a l u e   i : t y p e = " M e a s u r e G r i d V i e w S t a t e I D i a g r a m T a g A d d i t i o n a l I n f o " / > < / a : K e y V a l u e O f D i a g r a m O b j e c t K e y a n y T y p e z b w N T n L X > < a : K e y V a l u e O f D i a g r a m O b j e c t K e y a n y T y p e z b w N T n L X > < a : K e y > < K e y > M e a s u r e s \ N o . o f   R e g i o n s \ T a g I n f o \ V a l u e < / K e y > < / a : K e y > < a : V a l u e   i : t y p e = " M e a s u r e G r i d V i e w S t a t e I D i a g r a m T a g A d d i t i o n a l I n f o " / > < / a : K e y V a l u e O f D i a g r a m O b j e c t K e y a n y T y p e z b w N T n L X > < a : K e y V a l u e O f D i a g r a m O b j e c t K e y a n y T y p e z b w N T n L X > < a : K e y > < K e y > M e a s u r e s \ N o .   o f   S h i p m e n t   M o d e s < / K e y > < / a : K e y > < a : V a l u e   i : t y p e = " M e a s u r e G r i d N o d e V i e w S t a t e " > < L a y e d O u t > t r u e < / L a y e d O u t > < R o w > 1 0 < / R o w > < / a : V a l u e > < / a : K e y V a l u e O f D i a g r a m O b j e c t K e y a n y T y p e z b w N T n L X > < a : K e y V a l u e O f D i a g r a m O b j e c t K e y a n y T y p e z b w N T n L X > < a : K e y > < K e y > M e a s u r e s \ N o .   o f   S h i p m e n t   M o d e s \ T a g I n f o \ F o r m u l a < / K e y > < / a : K e y > < a : V a l u e   i : t y p e = " M e a s u r e G r i d V i e w S t a t e I D i a g r a m T a g A d d i t i o n a l I n f o " / > < / a : K e y V a l u e O f D i a g r a m O b j e c t K e y a n y T y p e z b w N T n L X > < a : K e y V a l u e O f D i a g r a m O b j e c t K e y a n y T y p e z b w N T n L X > < a : K e y > < K e y > M e a s u r e s \ N o .   o f   S h i p m e n t   M o d e s \ T a g I n f o \ V a l u e 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 C o l u m n s \ S a l e s < / K e y > < / a : K e y > < a : V a l u e   i : t y p e = " M e a s u r e G r i d N o d e V i e w S t a t e " > < C o l u m n > 3 < / C o l u m n > < L a y e d O u t > t r u e < / L a y e d O u t > < / a : V a l u e > < / a : K e y V a l u e O f D i a g r a m O b j e c t K e y a n y T y p e z b w N T n L X > < a : K e y V a l u e O f D i a g r a m O b j e c t K e y a n y T y p e z b w N T n L X > < a : K e y > < K e y > C o l u m n s \ P r o f i t < / 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 C o l u m n s \ C a t e g o r y < / K e y > < / a : K e y > < a : V a l u e   i : t y p e = " M e a s u r e G r i d N o d e V i e w S t a t e " > < C o l u m n > 6 < / C o l u m n > < L a y e d O u t > t r u e < / L a y e d O u t > < / a : V a l u e > < / a : K e y V a l u e O f D i a g r a m O b j e c t K e y a n y T y p e z b w N T n L X > < a : K e y V a l u e O f D i a g r a m O b j e c t K e y a n y T y p e z b w N T n L X > < a : K e y > < K e y > C o l u m n s \ S u b - C a t e g o r y < / K e y > < / a : K e y > < a : V a l u e   i : t y p e = " M e a s u r e G r i d N o d e V i e w S t a t e " > < C o l u m n > 7 < / 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V i e w S t a t e s > < / D i a g r a m M a n a g e r . S e r i a l i z a b l e D i a g r a m > < / A r r a y O f D i a g r a m M a n a g e r . S e r i a l i z a b l e D i a g r a m > ] ] > < / C u s t o m C o n t e n t > < / G e m i n i > 
</file>

<file path=customXml/item41.xml>��< ? x m l   v e r s i o n = " 1 . 0 "   e n c o d i n g = " U T F - 1 6 " ? > < G e m i n i   x m l n s = " h t t p : / / g e m i n i / p i v o t c u s t o m i z a t i o n / 7 f 7 9 a 1 f c - 7 e e 2 - 4 c 8 1 - 8 3 8 c - d b 0 e 6 c 3 8 6 3 8 0 " > < C u s t o m C o n t e n t > < ! [ C D A T A [ < ? x m l   v e r s i o n = " 1 . 0 "   e n c o d i n g = " u t f - 1 6 " ? > < S e t t i n g s > < C a l c u l a t e d F i e l d s > < i t e m > < M e a s u r e N a m e > T o t a l   C o s t < / M e a s u r e N a m e > < D i s p l a y N a m e > T o t a l   C o s t < / D i s p l a y N a m e > < V i s i b l e > T r u e < / V i s i b l e > < / i t e m > < i t e m > < M e a s u r e N a m e > O r d e r s < / M e a s u r e N a m e > < D i s p l a y N a m e > O r d e r s < / D i s p l a y N a m e > < V i s i b l e > F a l s e < / V i s i b l e > < / i t e m > < i t e m > < M e a s u r e N a m e > N o   o f   C u s t o m e r < / M e a s u r e N a m e > < D i s p l a y N a m e > N o   o f   C u s t o m e r < / D i s p l a y N a m e > < V i s i b l e > F a l s e < / V i s i b l e > < / i t e m > < i t e m > < M e a s u r e N a m e > M a r g i n < / M e a s u r e N a m e > < D i s p l a y N a m e > M a r g i n < / D i s p l a y N a m e > < V i s i b l e > F a l s e < / V i s i b l e > < / i t e m > < i t e m > < M e a s u r e N a m e > S e m e n t   C o u n t < / M e a s u r e N a m e > < D i s p l a y N a m e > S e m e n t   C o u n t < / D i s p l a y N a m e > < V i s i b l e > F a l s e < / V i s i b l e > < / i t e m > < i t e m > < M e a s u r e N a m e > N o .   o f   P r o d u c t s < / M e a s u r e N a m e > < D i s p l a y N a m e > N o .   o f   P r o d u c t s < / D i s p l a y N a m e > < V i s i b l e > F a l s e < / V i s i b l e > < / i t e m > < i t e m > < M e a s u r e N a m e > N o .   o f   C a t e g o r i e s < / M e a s u r e N a m e > < D i s p l a y N a m e > N o .   o f   C a t e g o r i e s < / D i s p l a y N a m e > < V i s i b l e > F a l s e < / V i s i b l e > < / i t e m > < i t e m > < M e a s u r e N a m e > N o .   o f   S u b c a t e g o r i e s < / M e a s u r e N a m e > < D i s p l a y N a m e > N o .   o f   S u b c a t e g o r i e s < / D i s p l a y N a m e > < V i s i b l e > F a l s e < / V i s i b l e > < / i t e m > < i t e m > < M e a s u r e N a m e > N o .   o f   C o u n t r i e s < / M e a s u r e N a m e > < D i s p l a y N a m e > N o .   o f   C o u n t r i e s < / D i s p l a y N a m e > < V i s i b l e > F a l s e < / V i s i b l e > < / i t e m > < i t e m > < M e a s u r e N a m e > N o . o f   R e g i o n s < / M e a s u r e N a m e > < D i s p l a y N a m e > N o . o f   R e g i o n s < / D i s p l a y N a m e > < V i s i b l e > F a l s e < / V i s i b l e > < / i t e m > < i t e m > < M e a s u r e N a m e > N o .   o f   S h i p m e n t   M o d e s < / M e a s u r e N a m e > < D i s p l a y N a m e > N o .   o f   S h i p m e n t   M o d e s < / D i s p l a y N a m e > < V i s i b l e > F a l s e < / V i s i b l e > < / i t e m > < / C a l c u l a t e d F i e l d s > < S A H o s t H a s h > 0 < / S A H o s t H a s h > < G e m i n i F i e l d L i s t V i s i b l e > T r u e < / G e m i n i F i e l d L i s t V i s i b l e > < / S e t t i n g s > ] ] > < / C u s t o m C o n t e n t > < / G e m i n i > 
</file>

<file path=customXml/item42.xml>��< ? x m l   v e r s i o n = " 1 . 0 "   e n c o d i n g = " U T F - 1 6 " ? > < G e m i n i   x m l n s = " h t t p : / / g e m i n i / p i v o t c u s t o m i z a t i o n / R e l a t i o n s h i p A u t o D e t e c t i o n E n a b l e d " > < C u s t o m C o n t e n t > < ! [ C D A T A [ T r u e ] ] > < / C u s t o m C o n t e n t > < / G e m i n i > 
</file>

<file path=customXml/item43.xml>��< ? x m l   v e r s i o n = " 1 . 0 "   e n c o d i n g = " U T F - 1 6 " ? > < G e m i n i   x m l n s = " h t t p : / / g e m i n i / p i v o t c u s t o m i z a t i o n / e a 8 9 7 d 5 e - e d 2 3 - 4 8 2 3 - 9 f c 4 - 2 a c e 7 0 8 3 f 9 f 0 " > < C u s t o m C o n t e n t > < ! [ C D A T A [ < ? x m l   v e r s i o n = " 1 . 0 "   e n c o d i n g = " u t f - 1 6 " ? > < S e t t i n g s > < C a l c u l a t e d F i e l d s > < i t e m > < M e a s u r e N a m e > T o t a l   C o s t < / M e a s u r e N a m e > < D i s p l a y N a m e > T o t a l   C o s t < / D i s p l a y N a m e > < V i s i b l e > F a l s e < / V i s i b l e > < / i t e m > < i t e m > < M e a s u r e N a m e > O r d e r s < / M e a s u r e N a m e > < D i s p l a y N a m e > O r d e r s < / D i s p l a y N a m e > < V i s i b l e > T r u e < / V i s i b l e > < / i t e m > < i t e m > < M e a s u r e N a m e > N o   o f   C u s t o m e r < / M e a s u r e N a m e > < D i s p l a y N a m e > N o   o f   C u s t o m e r < / D i s p l a y N a m e > < V i s i b l e > F a l s e < / V i s i b l e > < / i t e m > < i t e m > < M e a s u r e N a m e > M a r g i n < / M e a s u r e N a m e > < D i s p l a y N a m e > M a r g i n < / D i s p l a y N a m e > < V i s i b l e > F a l s e < / V i s i b l e > < / i t e m > < i t e m > < M e a s u r e N a m e > S e m e n t   C o u n t < / M e a s u r e N a m e > < D i s p l a y N a m e > S e m e n t   C o u n t < / D i s p l a y N a m e > < V i s i b l e > F a l s e < / V i s i b l e > < / i t e m > < i t e m > < M e a s u r e N a m e > N o .   o f   P r o d u c t s < / M e a s u r e N a m e > < D i s p l a y N a m e > N o .   o f   P r o d u c t s < / D i s p l a y N a m e > < V i s i b l e > F a l s e < / V i s i b l e > < / i t e m > < i t e m > < M e a s u r e N a m e > N o .   o f   C a t e g o r i e s < / M e a s u r e N a m e > < D i s p l a y N a m e > N o .   o f   C a t e g o r i e s < / D i s p l a y N a m e > < V i s i b l e > F a l s e < / V i s i b l e > < / i t e m > < i t e m > < M e a s u r e N a m e > N o .   o f   S u b c a t e g o r i e s < / M e a s u r e N a m e > < D i s p l a y N a m e > N o .   o f   S u b c a t e g o r i e s < / D i s p l a y N a m e > < V i s i b l e > F a l s e < / V i s i b l e > < / i t e m > < i t e m > < M e a s u r e N a m e > N o .   o f   C o u n t r i e s < / M e a s u r e N a m e > < D i s p l a y N a m e > N o .   o f   C o u n t r i e s < / D i s p l a y N a m e > < V i s i b l e > F a l s e < / V i s i b l e > < / i t e m > < i t e m > < M e a s u r e N a m e > N o . o f   R e g i o n s < / M e a s u r e N a m e > < D i s p l a y N a m e > N o . o f   R e g i o n s < / D i s p l a y N a m e > < V i s i b l e > F a l s e < / V i s i b l e > < / i t e m > < i t e m > < M e a s u r e N a m e > N o .   o f   S h i p m e n t   M o d e s < / M e a s u r e N a m e > < D i s p l a y N a m e > N o .   o f   S h i p m e n t   M o d e s < / D i s p l a y N a m e > < V i s i b l e > F a l s e < / V i s i b l e > < / i t e m > < / C a l c u l a t e d F i e l d s > < S A H o s t H a s h > 0 < / S A H o s t H a s h > < G e m i n i F i e l d L i s t V i s i b l e > T r u e < / G e m i n i F i e l d L i s t V i s i b l e > < / S e t t i n g s > ] ] > < / C u s t o m C o n t e n t > < / G e m i n i > 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6.xml>��< ? x m l   v e r s i o n = " 1 . 0 "   e n c o d i n g = " U T F - 1 6 " ? > < G e m i n i   x m l n s = " h t t p : / / g e m i n i / p i v o t c u s t o m i z a t i o n / S h o w H i d d e n " > < C u s t o m C o n t e n t > < ! [ C D A T A [ T r u 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9 4 5 d 3 6 3 b - 4 5 0 6 - 4 d 7 e - 9 e c a - 1 8 d e a f 6 3 a 3 e e " > < C u s t o m C o n t e n t > < ! [ C D A T A [ < ? x m l   v e r s i o n = " 1 . 0 "   e n c o d i n g = " u t f - 1 6 " ? > < S e t t i n g s > < C a l c u l a t e d F i e l d s > < i t e m > < M e a s u r e N a m e > T o t a l   C o s t < / M e a s u r e N a m e > < D i s p l a y N a m e > T o t a l   C o s t < / D i s p l a y N a m e > < V i s i b l e > F a l s e < / V i s i b l e > < / i t e m > < i t e m > < M e a s u r e N a m e > O r d e r s < / M e a s u r e N a m e > < D i s p l a y N a m e > O r d e r s < / D i s p l a y N a m e > < V i s i b l e > F a l s e < / V i s i b l e > < / i t e m > < i t e m > < M e a s u r e N a m e > N o   o f   C u s t o m e r < / M e a s u r e N a m e > < D i s p l a y N a m e > N o   o f   C u s t o m e r < / D i s p l a y N a m e > < V i s i b l e > F a l s e < / V i s i b l e > < / i t e m > < i t e m > < M e a s u r e N a m e > M a r g i n < / M e a s u r e N a m e > < D i s p l a y N a m e > M a r g i n < / D i s p l a y N a m e > < V i s i b l e > F a l s e < / V i s i b l e > < / i t e m > < i t e m > < M e a s u r e N a m e > S e m e n t   C o u n t < / M e a s u r e N a m e > < D i s p l a y N a m e > S e m e n t   C o u n t < / D i s p l a y N a m e > < V i s i b l e > F a l s e < / V i s i b l e > < / i t e m > < i t e m > < M e a s u r e N a m e > N o .   o f   P r o d u c t s < / M e a s u r e N a m e > < D i s p l a y N a m e > N o .   o f   P r o d u c t s < / D i s p l a y N a m e > < V i s i b l e > F a l s e < / V i s i b l e > < / i t e m > < i t e m > < M e a s u r e N a m e > N o .   o f   C a t e g o r i e s < / M e a s u r e N a m e > < D i s p l a y N a m e > N o .   o f   C a t e g o r i e s < / D i s p l a y N a m e > < V i s i b l e > F a l s e < / V i s i b l e > < / i t e m > < i t e m > < M e a s u r e N a m e > N o .   o f   S u b c a t e g o r i e s < / M e a s u r e N a m e > < D i s p l a y N a m e > N o .   o f   S u b c a t e g o r i e s < / D i s p l a y N a m e > < V i s i b l e > F a l s e < / V i s i b l e > < / i t e m > < i t e m > < M e a s u r e N a m e > N o .   o f   C o u n t r i e s < / M e a s u r e N a m e > < D i s p l a y N a m e > N o .   o f   C o u n t r i e s < / D i s p l a y N a m e > < V i s i b l e > F a l s e < / V i s i b l e > < / i t e m > < i t e m > < M e a s u r e N a m e > N o . o f   R e g i o n s < / M e a s u r e N a m e > < D i s p l a y N a m e > N o . o f   R e g i o n s < / D i s p l a y N a m e > < V i s i b l e > F a l s e < / V i s i b l e > < / i t e m > < i t e m > < M e a s u r e N a m e > N o .   o f   S h i p m e n t   M o d e s < / M e a s u r e N a m e > < D i s p l a y N a m e > N o .   o f   S h i p m e n t   M o d e s < / D i s p l a y N a m e > < V i s i b l e > F a l s e < / V i s i b l e > < / i t e m > < / C a l c u l a t e d F i e l d s > < S A H o s t H a s h > 0 < / S A H o s t H a s h > < G e m i n i F i e l d L i s t V i s i b l e > T r u e < / G e m i n i F i e l d L i s t V i s i b l e > < / S e t t i n g s > ] ] > < / C u s t o m C o n t e n t > < / G e m i n i > 
</file>

<file path=customXml/item9.xml>��< ? x m l   v e r s i o n = " 1 . 0 "   e n c o d i n g = " U T F - 1 6 " ? > < G e m i n i   x m l n s = " h t t p : / / g e m i n i / p i v o t c u s t o m i z a t i o n / d 6 c a 2 7 d c - f 4 b c - 4 b 6 5 - a a d c - 0 7 b f 9 0 6 d f 8 a 3 " > < C u s t o m C o n t e n t > < ! [ C D A T A [ < ? x m l   v e r s i o n = " 1 . 0 "   e n c o d i n g = " u t f - 1 6 " ? > < S e t t i n g s > < C a l c u l a t e d F i e l d s > < i t e m > < M e a s u r e N a m e > T o t a l   C o s t < / M e a s u r e N a m e > < D i s p l a y N a m e > T o t a l   C o s t < / D i s p l a y N a m e > < V i s i b l e > T r u e < / V i s i b l e > < / i t e m > < i t e m > < M e a s u r e N a m e > O r d e r s < / M e a s u r e N a m e > < D i s p l a y N a m e > O r d e r s < / D i s p l a y N a m e > < V i s i b l e > F a l s e < / V i s i b l e > < / i t e m > < i t e m > < M e a s u r e N a m e > N o   o f   C u s t o m e r < / M e a s u r e N a m e > < D i s p l a y N a m e > N o   o f   C u s t o m e r < / D i s p l a y N a m e > < V i s i b l e > F a l s e < / V i s i b l e > < / i t e m > < i t e m > < M e a s u r e N a m e > M a r g i n < / M e a s u r e N a m e > < D i s p l a y N a m e > M a r g i n < / 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8FDF15F7-22A5-4C7F-BB91-5A8999166A10}">
  <ds:schemaRefs/>
</ds:datastoreItem>
</file>

<file path=customXml/itemProps10.xml><?xml version="1.0" encoding="utf-8"?>
<ds:datastoreItem xmlns:ds="http://schemas.openxmlformats.org/officeDocument/2006/customXml" ds:itemID="{2DB4E31A-BBC5-46C4-88B6-ABED1B3F5CAD}">
  <ds:schemaRefs/>
</ds:datastoreItem>
</file>

<file path=customXml/itemProps11.xml><?xml version="1.0" encoding="utf-8"?>
<ds:datastoreItem xmlns:ds="http://schemas.openxmlformats.org/officeDocument/2006/customXml" ds:itemID="{4AA20851-72D2-4EC9-8BE1-C03D6F614935}">
  <ds:schemaRefs/>
</ds:datastoreItem>
</file>

<file path=customXml/itemProps12.xml><?xml version="1.0" encoding="utf-8"?>
<ds:datastoreItem xmlns:ds="http://schemas.openxmlformats.org/officeDocument/2006/customXml" ds:itemID="{4C88FDC9-1095-40A3-B91A-826648198ACA}">
  <ds:schemaRefs/>
</ds:datastoreItem>
</file>

<file path=customXml/itemProps13.xml><?xml version="1.0" encoding="utf-8"?>
<ds:datastoreItem xmlns:ds="http://schemas.openxmlformats.org/officeDocument/2006/customXml" ds:itemID="{B0A1C6C1-67B4-4CBF-8D70-4B38CD9721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cce187-3c84-4943-a66f-962a493ba866"/>
    <ds:schemaRef ds:uri="e9f15617-24a4-4d5f-af92-3537d9b55a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4.xml><?xml version="1.0" encoding="utf-8"?>
<ds:datastoreItem xmlns:ds="http://schemas.openxmlformats.org/officeDocument/2006/customXml" ds:itemID="{7DFC12F0-76BC-4795-96A6-9FFD18CBBBEB}">
  <ds:schemaRefs/>
</ds:datastoreItem>
</file>

<file path=customXml/itemProps15.xml><?xml version="1.0" encoding="utf-8"?>
<ds:datastoreItem xmlns:ds="http://schemas.openxmlformats.org/officeDocument/2006/customXml" ds:itemID="{7B4A7530-C7E8-4A4A-824B-36D7D7A4ADC0}">
  <ds:schemaRefs/>
</ds:datastoreItem>
</file>

<file path=customXml/itemProps16.xml><?xml version="1.0" encoding="utf-8"?>
<ds:datastoreItem xmlns:ds="http://schemas.openxmlformats.org/officeDocument/2006/customXml" ds:itemID="{7D975317-907B-452A-8C76-3E7DA0563B80}">
  <ds:schemaRefs/>
</ds:datastoreItem>
</file>

<file path=customXml/itemProps17.xml><?xml version="1.0" encoding="utf-8"?>
<ds:datastoreItem xmlns:ds="http://schemas.openxmlformats.org/officeDocument/2006/customXml" ds:itemID="{B7E4A802-DF86-401F-A1F6-D37AD44E456F}">
  <ds:schemaRefs/>
</ds:datastoreItem>
</file>

<file path=customXml/itemProps18.xml><?xml version="1.0" encoding="utf-8"?>
<ds:datastoreItem xmlns:ds="http://schemas.openxmlformats.org/officeDocument/2006/customXml" ds:itemID="{72C2F2F2-1B73-4DBE-AD21-1BC182A5DF27}">
  <ds:schemaRefs/>
</ds:datastoreItem>
</file>

<file path=customXml/itemProps19.xml><?xml version="1.0" encoding="utf-8"?>
<ds:datastoreItem xmlns:ds="http://schemas.openxmlformats.org/officeDocument/2006/customXml" ds:itemID="{E2E4B7F8-347A-4C3E-B037-8530399AFB49}">
  <ds:schemaRefs/>
</ds:datastoreItem>
</file>

<file path=customXml/itemProps2.xml><?xml version="1.0" encoding="utf-8"?>
<ds:datastoreItem xmlns:ds="http://schemas.openxmlformats.org/officeDocument/2006/customXml" ds:itemID="{93346648-8886-46C3-9183-D0D644F61EA7}">
  <ds:schemaRefs/>
</ds:datastoreItem>
</file>

<file path=customXml/itemProps20.xml><?xml version="1.0" encoding="utf-8"?>
<ds:datastoreItem xmlns:ds="http://schemas.openxmlformats.org/officeDocument/2006/customXml" ds:itemID="{6E489589-B27D-4025-8B94-607DA50D5899}">
  <ds:schemaRefs/>
</ds:datastoreItem>
</file>

<file path=customXml/itemProps21.xml><?xml version="1.0" encoding="utf-8"?>
<ds:datastoreItem xmlns:ds="http://schemas.openxmlformats.org/officeDocument/2006/customXml" ds:itemID="{5F5273FC-230A-4552-8D1B-FE946BC687A6}">
  <ds:schemaRefs/>
</ds:datastoreItem>
</file>

<file path=customXml/itemProps22.xml><?xml version="1.0" encoding="utf-8"?>
<ds:datastoreItem xmlns:ds="http://schemas.openxmlformats.org/officeDocument/2006/customXml" ds:itemID="{52EF401C-6871-4A05-9333-FB974EC51C34}">
  <ds:schemaRefs/>
</ds:datastoreItem>
</file>

<file path=customXml/itemProps23.xml><?xml version="1.0" encoding="utf-8"?>
<ds:datastoreItem xmlns:ds="http://schemas.openxmlformats.org/officeDocument/2006/customXml" ds:itemID="{5A61AEEC-1717-4DF4-AA3C-AF9018CA67FF}">
  <ds:schemaRefs/>
</ds:datastoreItem>
</file>

<file path=customXml/itemProps24.xml><?xml version="1.0" encoding="utf-8"?>
<ds:datastoreItem xmlns:ds="http://schemas.openxmlformats.org/officeDocument/2006/customXml" ds:itemID="{A764AAFF-CA0D-4511-9FC1-9314139F8C67}">
  <ds:schemaRefs/>
</ds:datastoreItem>
</file>

<file path=customXml/itemProps25.xml><?xml version="1.0" encoding="utf-8"?>
<ds:datastoreItem xmlns:ds="http://schemas.openxmlformats.org/officeDocument/2006/customXml" ds:itemID="{96A226B9-B3E9-4CCB-BB25-7F960C7FBB8A}">
  <ds:schemaRefs/>
</ds:datastoreItem>
</file>

<file path=customXml/itemProps26.xml><?xml version="1.0" encoding="utf-8"?>
<ds:datastoreItem xmlns:ds="http://schemas.openxmlformats.org/officeDocument/2006/customXml" ds:itemID="{EDCCC213-F760-4C0E-9F5F-E202C5B58E39}">
  <ds:schemaRefs/>
</ds:datastoreItem>
</file>

<file path=customXml/itemProps27.xml><?xml version="1.0" encoding="utf-8"?>
<ds:datastoreItem xmlns:ds="http://schemas.openxmlformats.org/officeDocument/2006/customXml" ds:itemID="{13F122FF-8231-4A49-91C6-1610917ADF5E}">
  <ds:schemaRefs/>
</ds:datastoreItem>
</file>

<file path=customXml/itemProps28.xml><?xml version="1.0" encoding="utf-8"?>
<ds:datastoreItem xmlns:ds="http://schemas.openxmlformats.org/officeDocument/2006/customXml" ds:itemID="{D53BE4F3-47A1-4E8F-BC04-2FCB7B2EB4E5}">
  <ds:schemaRefs/>
</ds:datastoreItem>
</file>

<file path=customXml/itemProps29.xml><?xml version="1.0" encoding="utf-8"?>
<ds:datastoreItem xmlns:ds="http://schemas.openxmlformats.org/officeDocument/2006/customXml" ds:itemID="{B7D7433A-0168-454E-B601-61B859E597ED}">
  <ds:schemaRefs/>
</ds:datastoreItem>
</file>

<file path=customXml/itemProps3.xml><?xml version="1.0" encoding="utf-8"?>
<ds:datastoreItem xmlns:ds="http://schemas.openxmlformats.org/officeDocument/2006/customXml" ds:itemID="{964891D5-92E5-49D2-A5EB-1C8432C55F80}">
  <ds:schemaRefs/>
</ds:datastoreItem>
</file>

<file path=customXml/itemProps30.xml><?xml version="1.0" encoding="utf-8"?>
<ds:datastoreItem xmlns:ds="http://schemas.openxmlformats.org/officeDocument/2006/customXml" ds:itemID="{9046398D-A61A-4120-AB9E-1B4244E2E902}">
  <ds:schemaRefs/>
</ds:datastoreItem>
</file>

<file path=customXml/itemProps31.xml><?xml version="1.0" encoding="utf-8"?>
<ds:datastoreItem xmlns:ds="http://schemas.openxmlformats.org/officeDocument/2006/customXml" ds:itemID="{F479E446-86C8-4861-8A2B-2C02776F21C0}">
  <ds:schemaRefs>
    <ds:schemaRef ds:uri="http://schemas.microsoft.com/sharepoint/v3/contenttype/forms"/>
  </ds:schemaRefs>
</ds:datastoreItem>
</file>

<file path=customXml/itemProps32.xml><?xml version="1.0" encoding="utf-8"?>
<ds:datastoreItem xmlns:ds="http://schemas.openxmlformats.org/officeDocument/2006/customXml" ds:itemID="{B52602B2-34DD-4A0D-8532-403564943F09}">
  <ds:schemaRefs>
    <ds:schemaRef ds:uri="http://schemas.microsoft.com/DataMashup"/>
  </ds:schemaRefs>
</ds:datastoreItem>
</file>

<file path=customXml/itemProps33.xml><?xml version="1.0" encoding="utf-8"?>
<ds:datastoreItem xmlns:ds="http://schemas.openxmlformats.org/officeDocument/2006/customXml" ds:itemID="{9F4C0435-0E1F-4CAE-AC13-7A73077D6C50}">
  <ds:schemaRefs/>
</ds:datastoreItem>
</file>

<file path=customXml/itemProps34.xml><?xml version="1.0" encoding="utf-8"?>
<ds:datastoreItem xmlns:ds="http://schemas.openxmlformats.org/officeDocument/2006/customXml" ds:itemID="{C43B2236-4CB0-40F4-980D-CF0686197786}">
  <ds:schemaRefs/>
</ds:datastoreItem>
</file>

<file path=customXml/itemProps35.xml><?xml version="1.0" encoding="utf-8"?>
<ds:datastoreItem xmlns:ds="http://schemas.openxmlformats.org/officeDocument/2006/customXml" ds:itemID="{ACA774B7-FC30-4F24-A79E-F38CD05BBBC6}">
  <ds:schemaRefs/>
</ds:datastoreItem>
</file>

<file path=customXml/itemProps36.xml><?xml version="1.0" encoding="utf-8"?>
<ds:datastoreItem xmlns:ds="http://schemas.openxmlformats.org/officeDocument/2006/customXml" ds:itemID="{EFFFE5DE-2197-4149-988F-168877142CC6}">
  <ds:schemaRefs/>
</ds:datastoreItem>
</file>

<file path=customXml/itemProps37.xml><?xml version="1.0" encoding="utf-8"?>
<ds:datastoreItem xmlns:ds="http://schemas.openxmlformats.org/officeDocument/2006/customXml" ds:itemID="{4E77F13B-21C3-4B28-A6AA-D3EAD1A0E1BB}">
  <ds:schemaRefs/>
</ds:datastoreItem>
</file>

<file path=customXml/itemProps38.xml><?xml version="1.0" encoding="utf-8"?>
<ds:datastoreItem xmlns:ds="http://schemas.openxmlformats.org/officeDocument/2006/customXml" ds:itemID="{7813F4C2-4DD0-4C38-8854-7D9E602315B6}">
  <ds:schemaRefs/>
</ds:datastoreItem>
</file>

<file path=customXml/itemProps39.xml><?xml version="1.0" encoding="utf-8"?>
<ds:datastoreItem xmlns:ds="http://schemas.openxmlformats.org/officeDocument/2006/customXml" ds:itemID="{65DD6A16-364C-4E28-8ABD-1A7A8281081D}">
  <ds:schemaRefs/>
</ds:datastoreItem>
</file>

<file path=customXml/itemProps4.xml><?xml version="1.0" encoding="utf-8"?>
<ds:datastoreItem xmlns:ds="http://schemas.openxmlformats.org/officeDocument/2006/customXml" ds:itemID="{D3B76D71-30EF-4AFF-9DF7-D3EB47411301}">
  <ds:schemaRefs/>
</ds:datastoreItem>
</file>

<file path=customXml/itemProps40.xml><?xml version="1.0" encoding="utf-8"?>
<ds:datastoreItem xmlns:ds="http://schemas.openxmlformats.org/officeDocument/2006/customXml" ds:itemID="{C1A8077E-974C-492C-8538-D9A6AD28A33A}">
  <ds:schemaRefs/>
</ds:datastoreItem>
</file>

<file path=customXml/itemProps41.xml><?xml version="1.0" encoding="utf-8"?>
<ds:datastoreItem xmlns:ds="http://schemas.openxmlformats.org/officeDocument/2006/customXml" ds:itemID="{7F1FA950-F8D9-45CF-9EF9-A781C7F7D8AD}">
  <ds:schemaRefs/>
</ds:datastoreItem>
</file>

<file path=customXml/itemProps42.xml><?xml version="1.0" encoding="utf-8"?>
<ds:datastoreItem xmlns:ds="http://schemas.openxmlformats.org/officeDocument/2006/customXml" ds:itemID="{0C9FDC3E-7E0E-45B3-8157-ABFBDE81E413}">
  <ds:schemaRefs/>
</ds:datastoreItem>
</file>

<file path=customXml/itemProps43.xml><?xml version="1.0" encoding="utf-8"?>
<ds:datastoreItem xmlns:ds="http://schemas.openxmlformats.org/officeDocument/2006/customXml" ds:itemID="{38C74314-DFD4-4A26-B5F6-F4E901178899}">
  <ds:schemaRefs/>
</ds:datastoreItem>
</file>

<file path=customXml/itemProps5.xml><?xml version="1.0" encoding="utf-8"?>
<ds:datastoreItem xmlns:ds="http://schemas.openxmlformats.org/officeDocument/2006/customXml" ds:itemID="{A15221CD-11AD-4C5E-9306-2B9CDC7D358A}">
  <ds:schemaRefs>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purl.org/dc/elements/1.1/"/>
    <ds:schemaRef ds:uri="http://purl.org/dc/dcmitype/"/>
    <ds:schemaRef ds:uri="http://schemas.microsoft.com/office/infopath/2007/PartnerControls"/>
    <ds:schemaRef ds:uri="e9f15617-24a4-4d5f-af92-3537d9b55a45"/>
    <ds:schemaRef ds:uri="c8cce187-3c84-4943-a66f-962a493ba866"/>
    <ds:schemaRef ds:uri="http://www.w3.org/XML/1998/namespace"/>
  </ds:schemaRefs>
</ds:datastoreItem>
</file>

<file path=customXml/itemProps6.xml><?xml version="1.0" encoding="utf-8"?>
<ds:datastoreItem xmlns:ds="http://schemas.openxmlformats.org/officeDocument/2006/customXml" ds:itemID="{CC646DB8-6A73-4E34-96C8-00F3BDAAFE64}">
  <ds:schemaRefs/>
</ds:datastoreItem>
</file>

<file path=customXml/itemProps7.xml><?xml version="1.0" encoding="utf-8"?>
<ds:datastoreItem xmlns:ds="http://schemas.openxmlformats.org/officeDocument/2006/customXml" ds:itemID="{0B15273F-F45B-4C53-B815-83D85297E62A}">
  <ds:schemaRefs/>
</ds:datastoreItem>
</file>

<file path=customXml/itemProps8.xml><?xml version="1.0" encoding="utf-8"?>
<ds:datastoreItem xmlns:ds="http://schemas.openxmlformats.org/officeDocument/2006/customXml" ds:itemID="{00293C4D-6E40-4DCA-8D41-68F448C18DF9}">
  <ds:schemaRefs/>
</ds:datastoreItem>
</file>

<file path=customXml/itemProps9.xml><?xml version="1.0" encoding="utf-8"?>
<ds:datastoreItem xmlns:ds="http://schemas.openxmlformats.org/officeDocument/2006/customXml" ds:itemID="{5BCAF477-61C4-4856-91DD-54980AAC493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Jelmy</dc:creator>
  <cp:lastModifiedBy>Jelmy</cp:lastModifiedBy>
  <dcterms:created xsi:type="dcterms:W3CDTF">2022-09-28T10:46:24Z</dcterms:created>
  <dcterms:modified xsi:type="dcterms:W3CDTF">2022-09-29T07:43:49Z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0x0101006B0B05E2F79C5D44A8A93BFDB2B3EA9D</vt:lpwstr>
  </property>
</Properties>
</file>