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s_pilani\3-1\BAV\Bav_assignment\"/>
    </mc:Choice>
  </mc:AlternateContent>
  <xr:revisionPtr revIDLastSave="0" documentId="13_ncr:1_{96DF3E8F-DDEF-49DB-914B-B055AE58F8DD}" xr6:coauthVersionLast="47" xr6:coauthVersionMax="47" xr10:uidLastSave="{00000000-0000-0000-0000-000000000000}"/>
  <bookViews>
    <workbookView xWindow="-110" yWindow="-110" windowWidth="19420" windowHeight="10420" firstSheet="2" activeTab="5" xr2:uid="{C1878767-489F-410F-A185-B45FAE1A8F21}"/>
  </bookViews>
  <sheets>
    <sheet name="GODREJ.NS" sheetId="1" r:id="rId1"/>
    <sheet name="BRIGADE.NS" sheetId="2" r:id="rId2"/>
    <sheet name="PRESTIGE.NS" sheetId="3" r:id="rId3"/>
    <sheet name="GODREJVALUATION.NS" sheetId="4" r:id="rId4"/>
    <sheet name="PRESTIGEVALUATION.NS" sheetId="5" r:id="rId5"/>
    <sheet name="BRIGADEVALUATION.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4" l="1"/>
  <c r="G55" i="5"/>
  <c r="H54" i="6"/>
  <c r="I37" i="6"/>
  <c r="J28" i="6"/>
  <c r="I28" i="6"/>
  <c r="H28" i="6"/>
  <c r="G28" i="6"/>
  <c r="F28" i="6"/>
  <c r="F26" i="6"/>
  <c r="F29" i="6" s="1"/>
  <c r="G24" i="6"/>
  <c r="G26" i="6" s="1"/>
  <c r="G29" i="6" s="1"/>
  <c r="H38" i="5"/>
  <c r="I29" i="5"/>
  <c r="H29" i="5"/>
  <c r="G29" i="5"/>
  <c r="F29" i="5"/>
  <c r="E29" i="5"/>
  <c r="E27" i="5"/>
  <c r="E30" i="5" s="1"/>
  <c r="G25" i="5"/>
  <c r="G27" i="5" s="1"/>
  <c r="G30" i="5" s="1"/>
  <c r="F25" i="5"/>
  <c r="F27" i="5" s="1"/>
  <c r="F30" i="5" s="1"/>
  <c r="G48" i="4"/>
  <c r="G47" i="4"/>
  <c r="G46" i="4"/>
  <c r="F41" i="4"/>
  <c r="F40" i="4"/>
  <c r="F39" i="4"/>
  <c r="F38" i="4"/>
  <c r="G35" i="4"/>
  <c r="E27" i="4"/>
  <c r="F27" i="4"/>
  <c r="G27" i="4"/>
  <c r="H27" i="4"/>
  <c r="D27" i="4"/>
  <c r="E26" i="4"/>
  <c r="F26" i="4"/>
  <c r="G26" i="4"/>
  <c r="H26" i="4"/>
  <c r="D26" i="4"/>
  <c r="E24" i="4"/>
  <c r="F24" i="4"/>
  <c r="G24" i="4"/>
  <c r="H24" i="4"/>
  <c r="D24" i="4"/>
  <c r="F22" i="4"/>
  <c r="G22" i="4" s="1"/>
  <c r="H22" i="4" s="1"/>
  <c r="E22" i="4"/>
  <c r="H24" i="6" l="1"/>
  <c r="H25" i="5"/>
  <c r="H26" i="6" l="1"/>
  <c r="H29" i="6" s="1"/>
  <c r="I24" i="6"/>
  <c r="H27" i="5"/>
  <c r="H30" i="5" s="1"/>
  <c r="I25" i="5"/>
  <c r="J24" i="6" l="1"/>
  <c r="I26" i="6"/>
  <c r="I29" i="6" s="1"/>
  <c r="G41" i="5"/>
  <c r="G42" i="5" s="1"/>
  <c r="G43" i="5" s="1"/>
  <c r="G44" i="5" s="1"/>
  <c r="H50" i="5" s="1"/>
  <c r="I27" i="5"/>
  <c r="I30" i="5" s="1"/>
  <c r="H49" i="5"/>
  <c r="H40" i="6" l="1"/>
  <c r="H41" i="6" s="1"/>
  <c r="H42" i="6" s="1"/>
  <c r="H43" i="6" s="1"/>
  <c r="I49" i="6" s="1"/>
  <c r="J26" i="6"/>
  <c r="J29" i="6" s="1"/>
  <c r="I48" i="6" s="1"/>
  <c r="H51" i="5"/>
  <c r="I50" i="6" l="1"/>
  <c r="O29" i="1" l="1"/>
  <c r="O51" i="1"/>
</calcChain>
</file>

<file path=xl/sharedStrings.xml><?xml version="1.0" encoding="utf-8"?>
<sst xmlns="http://schemas.openxmlformats.org/spreadsheetml/2006/main" count="665" uniqueCount="182">
  <si>
    <t>Total Revenue</t>
  </si>
  <si>
    <t>Net Income</t>
  </si>
  <si>
    <t>Godrej Properties</t>
  </si>
  <si>
    <t>Previous Years »</t>
  </si>
  <si>
    <t>Standalone Profit &amp; Loss account</t>
  </si>
  <si>
    <t>------------------- in Rs. Cr. -------------------</t>
  </si>
  <si>
    <t>Mar 22</t>
  </si>
  <si>
    <t>12 mths</t>
  </si>
  <si>
    <t>INCOME</t>
  </si>
  <si>
    <t>Revenue From Operations [Gross]</t>
  </si>
  <si>
    <t>Revenue From Operations [Net]</t>
  </si>
  <si>
    <t>Other Operating Revenues</t>
  </si>
  <si>
    <t>Total Operating Revenues</t>
  </si>
  <si>
    <t>Other Income</t>
  </si>
  <si>
    <t>EXPENSES</t>
  </si>
  <si>
    <t>Operating And Direct Expenses</t>
  </si>
  <si>
    <t>Changes In Inventories Of FG,WIP And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</si>
  <si>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</si>
  <si>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</si>
  <si>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</si>
  <si>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</si>
  <si>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</si>
  <si>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</si>
  <si>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Profit/Loss Before Tax</t>
  </si>
  <si>
    <t>Tax Expenses-Continued Operations</t>
  </si>
  <si>
    <t>Current Tax</t>
  </si>
  <si>
    <t>Deferred Tax</t>
  </si>
  <si>
    <t>Total Tax Expenses</t>
  </si>
  <si>
    <t>Profit/Loss After Tax And Before ExtraOrdinary Items</t>
  </si>
  <si>
    <t>Profit/Loss From Continuing Operations</t>
  </si>
  <si>
    <t>Profit/Loss For The Period</t>
  </si>
  <si>
    <t>INCOME STATEMENT</t>
  </si>
  <si>
    <t>BALANCE SHEET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</si>
  <si>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</si>
  <si>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</si>
  <si>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</si>
  <si>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</si>
  <si>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</si>
  <si>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</si>
  <si>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</si>
  <si>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</si>
  <si>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NON-CURRENT LIABILITIES</t>
  </si>
  <si>
    <t>Long Term Borrowings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</si>
  <si>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</si>
  <si>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</si>
  <si>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</si>
  <si>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</si>
  <si>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</si>
  <si>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</si>
  <si>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</si>
  <si>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</si>
  <si>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</si>
  <si>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</si>
  <si>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</si>
  <si>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</si>
  <si>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</si>
  <si>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</si>
  <si>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</si>
  <si>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Intangible Assets Under Development</t>
  </si>
  <si>
    <t>Other Assets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</si>
  <si>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</si>
  <si>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</si>
  <si>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</si>
  <si>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</si>
  <si>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</si>
  <si>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</si>
  <si>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</si>
  <si>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</si>
  <si>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</si>
  <si>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</si>
  <si>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</si>
  <si>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</si>
  <si>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</si>
  <si>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</si>
  <si>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</si>
  <si>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</si>
  <si>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CONTINGENT LIABILITIES, COMMITMENTS</t>
  </si>
  <si>
    <t>Contingent Liabilities</t>
  </si>
  <si>
    <t>CIF VALUE OF IMPORTS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</si>
  <si>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</si>
  <si>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</si>
  <si>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</si>
  <si>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</si>
  <si>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</t>
  </si>
  <si>
    <t>EARNINGS IN FOREIGN EXCHANGE</t>
  </si>
  <si>
    <t>FOB Value Of Goods</t>
  </si>
  <si>
    <t>Other Earnings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</si>
  <si>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</si>
  <si>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</si>
  <si>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</si>
  <si>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</si>
  <si>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</si>
  <si>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</si>
  <si>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</si>
  <si>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</si>
  <si>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Standalone Balance Sheet</t>
  </si>
  <si>
    <r>
      <t>Source : </t>
    </r>
    <r>
      <rPr>
        <b/>
        <sz val="6"/>
        <color rgb="FFFB9646"/>
        <rFont val="Tahoma"/>
        <family val="2"/>
      </rPr>
      <t>Dion Global Solutions Limited</t>
    </r>
  </si>
  <si>
    <t>CASH FLOW STATEMENT</t>
  </si>
  <si>
    <t>Consolidated Cash Flow</t>
  </si>
  <si>
    <t>Mar '22</t>
  </si>
  <si>
    <t>Mar '21</t>
  </si>
  <si>
    <t>Mar '20</t>
  </si>
  <si>
    <t>Mar '19</t>
  </si>
  <si>
    <t>Mar '18</t>
  </si>
  <si>
    <t>Net Profit Before Tax</t>
  </si>
  <si>
    <t>Net Cash From Operating Activities</t>
  </si>
  <si>
    <t>Net Cash (used in)/from</t>
  </si>
  <si>
    <t>Investing Activities</t>
  </si>
  <si>
    <t>Net Cash (used in)/from Financing Activities</t>
  </si>
  <si>
    <t>Net (decrease)/increase In Cash and Cash Equivalents</t>
  </si>
  <si>
    <t>Opening Cash &amp; Cash Equivalents</t>
  </si>
  <si>
    <t>Closing Cash &amp; Cash Equivalents</t>
  </si>
  <si>
    <t>TIME</t>
  </si>
  <si>
    <t>Brigade Enterprises</t>
  </si>
  <si>
    <t>Deferred Tax Liabilities [Net]</t>
  </si>
  <si>
    <t>This data can be easily copy pasted into a Microsoft Excel sheet</t>
  </si>
  <si>
    <t>Cost Of Materials Consumed</t>
  </si>
  <si>
    <t>Exceptional Items</t>
  </si>
  <si>
    <t>Tax For Earlier Years</t>
  </si>
  <si>
    <t>EARNINGS PER SHARE</t>
  </si>
  <si>
    <t>Basic EPS (Rs.)</t>
  </si>
  <si>
    <t>Diluted EPS (Rs.)</t>
  </si>
  <si>
    <t>VALUE OF IMPORTED AND INDIGENIOUS RAW MATERIALS</t>
  </si>
  <si>
    <t>STORES, SPARES AND LOOSE TOOLS</t>
  </si>
  <si>
    <t>DIVIDEND AND DIVIDEND PERCENTAGE</t>
  </si>
  <si>
    <t>Equity Share Dividend</t>
  </si>
  <si>
    <t>Tax On Dividend</t>
  </si>
  <si>
    <t>Equity Dividend Rate (%)</t>
  </si>
  <si>
    <t>Cash Flow</t>
  </si>
  <si>
    <t>Net Profit/Loss Before Extraordinary Items And Tax</t>
  </si>
  <si>
    <t>Net CashFlow From Operating Activities</t>
  </si>
  <si>
    <t>Net Cash Used In Investing Activities</t>
  </si>
  <si>
    <t>Net Cash Used From Financing Activities</t>
  </si>
  <si>
    <t>Net Inc/Dec In Cash And Cash Equivalents</t>
  </si>
  <si>
    <t>Cash And Cash Equivalents Begin of Year</t>
  </si>
  <si>
    <t>Cash And Cash Equivalents End Of Year</t>
  </si>
  <si>
    <t>Prestige Estates Projects</t>
  </si>
  <si>
    <t>Trade/Other Goods</t>
  </si>
  <si>
    <t>Capital Goods</t>
  </si>
  <si>
    <t>CASH FLOW STATEMENTs</t>
  </si>
  <si>
    <t>Growth Rates (Per Share)</t>
  </si>
  <si>
    <t>Annuals (Year End)</t>
  </si>
  <si>
    <t>Fiscal Period</t>
  </si>
  <si>
    <t>10-Year</t>
  </si>
  <si>
    <t>5-Year</t>
  </si>
  <si>
    <t>1-Year</t>
  </si>
  <si>
    <t>Revenue</t>
  </si>
  <si>
    <t>EPS without NRI</t>
  </si>
  <si>
    <t>EBIT</t>
  </si>
  <si>
    <t>EBITDA</t>
  </si>
  <si>
    <t>Free Cash Flow</t>
  </si>
  <si>
    <t>Dividends</t>
  </si>
  <si>
    <t>Book Value</t>
  </si>
  <si>
    <t>Price (Total Return)</t>
  </si>
  <si>
    <t>Revenue Growth Rate =20.28%</t>
  </si>
  <si>
    <t>EBIT GROWTH RATE=6.07%</t>
  </si>
  <si>
    <t>Expected GrowthRate</t>
  </si>
  <si>
    <t>Equity Reinvestment Rate</t>
  </si>
  <si>
    <t>FCFE</t>
  </si>
  <si>
    <t>Cost of Equity</t>
  </si>
  <si>
    <t>Cumulative Cost of equity</t>
  </si>
  <si>
    <t xml:space="preserve">Present Value </t>
  </si>
  <si>
    <t>STABLE PHASE</t>
  </si>
  <si>
    <t>ExpectedGrowth</t>
  </si>
  <si>
    <t>ROE</t>
  </si>
  <si>
    <t>Reinvestment Rate</t>
  </si>
  <si>
    <t>TERMINAL VALUE</t>
  </si>
  <si>
    <t>Earning6</t>
  </si>
  <si>
    <t>FCFE6</t>
  </si>
  <si>
    <t xml:space="preserve">Terminal </t>
  </si>
  <si>
    <t>PV</t>
  </si>
  <si>
    <t>SUM</t>
  </si>
  <si>
    <t xml:space="preserve">High Growth </t>
  </si>
  <si>
    <t xml:space="preserve">Stable Phase </t>
  </si>
  <si>
    <t>Intrinsic Value</t>
  </si>
  <si>
    <t>EBITGrowth</t>
  </si>
  <si>
    <t>MARKET PRICE</t>
  </si>
  <si>
    <t>Price</t>
  </si>
  <si>
    <t>Share Outsanding</t>
  </si>
  <si>
    <t>IV</t>
  </si>
  <si>
    <t>Shares Outstanding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</si>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</sst>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232A3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14"/>
      <color rgb="FF000000"/>
      <name val="Arial"/>
      <family val="2"/>
    </font>
    <font>
      <b/>
      <sz val="6"/>
      <color rgb="FF000000"/>
      <name val="Tahoma"/>
      <family val="2"/>
    </font>
    <font>
      <b/>
      <sz val="6"/>
      <color rgb="FFFB9646"/>
      <name val="Tahoma"/>
      <family val="2"/>
    </font>
    <font>
      <b/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6"/>
      <color rgb="FF081131"/>
      <name val="Arial"/>
      <family val="2"/>
    </font>
    <font>
      <sz val="6"/>
      <color rgb="FF081131"/>
      <name val="Arial"/>
      <family val="2"/>
    </font>
    <font>
      <sz val="6"/>
      <color rgb="FFFF0000"/>
      <name val="Arial"/>
      <family val="2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vertical="center" wrapText="1"/>
    </xf>
    <xf numFmtId="0" fontId="8" fillId="2" borderId="0" xfId="1" applyFill="1" applyAlignment="1">
      <alignment horizontal="right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right" vertical="center" wrapText="1"/>
    </xf>
    <xf numFmtId="16" fontId="6" fillId="2" borderId="2" xfId="0" applyNumberFormat="1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right" vertical="center" wrapText="1"/>
    </xf>
    <xf numFmtId="4" fontId="6" fillId="2" borderId="2" xfId="0" applyNumberFormat="1" applyFont="1" applyFill="1" applyBorder="1" applyAlignment="1">
      <alignment horizontal="right" vertical="center" wrapText="1"/>
    </xf>
    <xf numFmtId="4" fontId="6" fillId="3" borderId="2" xfId="0" applyNumberFormat="1" applyFont="1" applyFill="1" applyBorder="1" applyAlignment="1">
      <alignment horizontal="right" vertical="center" wrapText="1"/>
    </xf>
    <xf numFmtId="4" fontId="7" fillId="2" borderId="2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/>
    <xf numFmtId="0" fontId="1" fillId="2" borderId="0" xfId="0" applyFont="1" applyFill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right" vertical="center" wrapText="1"/>
    </xf>
    <xf numFmtId="16" fontId="10" fillId="2" borderId="2" xfId="0" applyNumberFormat="1" applyFont="1" applyFill="1" applyBorder="1" applyAlignment="1">
      <alignment horizontal="right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right" vertical="center" wrapText="1"/>
    </xf>
    <xf numFmtId="4" fontId="11" fillId="2" borderId="2" xfId="0" applyNumberFormat="1" applyFont="1" applyFill="1" applyBorder="1" applyAlignment="1">
      <alignment horizontal="right" vertical="center" wrapText="1"/>
    </xf>
    <xf numFmtId="4" fontId="10" fillId="3" borderId="2" xfId="0" applyNumberFormat="1" applyFont="1" applyFill="1" applyBorder="1" applyAlignment="1">
      <alignment horizontal="right"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right" vertical="center" wrapText="1"/>
    </xf>
    <xf numFmtId="0" fontId="10" fillId="3" borderId="0" xfId="0" applyFont="1" applyFill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 wrapText="1"/>
    </xf>
    <xf numFmtId="0" fontId="15" fillId="4" borderId="0" xfId="0" applyFont="1" applyFill="1"/>
    <xf numFmtId="0" fontId="7" fillId="2" borderId="0" xfId="0" applyFont="1" applyFill="1" applyAlignment="1">
      <alignment vertical="center" wrapText="1"/>
    </xf>
    <xf numFmtId="0" fontId="7" fillId="2" borderId="2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vertical="center" wrapText="1"/>
    </xf>
    <xf numFmtId="4" fontId="0" fillId="0" borderId="0" xfId="0" applyNumberFormat="1"/>
    <xf numFmtId="0" fontId="16" fillId="4" borderId="0" xfId="0" applyFont="1" applyFill="1"/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right" vertical="center" wrapText="1"/>
    </xf>
    <xf numFmtId="0" fontId="17" fillId="4" borderId="0" xfId="0" applyFont="1" applyFill="1"/>
    <xf numFmtId="0" fontId="18" fillId="4" borderId="0" xfId="0" applyFont="1" applyFill="1"/>
    <xf numFmtId="0" fontId="19" fillId="4" borderId="0" xfId="0" applyFont="1" applyFill="1"/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right" vertical="center" wrapText="1"/>
    </xf>
    <xf numFmtId="16" fontId="20" fillId="2" borderId="0" xfId="0" applyNumberFormat="1" applyFont="1" applyFill="1" applyAlignment="1">
      <alignment horizontal="right" vertical="center" wrapText="1"/>
    </xf>
    <xf numFmtId="0" fontId="21" fillId="2" borderId="0" xfId="0" applyFont="1" applyFill="1" applyAlignment="1">
      <alignment vertical="center"/>
    </xf>
    <xf numFmtId="0" fontId="8" fillId="2" borderId="0" xfId="1" applyFill="1" applyAlignment="1">
      <alignment vertical="center"/>
    </xf>
    <xf numFmtId="0" fontId="21" fillId="2" borderId="0" xfId="0" applyFont="1" applyFill="1" applyAlignment="1">
      <alignment horizontal="right" vertical="center"/>
    </xf>
    <xf numFmtId="10" fontId="22" fillId="2" borderId="0" xfId="0" applyNumberFormat="1" applyFont="1" applyFill="1" applyAlignment="1">
      <alignment horizontal="right" vertical="center"/>
    </xf>
    <xf numFmtId="10" fontId="21" fillId="2" borderId="0" xfId="0" applyNumberFormat="1" applyFont="1" applyFill="1" applyAlignment="1">
      <alignment horizontal="right" vertical="center"/>
    </xf>
    <xf numFmtId="4" fontId="21" fillId="2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/>
    </xf>
    <xf numFmtId="4" fontId="22" fillId="2" borderId="0" xfId="0" applyNumberFormat="1" applyFont="1" applyFill="1" applyAlignment="1">
      <alignment horizontal="right" vertical="center"/>
    </xf>
    <xf numFmtId="0" fontId="20" fillId="2" borderId="0" xfId="0" applyFont="1" applyFill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0" fontId="23" fillId="4" borderId="0" xfId="0" applyFont="1" applyFill="1"/>
    <xf numFmtId="10" fontId="2" fillId="5" borderId="0" xfId="0" applyNumberFormat="1" applyFont="1" applyFill="1"/>
    <xf numFmtId="0" fontId="2" fillId="5" borderId="0" xfId="0" applyFont="1" applyFill="1"/>
    <xf numFmtId="3" fontId="21" fillId="2" borderId="0" xfId="0" applyNumberFormat="1" applyFont="1" applyFill="1" applyAlignment="1">
      <alignment horizontal="right" vertical="center"/>
    </xf>
    <xf numFmtId="3" fontId="22" fillId="2" borderId="0" xfId="0" applyNumberFormat="1" applyFont="1" applyFill="1" applyAlignment="1">
      <alignment horizontal="right" vertical="center"/>
    </xf>
    <xf numFmtId="10" fontId="2" fillId="6" borderId="0" xfId="0" applyNumberFormat="1" applyFont="1" applyFill="1"/>
    <xf numFmtId="0" fontId="2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76200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244203-54D5-9596-B7CD-B05590C37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76200</xdr:colOff>
      <xdr:row>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2EB757-B598-65FC-BEA3-423B262B9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43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76200</xdr:colOff>
      <xdr:row>25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A45845-78A5-E59E-1035-98FD2DA9A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7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76200</xdr:colOff>
      <xdr:row>27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27B3B6-362D-7D2E-7409-DE8805C4C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65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76200</xdr:colOff>
      <xdr:row>7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BBB3699-0A50-7DCD-029B-8C7FCFBDE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0050" y="2044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C707C05-512F-C33D-FAEF-95A625506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0050" y="24257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73</xdr:row>
      <xdr:rowOff>0</xdr:rowOff>
    </xdr:from>
    <xdr:to>
      <xdr:col>15</xdr:col>
      <xdr:colOff>76200</xdr:colOff>
      <xdr:row>73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68CBFD9-DEFD-1878-1251-1326C398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0050" y="174815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28</xdr:col>
      <xdr:colOff>76200</xdr:colOff>
      <xdr:row>8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223BCBB-FD26-4A95-8975-8660EDE92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14850" y="2616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76200</xdr:colOff>
      <xdr:row>10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CD34A8C-E748-40B8-60ED-D11831F60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14850" y="29972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76200</xdr:colOff>
      <xdr:row>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8B788F-0C3A-4074-8978-2DE189DB4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256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76200</xdr:colOff>
      <xdr:row>10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BC9143-E50D-7DA5-4322-D9D94858C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939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76200</xdr:colOff>
      <xdr:row>71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35A582-81B4-AB45-3023-CA2AFBBF2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13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E4D298-E0EE-82D8-9532-D865AB00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0670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10C2E4-3B5B-BF8D-25AD-2176D7668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4353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30</xdr:row>
      <xdr:rowOff>0</xdr:rowOff>
    </xdr:from>
    <xdr:to>
      <xdr:col>15</xdr:col>
      <xdr:colOff>76200</xdr:colOff>
      <xdr:row>30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2851C0-DF3F-CB54-5B50-7A2620104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8051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32</xdr:row>
      <xdr:rowOff>0</xdr:rowOff>
    </xdr:from>
    <xdr:to>
      <xdr:col>15</xdr:col>
      <xdr:colOff>76200</xdr:colOff>
      <xdr:row>32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EC4F7A-3213-486A-F1BC-735DD479F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84201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15</xdr:col>
      <xdr:colOff>76200</xdr:colOff>
      <xdr:row>45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7247AA-AFED-BD18-EA7A-0C2D64727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19570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47</xdr:row>
      <xdr:rowOff>0</xdr:rowOff>
    </xdr:from>
    <xdr:to>
      <xdr:col>15</xdr:col>
      <xdr:colOff>76200</xdr:colOff>
      <xdr:row>47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A1759F2-BED7-5CEF-4E06-C09202E49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4650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60</xdr:row>
      <xdr:rowOff>0</xdr:rowOff>
    </xdr:from>
    <xdr:to>
      <xdr:col>15</xdr:col>
      <xdr:colOff>76200</xdr:colOff>
      <xdr:row>60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A89231-F81B-E555-82EF-78DDDE82E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5392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76200</xdr:colOff>
      <xdr:row>10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6EDFA36-2B19-DE11-5949-16C3DF31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30670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12</xdr:row>
      <xdr:rowOff>0</xdr:rowOff>
    </xdr:from>
    <xdr:to>
      <xdr:col>28</xdr:col>
      <xdr:colOff>76200</xdr:colOff>
      <xdr:row>12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203F8-FCB2-A3D2-70F9-413F36B16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34353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76200</xdr:colOff>
      <xdr:row>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C13AA2-0C27-36B9-C326-BAAE51371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1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76200</xdr:colOff>
      <xdr:row>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5BA6AF-9D43-B161-14C1-B62CBEF86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98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76200</xdr:colOff>
      <xdr:row>73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A9E9C1-A925-04B2-CFCF-8D7CB36C9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19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76200</xdr:colOff>
      <xdr:row>8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A0743-8212-9149-EFAF-3DD05EA1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4066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76200</xdr:colOff>
      <xdr:row>10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E86FB-363D-637C-87E6-F279D7BDF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7749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14</xdr:col>
      <xdr:colOff>76200</xdr:colOff>
      <xdr:row>27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BDDA2B-2D84-3A25-C203-B065F92C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048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14</xdr:col>
      <xdr:colOff>76200</xdr:colOff>
      <xdr:row>29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153508-7359-4606-F9AC-D6DCE7A79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4549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41</xdr:row>
      <xdr:rowOff>0</xdr:rowOff>
    </xdr:from>
    <xdr:to>
      <xdr:col>14</xdr:col>
      <xdr:colOff>76200</xdr:colOff>
      <xdr:row>41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DF8885-AD8E-FF17-3E08-A9ADC650A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6489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14</xdr:col>
      <xdr:colOff>76200</xdr:colOff>
      <xdr:row>43</xdr:row>
      <xdr:rowOff>76200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C9A00A-53D0-15D9-9F15-D184985338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0363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14</xdr:col>
      <xdr:colOff>76200</xdr:colOff>
      <xdr:row>56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5CC27C-10CD-538C-7689-9D578A83B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37414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8</xdr:row>
      <xdr:rowOff>0</xdr:rowOff>
    </xdr:from>
    <xdr:to>
      <xdr:col>28</xdr:col>
      <xdr:colOff>76200</xdr:colOff>
      <xdr:row>8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8EC6E65-AA9E-D16E-37C7-615EF4FDE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4066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10</xdr:row>
      <xdr:rowOff>0</xdr:rowOff>
    </xdr:from>
    <xdr:to>
      <xdr:col>28</xdr:col>
      <xdr:colOff>76200</xdr:colOff>
      <xdr:row>10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D3A7664-EEC3-E968-ABD4-C0DCC4012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77495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254000</xdr:colOff>
      <xdr:row>2</xdr:row>
      <xdr:rowOff>152400</xdr:rowOff>
    </xdr:from>
    <xdr:to>
      <xdr:col>18</xdr:col>
      <xdr:colOff>387639</xdr:colOff>
      <xdr:row>15</xdr:row>
      <xdr:rowOff>50918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885BB1-393E-513F-9FCA-0D76D2151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20700"/>
          <a:ext cx="5620039" cy="229246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19</xdr:col>
      <xdr:colOff>76486</xdr:colOff>
      <xdr:row>30</xdr:row>
      <xdr:rowOff>57267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3CC929-C649-89AE-EE70-E941ABA8A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314700"/>
          <a:ext cx="5562886" cy="226706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19</xdr:col>
      <xdr:colOff>57435</xdr:colOff>
      <xdr:row>44</xdr:row>
      <xdr:rowOff>118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5E7494-1417-C303-1EE7-0EEEEF083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892800"/>
          <a:ext cx="5543835" cy="229246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47</xdr:row>
      <xdr:rowOff>0</xdr:rowOff>
    </xdr:from>
    <xdr:to>
      <xdr:col>19</xdr:col>
      <xdr:colOff>282</xdr:colOff>
      <xdr:row>59</xdr:row>
      <xdr:rowOff>118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A79086-64D5-F6F0-062D-D7AC69F7F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8655050"/>
          <a:ext cx="5486682" cy="22924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</xdr:row>
      <xdr:rowOff>0</xdr:rowOff>
    </xdr:from>
    <xdr:to>
      <xdr:col>21</xdr:col>
      <xdr:colOff>178091</xdr:colOff>
      <xdr:row>19</xdr:row>
      <xdr:rowOff>44566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1DA200-CCFE-39E5-DDE6-FACAFE6C6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289050"/>
          <a:ext cx="5664491" cy="22543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21</xdr:col>
      <xdr:colOff>120938</xdr:colOff>
      <xdr:row>34</xdr:row>
      <xdr:rowOff>101719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A0E429-D765-C774-15C4-803C6383B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4051300"/>
          <a:ext cx="5607338" cy="23115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</xdr:row>
      <xdr:rowOff>0</xdr:rowOff>
    </xdr:from>
    <xdr:to>
      <xdr:col>22</xdr:col>
      <xdr:colOff>63785</xdr:colOff>
      <xdr:row>19</xdr:row>
      <xdr:rowOff>120770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A7F5AB-C581-B201-6534-208FED197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289050"/>
          <a:ext cx="5550185" cy="233057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25683</xdr:colOff>
      <xdr:row>34</xdr:row>
      <xdr:rowOff>76322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594B06-405D-DEBA-6A38-40D473E2B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4051300"/>
          <a:ext cx="5512083" cy="2368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focus.com/stock/NSE:GODREJPROP/summary" TargetMode="External"/><Relationship Id="rId3" Type="http://schemas.openxmlformats.org/officeDocument/2006/relationships/hyperlink" Target="https://www.gurufocus.com/term/EBIT/NSE:GODREJPROP/EBIT/Apple" TargetMode="External"/><Relationship Id="rId7" Type="http://schemas.openxmlformats.org/officeDocument/2006/relationships/hyperlink" Target="https://www.gurufocus.com/term/Book%20Value%20Per%20Share/NSE:GODREJPROP/Book-Value-per-Share/Apple" TargetMode="External"/><Relationship Id="rId2" Type="http://schemas.openxmlformats.org/officeDocument/2006/relationships/hyperlink" Target="https://www.gurufocus.com/term/eps_nri/NSE:GODREJPROP/EPS-without-NRI/Apple" TargetMode="External"/><Relationship Id="rId1" Type="http://schemas.openxmlformats.org/officeDocument/2006/relationships/hyperlink" Target="https://www.gurufocus.com/term/Revenue/NSE:GODREJPROP/Revenue/Apple" TargetMode="External"/><Relationship Id="rId6" Type="http://schemas.openxmlformats.org/officeDocument/2006/relationships/hyperlink" Target="https://www.gurufocus.com/term/Dividends%20Per%20Share/NSE:GODREJPROP/Dividends-per-Share/Apple" TargetMode="External"/><Relationship Id="rId5" Type="http://schemas.openxmlformats.org/officeDocument/2006/relationships/hyperlink" Target="https://www.gurufocus.com/term/total_freecashflow/NSE:GODREJPROP/Free-Cash-Flow/Apple" TargetMode="External"/><Relationship Id="rId4" Type="http://schemas.openxmlformats.org/officeDocument/2006/relationships/hyperlink" Target="https://www.gurufocus.com/term/EBITDA/NSE:GODREJPROP/EBITDA/Apple" TargetMode="External"/><Relationship Id="rId9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focus.com/stock/NSE:PRESTIGE/summary" TargetMode="External"/><Relationship Id="rId3" Type="http://schemas.openxmlformats.org/officeDocument/2006/relationships/hyperlink" Target="https://www.gurufocus.com/term/EBIT/NSE:PRESTIGE/EBIT/Apple" TargetMode="External"/><Relationship Id="rId7" Type="http://schemas.openxmlformats.org/officeDocument/2006/relationships/hyperlink" Target="https://www.gurufocus.com/term/Book%20Value%20Per%20Share/NSE:PRESTIGE/Book-Value-per-Share/Apple" TargetMode="External"/><Relationship Id="rId2" Type="http://schemas.openxmlformats.org/officeDocument/2006/relationships/hyperlink" Target="https://www.gurufocus.com/term/eps_nri/NSE:PRESTIGE/EPS-without-NRI/Apple" TargetMode="External"/><Relationship Id="rId1" Type="http://schemas.openxmlformats.org/officeDocument/2006/relationships/hyperlink" Target="https://www.gurufocus.com/term/Revenue/NSE:PRESTIGE/Revenue/Apple" TargetMode="External"/><Relationship Id="rId6" Type="http://schemas.openxmlformats.org/officeDocument/2006/relationships/hyperlink" Target="https://www.gurufocus.com/term/Dividends%20Per%20Share/NSE:PRESTIGE/Dividends-per-Share/Apple" TargetMode="External"/><Relationship Id="rId5" Type="http://schemas.openxmlformats.org/officeDocument/2006/relationships/hyperlink" Target="https://www.gurufocus.com/term/total_freecashflow/NSE:PRESTIGE/Free-Cash-Flow/Apple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www.gurufocus.com/term/EBITDA/NSE:PRESTIGE/EBITDA/Apple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focus.com/stock/NSE:BRIGADE/summary" TargetMode="External"/><Relationship Id="rId3" Type="http://schemas.openxmlformats.org/officeDocument/2006/relationships/hyperlink" Target="https://www.gurufocus.com/term/EBIT/NSE:BRIGADE/EBIT/Apple" TargetMode="External"/><Relationship Id="rId7" Type="http://schemas.openxmlformats.org/officeDocument/2006/relationships/hyperlink" Target="https://www.gurufocus.com/term/Book%20Value%20Per%20Share/NSE:BRIGADE/Book-Value-per-Share/Apple" TargetMode="External"/><Relationship Id="rId2" Type="http://schemas.openxmlformats.org/officeDocument/2006/relationships/hyperlink" Target="https://www.gurufocus.com/term/eps_nri/NSE:BRIGADE/EPS-without-NRI/Apple" TargetMode="External"/><Relationship Id="rId1" Type="http://schemas.openxmlformats.org/officeDocument/2006/relationships/hyperlink" Target="https://www.gurufocus.com/term/Revenue/NSE:BRIGADE/Revenue/Apple" TargetMode="External"/><Relationship Id="rId6" Type="http://schemas.openxmlformats.org/officeDocument/2006/relationships/hyperlink" Target="https://www.gurufocus.com/term/Dividends%20Per%20Share/NSE:BRIGADE/Dividends-per-Share/Apple" TargetMode="External"/><Relationship Id="rId5" Type="http://schemas.openxmlformats.org/officeDocument/2006/relationships/hyperlink" Target="https://www.gurufocus.com/term/total_freecashflow/NSE:BRIGADE/Free-Cash-Flow/Apple" TargetMode="External"/><Relationship Id="rId4" Type="http://schemas.openxmlformats.org/officeDocument/2006/relationships/hyperlink" Target="https://www.gurufocus.com/term/EBITDA/NSE:BRIGADE/EBITDA/Apple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9684-11A5-4984-88EA-5C82C6D1417E}">
  <dimension ref="B2:AM76"/>
  <sheetViews>
    <sheetView topLeftCell="U25" workbookViewId="0">
      <selection activeCell="Y35" sqref="Y35"/>
    </sheetView>
  </sheetViews>
  <sheetFormatPr defaultRowHeight="14.5" x14ac:dyDescent="0.35"/>
  <cols>
    <col min="2" max="2" width="10.81640625" bestFit="1" customWidth="1"/>
  </cols>
  <sheetData>
    <row r="2" spans="2:39" ht="23.5" x14ac:dyDescent="0.55000000000000004">
      <c r="D2" s="20" t="s">
        <v>31</v>
      </c>
      <c r="E2" s="20"/>
      <c r="F2" s="21"/>
      <c r="Q2" s="20" t="s">
        <v>32</v>
      </c>
      <c r="R2" s="20"/>
      <c r="AE2" s="40" t="s">
        <v>97</v>
      </c>
      <c r="AF2" s="40"/>
      <c r="AG2" s="40"/>
      <c r="AH2" s="21"/>
    </row>
    <row r="4" spans="2:39" ht="29" x14ac:dyDescent="0.35">
      <c r="B4" s="4" t="s">
        <v>2</v>
      </c>
      <c r="C4" s="5" t="s">
        <v>3</v>
      </c>
    </row>
    <row r="5" spans="2:39" ht="43.5" x14ac:dyDescent="0.35">
      <c r="B5" s="6" t="s">
        <v>4</v>
      </c>
      <c r="C5" s="7" t="s">
        <v>5</v>
      </c>
      <c r="P5" s="22" t="s">
        <v>2</v>
      </c>
      <c r="Q5" s="5" t="s">
        <v>3</v>
      </c>
    </row>
    <row r="6" spans="2:39" ht="42" x14ac:dyDescent="0.35">
      <c r="B6" s="8"/>
      <c r="C6" s="9" t="s">
        <v>6</v>
      </c>
      <c r="D6" s="10">
        <v>44641</v>
      </c>
      <c r="E6" s="10">
        <v>44640</v>
      </c>
      <c r="F6" s="10">
        <v>44639</v>
      </c>
      <c r="G6" s="10">
        <v>44638</v>
      </c>
      <c r="H6" s="3"/>
      <c r="I6" s="3"/>
      <c r="J6" s="3"/>
      <c r="K6" s="3"/>
      <c r="L6" s="3"/>
      <c r="P6" s="6" t="s">
        <v>95</v>
      </c>
      <c r="Q6" s="7" t="s">
        <v>5</v>
      </c>
      <c r="AC6" s="4" t="s">
        <v>2</v>
      </c>
      <c r="AD6" s="5" t="s">
        <v>3</v>
      </c>
    </row>
    <row r="7" spans="2:39" ht="24" x14ac:dyDescent="0.35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"/>
      <c r="P7" s="23"/>
      <c r="Q7" s="24" t="s">
        <v>6</v>
      </c>
      <c r="R7" s="25">
        <v>44641</v>
      </c>
      <c r="S7" s="25">
        <v>44640</v>
      </c>
      <c r="T7" s="25">
        <v>44639</v>
      </c>
      <c r="U7" s="25">
        <v>44638</v>
      </c>
      <c r="V7" s="3"/>
      <c r="W7" s="3"/>
      <c r="X7" s="3"/>
      <c r="Y7" s="3"/>
      <c r="Z7" s="3"/>
      <c r="AC7" s="6" t="s">
        <v>98</v>
      </c>
      <c r="AD7" s="7" t="s">
        <v>5</v>
      </c>
    </row>
    <row r="8" spans="2:39" ht="15" thickBot="1" x14ac:dyDescent="0.4">
      <c r="B8" s="11"/>
      <c r="C8" s="12" t="s">
        <v>7</v>
      </c>
      <c r="D8" s="12" t="s">
        <v>7</v>
      </c>
      <c r="E8" s="12" t="s">
        <v>7</v>
      </c>
      <c r="F8" s="12" t="s">
        <v>7</v>
      </c>
      <c r="G8" s="12" t="s">
        <v>7</v>
      </c>
      <c r="H8" s="3"/>
      <c r="I8" s="3"/>
      <c r="J8" s="3"/>
      <c r="K8" s="3"/>
      <c r="L8" s="3"/>
      <c r="M8" s="2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C8" s="8"/>
      <c r="AD8" s="9" t="s">
        <v>99</v>
      </c>
      <c r="AE8" s="9" t="s">
        <v>100</v>
      </c>
      <c r="AF8" s="9" t="s">
        <v>101</v>
      </c>
      <c r="AG8" s="9" t="s">
        <v>102</v>
      </c>
      <c r="AH8" s="9" t="s">
        <v>103</v>
      </c>
      <c r="AI8" s="3"/>
      <c r="AJ8" s="3"/>
      <c r="AK8" s="3"/>
      <c r="AL8" s="3"/>
      <c r="AM8" s="3"/>
    </row>
    <row r="9" spans="2:39" ht="15" customHeight="1" thickBot="1" x14ac:dyDescent="0.4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"/>
      <c r="P9" s="26"/>
      <c r="Q9" s="27" t="s">
        <v>7</v>
      </c>
      <c r="R9" s="27" t="s">
        <v>7</v>
      </c>
      <c r="S9" s="27" t="s">
        <v>7</v>
      </c>
      <c r="T9" s="27" t="s">
        <v>7</v>
      </c>
      <c r="U9" s="27" t="s">
        <v>7</v>
      </c>
      <c r="V9" s="3"/>
      <c r="W9" s="3"/>
      <c r="X9" s="3"/>
      <c r="Y9" s="3"/>
      <c r="Z9" s="3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 spans="2:39" ht="15" customHeight="1" thickBot="1" x14ac:dyDescent="0.4">
      <c r="B10" s="18" t="s">
        <v>8</v>
      </c>
      <c r="C10" s="19"/>
      <c r="D10" s="9"/>
      <c r="E10" s="9"/>
      <c r="F10" s="9"/>
      <c r="G10" s="9"/>
      <c r="H10" s="3"/>
      <c r="I10" s="3"/>
      <c r="J10" s="3"/>
      <c r="K10" s="3"/>
      <c r="L10" s="3"/>
      <c r="M10" s="2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C10" s="11"/>
      <c r="AD10" s="12" t="s">
        <v>7</v>
      </c>
      <c r="AE10" s="12" t="s">
        <v>7</v>
      </c>
      <c r="AF10" s="12" t="s">
        <v>7</v>
      </c>
      <c r="AG10" s="12" t="s">
        <v>7</v>
      </c>
      <c r="AH10" s="12" t="s">
        <v>7</v>
      </c>
      <c r="AI10" s="3"/>
      <c r="AJ10" s="3"/>
      <c r="AK10" s="3"/>
      <c r="AL10" s="3"/>
      <c r="AM10" s="3"/>
    </row>
    <row r="11" spans="2:39" ht="16.5" thickBot="1" x14ac:dyDescent="0.4">
      <c r="B11" s="8" t="s">
        <v>9</v>
      </c>
      <c r="C11" s="13">
        <v>1473.45</v>
      </c>
      <c r="D11" s="9">
        <v>543.74</v>
      </c>
      <c r="E11" s="13">
        <v>2059.65</v>
      </c>
      <c r="F11" s="13">
        <v>1405.47</v>
      </c>
      <c r="G11" s="9">
        <v>806.13</v>
      </c>
      <c r="H11" s="3"/>
      <c r="I11" s="3"/>
      <c r="J11" s="3"/>
      <c r="K11" s="3"/>
      <c r="L11" s="3"/>
      <c r="M11" s="2"/>
      <c r="P11" s="35" t="s">
        <v>33</v>
      </c>
      <c r="Q11" s="36"/>
      <c r="R11" s="24"/>
      <c r="S11" s="24"/>
      <c r="T11" s="24"/>
      <c r="U11" s="24"/>
      <c r="V11" s="3"/>
      <c r="W11" s="3"/>
      <c r="X11" s="3"/>
      <c r="Y11" s="3"/>
      <c r="Z11" s="3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 spans="2:39" ht="16.5" thickBot="1" x14ac:dyDescent="0.4">
      <c r="B12" s="8" t="s">
        <v>10</v>
      </c>
      <c r="C12" s="13">
        <v>1473.45</v>
      </c>
      <c r="D12" s="9">
        <v>543.74</v>
      </c>
      <c r="E12" s="13">
        <v>2059.65</v>
      </c>
      <c r="F12" s="13">
        <v>1405.47</v>
      </c>
      <c r="G12" s="9">
        <v>806.13</v>
      </c>
      <c r="H12" s="3"/>
      <c r="I12" s="3"/>
      <c r="J12" s="3"/>
      <c r="K12" s="3"/>
      <c r="L12" s="3"/>
      <c r="M12" s="2"/>
      <c r="P12" s="35" t="s">
        <v>34</v>
      </c>
      <c r="Q12" s="36"/>
      <c r="R12" s="24"/>
      <c r="S12" s="24"/>
      <c r="T12" s="24"/>
      <c r="U12" s="24"/>
      <c r="V12" s="3"/>
      <c r="W12" s="3"/>
      <c r="X12" s="3"/>
      <c r="Y12" s="3"/>
      <c r="Z12" s="3"/>
      <c r="AC12" s="8" t="s">
        <v>104</v>
      </c>
      <c r="AD12" s="9">
        <v>516.33000000000004</v>
      </c>
      <c r="AE12" s="9">
        <v>-85.66</v>
      </c>
      <c r="AF12" s="9">
        <v>492.89</v>
      </c>
      <c r="AG12" s="9">
        <v>348.2</v>
      </c>
      <c r="AH12" s="9">
        <v>336.83</v>
      </c>
      <c r="AI12" s="3"/>
      <c r="AJ12" s="3"/>
      <c r="AK12" s="3"/>
      <c r="AL12" s="3"/>
      <c r="AM12" s="3"/>
    </row>
    <row r="13" spans="2:39" ht="24" x14ac:dyDescent="0.35">
      <c r="B13" s="11" t="s">
        <v>11</v>
      </c>
      <c r="C13" s="12">
        <v>0</v>
      </c>
      <c r="D13" s="12">
        <v>26.68</v>
      </c>
      <c r="E13" s="12">
        <v>25.71</v>
      </c>
      <c r="F13" s="12">
        <v>28.28</v>
      </c>
      <c r="G13" s="12">
        <v>149.69999999999999</v>
      </c>
      <c r="H13" s="3"/>
      <c r="I13" s="3"/>
      <c r="J13" s="3"/>
      <c r="K13" s="3"/>
      <c r="L13" s="3"/>
      <c r="P13" s="26" t="s">
        <v>35</v>
      </c>
      <c r="Q13" s="27">
        <v>138.99</v>
      </c>
      <c r="R13" s="27">
        <v>138.97</v>
      </c>
      <c r="S13" s="27">
        <v>126.01</v>
      </c>
      <c r="T13" s="27">
        <v>114.66</v>
      </c>
      <c r="U13" s="27">
        <v>108.24</v>
      </c>
      <c r="V13" s="3"/>
      <c r="W13" s="3"/>
      <c r="X13" s="3"/>
      <c r="Y13" s="3"/>
      <c r="Z13" s="3"/>
      <c r="AC13" s="11" t="s">
        <v>105</v>
      </c>
      <c r="AD13" s="12">
        <v>-451.68</v>
      </c>
      <c r="AE13" s="12">
        <v>-671.21</v>
      </c>
      <c r="AF13" s="12">
        <v>-231.69</v>
      </c>
      <c r="AG13" s="12">
        <v>478.06</v>
      </c>
      <c r="AH13" s="12">
        <v>1157.55</v>
      </c>
      <c r="AI13" s="3"/>
      <c r="AJ13" s="3"/>
      <c r="AK13" s="3"/>
      <c r="AL13" s="3"/>
      <c r="AM13" s="3"/>
    </row>
    <row r="14" spans="2:39" ht="16" x14ac:dyDescent="0.35">
      <c r="B14" s="8" t="s">
        <v>12</v>
      </c>
      <c r="C14" s="13">
        <v>1473.45</v>
      </c>
      <c r="D14" s="9">
        <v>570.41999999999996</v>
      </c>
      <c r="E14" s="13">
        <v>2085.36</v>
      </c>
      <c r="F14" s="13">
        <v>1433.75</v>
      </c>
      <c r="G14" s="9">
        <v>955.83</v>
      </c>
      <c r="H14" s="3"/>
      <c r="I14" s="3"/>
      <c r="J14" s="3"/>
      <c r="K14" s="3"/>
      <c r="L14" s="3"/>
      <c r="P14" s="28" t="s">
        <v>36</v>
      </c>
      <c r="Q14" s="29">
        <v>138.99</v>
      </c>
      <c r="R14" s="29">
        <v>138.97</v>
      </c>
      <c r="S14" s="29">
        <v>126.01</v>
      </c>
      <c r="T14" s="29">
        <v>114.66</v>
      </c>
      <c r="U14" s="29">
        <v>108.24</v>
      </c>
      <c r="V14" s="3"/>
      <c r="W14" s="3"/>
      <c r="X14" s="3"/>
      <c r="Y14" s="3"/>
      <c r="Z14" s="3"/>
      <c r="AC14" s="11" t="s">
        <v>106</v>
      </c>
      <c r="AD14" s="42">
        <v>123.84</v>
      </c>
      <c r="AE14" s="42">
        <v>-3321.87</v>
      </c>
      <c r="AF14" s="42">
        <v>-1721.18</v>
      </c>
      <c r="AG14" s="42">
        <v>-980.58</v>
      </c>
      <c r="AH14" s="42">
        <v>-976.16</v>
      </c>
      <c r="AI14" s="3"/>
      <c r="AJ14" s="3"/>
      <c r="AK14" s="3"/>
      <c r="AL14" s="3"/>
      <c r="AM14" s="3"/>
    </row>
    <row r="15" spans="2:39" ht="16" x14ac:dyDescent="0.35">
      <c r="B15" s="11" t="s">
        <v>13</v>
      </c>
      <c r="C15" s="12">
        <v>858.48</v>
      </c>
      <c r="D15" s="12">
        <v>671</v>
      </c>
      <c r="E15" s="12">
        <v>519.96</v>
      </c>
      <c r="F15" s="12">
        <v>460.25</v>
      </c>
      <c r="G15" s="12">
        <v>493.61</v>
      </c>
      <c r="H15" s="3"/>
      <c r="I15" s="3"/>
      <c r="J15" s="3"/>
      <c r="K15" s="3"/>
      <c r="L15" s="3"/>
      <c r="P15" s="26" t="s">
        <v>37</v>
      </c>
      <c r="Q15" s="30">
        <v>9145.3700000000008</v>
      </c>
      <c r="R15" s="30">
        <v>8616.5400000000009</v>
      </c>
      <c r="S15" s="30">
        <v>4979.9799999999996</v>
      </c>
      <c r="T15" s="30">
        <v>2537.12</v>
      </c>
      <c r="U15" s="30">
        <v>2123.5700000000002</v>
      </c>
      <c r="V15" s="3"/>
      <c r="W15" s="3"/>
      <c r="X15" s="3"/>
      <c r="Y15" s="3"/>
      <c r="Z15" s="3"/>
      <c r="AC15" s="11" t="s">
        <v>107</v>
      </c>
      <c r="AD15" s="42"/>
      <c r="AE15" s="42"/>
      <c r="AF15" s="42"/>
      <c r="AG15" s="42"/>
      <c r="AH15" s="42"/>
      <c r="AI15" s="3"/>
      <c r="AJ15" s="3"/>
      <c r="AK15" s="3"/>
      <c r="AL15" s="3"/>
      <c r="AM15" s="3"/>
    </row>
    <row r="16" spans="2:39" ht="32" x14ac:dyDescent="0.35">
      <c r="B16" s="6" t="s">
        <v>0</v>
      </c>
      <c r="C16" s="14">
        <v>2331.9299999999998</v>
      </c>
      <c r="D16" s="14">
        <v>1241.42</v>
      </c>
      <c r="E16" s="14">
        <v>2605.3200000000002</v>
      </c>
      <c r="F16" s="14">
        <v>1894</v>
      </c>
      <c r="G16" s="14">
        <v>1449.44</v>
      </c>
      <c r="H16" s="3"/>
      <c r="I16" s="3"/>
      <c r="J16" s="3"/>
      <c r="K16" s="3"/>
      <c r="L16" s="3"/>
      <c r="P16" s="28" t="s">
        <v>38</v>
      </c>
      <c r="Q16" s="31">
        <v>9145.3700000000008</v>
      </c>
      <c r="R16" s="31">
        <v>8616.5400000000009</v>
      </c>
      <c r="S16" s="31">
        <v>4979.9799999999996</v>
      </c>
      <c r="T16" s="31">
        <v>2537.12</v>
      </c>
      <c r="U16" s="31">
        <v>2123.5700000000002</v>
      </c>
      <c r="V16" s="3"/>
      <c r="W16" s="3"/>
      <c r="X16" s="3"/>
      <c r="Y16" s="3"/>
      <c r="Z16" s="3"/>
      <c r="AC16" s="11" t="s">
        <v>108</v>
      </c>
      <c r="AD16" s="12">
        <v>235.3</v>
      </c>
      <c r="AE16" s="12">
        <v>4258.9799999999996</v>
      </c>
      <c r="AF16" s="12">
        <v>1974.18</v>
      </c>
      <c r="AG16" s="12">
        <v>969.78</v>
      </c>
      <c r="AH16" s="12">
        <v>-492.87</v>
      </c>
      <c r="AI16" s="3"/>
      <c r="AJ16" s="3"/>
      <c r="AK16" s="3"/>
      <c r="AL16" s="3"/>
      <c r="AM16" s="3"/>
    </row>
    <row r="17" spans="2:39" ht="14.5" customHeight="1" x14ac:dyDescent="0.35">
      <c r="B17" s="18" t="s">
        <v>14</v>
      </c>
      <c r="C17" s="19"/>
      <c r="D17" s="9"/>
      <c r="E17" s="9"/>
      <c r="F17" s="9"/>
      <c r="G17" s="9"/>
      <c r="H17" s="3"/>
      <c r="I17" s="3"/>
      <c r="J17" s="3"/>
      <c r="K17" s="3"/>
      <c r="L17" s="3"/>
      <c r="P17" s="26" t="s">
        <v>39</v>
      </c>
      <c r="Q17" s="27">
        <v>0</v>
      </c>
      <c r="R17" s="27">
        <v>0</v>
      </c>
      <c r="S17" s="27">
        <v>0</v>
      </c>
      <c r="T17" s="27">
        <v>5.27</v>
      </c>
      <c r="U17" s="27">
        <v>0</v>
      </c>
      <c r="V17" s="3"/>
      <c r="W17" s="3"/>
      <c r="X17" s="3"/>
      <c r="Y17" s="3"/>
      <c r="Z17" s="3"/>
      <c r="AC17" s="8" t="s">
        <v>109</v>
      </c>
      <c r="AD17" s="9">
        <v>-92.46</v>
      </c>
      <c r="AE17" s="9">
        <v>265.83</v>
      </c>
      <c r="AF17" s="9">
        <v>21.49</v>
      </c>
      <c r="AG17" s="9">
        <v>467.26</v>
      </c>
      <c r="AH17" s="9">
        <v>-311.48</v>
      </c>
      <c r="AI17" s="3"/>
      <c r="AJ17" s="3"/>
      <c r="AK17" s="3"/>
      <c r="AL17" s="3"/>
      <c r="AM17" s="3"/>
    </row>
    <row r="18" spans="2:39" ht="24" x14ac:dyDescent="0.35">
      <c r="B18" s="11" t="s">
        <v>15</v>
      </c>
      <c r="C18" s="12">
        <v>815.76</v>
      </c>
      <c r="D18" s="15">
        <v>1342.2</v>
      </c>
      <c r="E18" s="12">
        <v>765.72</v>
      </c>
      <c r="F18" s="12">
        <v>509.34</v>
      </c>
      <c r="G18" s="12">
        <v>595.83000000000004</v>
      </c>
      <c r="H18" s="3"/>
      <c r="I18" s="3"/>
      <c r="J18" s="3"/>
      <c r="K18" s="3"/>
      <c r="L18" s="3"/>
      <c r="P18" s="28" t="s">
        <v>40</v>
      </c>
      <c r="Q18" s="31">
        <v>9284.36</v>
      </c>
      <c r="R18" s="31">
        <v>8755.51</v>
      </c>
      <c r="S18" s="31">
        <v>5105.99</v>
      </c>
      <c r="T18" s="31">
        <v>2657.05</v>
      </c>
      <c r="U18" s="31">
        <v>2231.81</v>
      </c>
      <c r="V18" s="3"/>
      <c r="W18" s="3"/>
      <c r="X18" s="3"/>
      <c r="Y18" s="3"/>
      <c r="Z18" s="3"/>
      <c r="AC18" s="11" t="s">
        <v>110</v>
      </c>
      <c r="AD18" s="12">
        <v>271.54000000000002</v>
      </c>
      <c r="AE18" s="12">
        <v>2.88</v>
      </c>
      <c r="AF18" s="12">
        <v>-23.46</v>
      </c>
      <c r="AG18" s="12">
        <v>-490.78</v>
      </c>
      <c r="AH18" s="12">
        <v>-188.51</v>
      </c>
      <c r="AI18" s="3"/>
      <c r="AJ18" s="3"/>
      <c r="AK18" s="3"/>
      <c r="AL18" s="3"/>
      <c r="AM18" s="3"/>
    </row>
    <row r="19" spans="2:39" ht="32" x14ac:dyDescent="0.35">
      <c r="B19" s="11" t="s">
        <v>16</v>
      </c>
      <c r="C19" s="12">
        <v>107.49</v>
      </c>
      <c r="D19" s="15">
        <v>-1047.98</v>
      </c>
      <c r="E19" s="12">
        <v>442.51</v>
      </c>
      <c r="F19" s="12">
        <v>500.54</v>
      </c>
      <c r="G19" s="12">
        <v>0</v>
      </c>
      <c r="H19" s="3"/>
      <c r="I19" s="3"/>
      <c r="J19" s="3"/>
      <c r="K19" s="3"/>
      <c r="L19" s="3"/>
      <c r="P19" s="35" t="s">
        <v>41</v>
      </c>
      <c r="Q19" s="36"/>
      <c r="R19" s="24"/>
      <c r="S19" s="24"/>
      <c r="T19" s="24"/>
      <c r="U19" s="24"/>
      <c r="V19" s="3"/>
      <c r="W19" s="3"/>
      <c r="X19" s="3"/>
      <c r="Y19" s="3"/>
      <c r="Z19" s="3"/>
      <c r="AC19" s="11" t="s">
        <v>111</v>
      </c>
      <c r="AD19" s="12">
        <v>179.08</v>
      </c>
      <c r="AE19" s="12">
        <v>268.70999999999998</v>
      </c>
      <c r="AF19" s="12">
        <v>-1.97</v>
      </c>
      <c r="AG19" s="12">
        <v>-23.52</v>
      </c>
      <c r="AH19" s="12">
        <v>-499.99</v>
      </c>
      <c r="AI19" s="3"/>
      <c r="AJ19" s="3"/>
      <c r="AK19" s="3"/>
      <c r="AL19" s="3"/>
      <c r="AM19" s="3"/>
    </row>
    <row r="20" spans="2:39" ht="16" x14ac:dyDescent="0.35">
      <c r="B20" s="11" t="s">
        <v>17</v>
      </c>
      <c r="C20" s="12">
        <v>88.35</v>
      </c>
      <c r="D20" s="12">
        <v>257.8</v>
      </c>
      <c r="E20" s="12">
        <v>152.43</v>
      </c>
      <c r="F20" s="12">
        <v>143.52000000000001</v>
      </c>
      <c r="G20" s="12">
        <v>98.74</v>
      </c>
      <c r="H20" s="3"/>
      <c r="I20" s="3"/>
      <c r="J20" s="3"/>
      <c r="K20" s="3"/>
      <c r="L20" s="3"/>
      <c r="P20" s="26" t="s">
        <v>42</v>
      </c>
      <c r="Q20" s="30">
        <v>1000</v>
      </c>
      <c r="R20" s="30">
        <v>1000</v>
      </c>
      <c r="S20" s="27">
        <v>0</v>
      </c>
      <c r="T20" s="27">
        <v>500</v>
      </c>
      <c r="U20" s="27">
        <v>500</v>
      </c>
      <c r="V20" s="3"/>
      <c r="W20" s="3"/>
      <c r="X20" s="3"/>
      <c r="Y20" s="3"/>
      <c r="Z20" s="3"/>
    </row>
    <row r="21" spans="2:39" ht="16" x14ac:dyDescent="0.35">
      <c r="B21" s="11" t="s">
        <v>18</v>
      </c>
      <c r="C21" s="12">
        <v>222.26</v>
      </c>
      <c r="D21" s="12">
        <v>234.52</v>
      </c>
      <c r="E21" s="12">
        <v>266.2</v>
      </c>
      <c r="F21" s="12">
        <v>251.95</v>
      </c>
      <c r="G21" s="12">
        <v>191.95</v>
      </c>
      <c r="H21" s="3"/>
      <c r="I21" s="3"/>
      <c r="J21" s="3"/>
      <c r="K21" s="3"/>
      <c r="L21" s="3"/>
      <c r="P21" s="26" t="s">
        <v>43</v>
      </c>
      <c r="Q21" s="27">
        <v>88.61</v>
      </c>
      <c r="R21" s="27">
        <v>131.72</v>
      </c>
      <c r="S21" s="27">
        <v>1.1499999999999999</v>
      </c>
      <c r="T21" s="27">
        <v>0</v>
      </c>
      <c r="U21" s="27">
        <v>0</v>
      </c>
      <c r="V21" s="3"/>
      <c r="W21" s="3"/>
      <c r="X21" s="3"/>
      <c r="Y21" s="3"/>
      <c r="Z21" s="3"/>
    </row>
    <row r="22" spans="2:39" ht="24" x14ac:dyDescent="0.35">
      <c r="B22" s="11" t="s">
        <v>19</v>
      </c>
      <c r="C22" s="12">
        <v>17.77</v>
      </c>
      <c r="D22" s="12">
        <v>16.21</v>
      </c>
      <c r="E22" s="12">
        <v>16.670000000000002</v>
      </c>
      <c r="F22" s="12">
        <v>13.12</v>
      </c>
      <c r="G22" s="12">
        <v>14.53</v>
      </c>
      <c r="H22" s="3"/>
      <c r="I22" s="3"/>
      <c r="J22" s="3"/>
      <c r="K22" s="3"/>
      <c r="L22" s="3"/>
      <c r="P22" s="26" t="s">
        <v>44</v>
      </c>
      <c r="Q22" s="27">
        <v>17.07</v>
      </c>
      <c r="R22" s="27">
        <v>14.58</v>
      </c>
      <c r="S22" s="27">
        <v>12.62</v>
      </c>
      <c r="T22" s="27">
        <v>11.51</v>
      </c>
      <c r="U22" s="27">
        <v>11.33</v>
      </c>
      <c r="V22" s="3"/>
      <c r="W22" s="3"/>
      <c r="X22" s="3"/>
      <c r="Y22" s="3"/>
      <c r="Z22" s="3"/>
    </row>
    <row r="23" spans="2:39" ht="24" x14ac:dyDescent="0.35">
      <c r="B23" s="11" t="s">
        <v>20</v>
      </c>
      <c r="C23" s="12">
        <v>366.75</v>
      </c>
      <c r="D23" s="12">
        <v>355.23</v>
      </c>
      <c r="E23" s="12">
        <v>339.74</v>
      </c>
      <c r="F23" s="12">
        <v>190.55</v>
      </c>
      <c r="G23" s="12">
        <v>174.85</v>
      </c>
      <c r="H23" s="3"/>
      <c r="I23" s="3"/>
      <c r="J23" s="3"/>
      <c r="K23" s="3"/>
      <c r="L23" s="3"/>
      <c r="P23" s="28" t="s">
        <v>45</v>
      </c>
      <c r="Q23" s="31">
        <v>1105.68</v>
      </c>
      <c r="R23" s="31">
        <v>1146.3</v>
      </c>
      <c r="S23" s="29">
        <v>13.77</v>
      </c>
      <c r="T23" s="29">
        <v>511.51</v>
      </c>
      <c r="U23" s="29">
        <v>511.33</v>
      </c>
      <c r="V23" s="3"/>
      <c r="W23" s="3"/>
      <c r="X23" s="3"/>
      <c r="Y23" s="3"/>
      <c r="Z23" s="3"/>
    </row>
    <row r="24" spans="2:39" x14ac:dyDescent="0.35">
      <c r="B24" s="6" t="s">
        <v>21</v>
      </c>
      <c r="C24" s="14">
        <v>1618.38</v>
      </c>
      <c r="D24" s="14">
        <v>1157.98</v>
      </c>
      <c r="E24" s="14">
        <v>1983.27</v>
      </c>
      <c r="F24" s="14">
        <v>1609.02</v>
      </c>
      <c r="G24" s="14">
        <v>1075.9000000000001</v>
      </c>
      <c r="H24" s="3"/>
      <c r="I24" s="3"/>
      <c r="J24" s="3"/>
      <c r="K24" s="3"/>
      <c r="L24" s="3"/>
      <c r="P24" s="35" t="s">
        <v>46</v>
      </c>
      <c r="Q24" s="36"/>
      <c r="R24" s="24"/>
      <c r="S24" s="24"/>
      <c r="T24" s="24"/>
      <c r="U24" s="24"/>
      <c r="V24" s="3"/>
      <c r="W24" s="3"/>
      <c r="X24" s="3"/>
      <c r="Y24" s="3"/>
      <c r="Z24" s="3"/>
    </row>
    <row r="25" spans="2:39" ht="16" x14ac:dyDescent="0.35">
      <c r="B25" s="8"/>
      <c r="C25" s="10">
        <v>44642</v>
      </c>
      <c r="D25" s="10">
        <v>44641</v>
      </c>
      <c r="E25" s="10">
        <v>44640</v>
      </c>
      <c r="F25" s="10">
        <v>44639</v>
      </c>
      <c r="G25" s="10">
        <v>44638</v>
      </c>
      <c r="H25" s="3"/>
      <c r="I25" s="3"/>
      <c r="J25" s="3"/>
      <c r="K25" s="3"/>
      <c r="L25" s="3"/>
      <c r="P25" s="26" t="s">
        <v>47</v>
      </c>
      <c r="Q25" s="30">
        <v>4169.82</v>
      </c>
      <c r="R25" s="30">
        <v>3513.12</v>
      </c>
      <c r="S25" s="30">
        <v>3204.04</v>
      </c>
      <c r="T25" s="30">
        <v>3015.84</v>
      </c>
      <c r="U25" s="30">
        <v>3202.86</v>
      </c>
      <c r="V25" s="3"/>
      <c r="W25" s="3"/>
      <c r="X25" s="3"/>
      <c r="Y25" s="3"/>
      <c r="Z25" s="3"/>
    </row>
    <row r="26" spans="2:39" x14ac:dyDescent="0.35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P26" s="26" t="s">
        <v>48</v>
      </c>
      <c r="Q26" s="27">
        <v>383.55</v>
      </c>
      <c r="R26" s="27">
        <v>413.48</v>
      </c>
      <c r="S26" s="27">
        <v>430.98</v>
      </c>
      <c r="T26" s="27">
        <v>143.02000000000001</v>
      </c>
      <c r="U26" s="27">
        <v>208.51</v>
      </c>
      <c r="V26" s="3"/>
      <c r="W26" s="3"/>
      <c r="X26" s="3"/>
      <c r="Y26" s="3"/>
      <c r="Z26" s="3"/>
    </row>
    <row r="27" spans="2:39" ht="16" x14ac:dyDescent="0.35">
      <c r="B27" s="11"/>
      <c r="C27" s="12" t="s">
        <v>7</v>
      </c>
      <c r="D27" s="12" t="s">
        <v>7</v>
      </c>
      <c r="E27" s="12" t="s">
        <v>7</v>
      </c>
      <c r="F27" s="12" t="s">
        <v>7</v>
      </c>
      <c r="G27" s="12" t="s">
        <v>7</v>
      </c>
      <c r="H27" s="3"/>
      <c r="I27" s="3"/>
      <c r="J27" s="3"/>
      <c r="K27" s="3"/>
      <c r="L27" s="3"/>
      <c r="P27" s="26" t="s">
        <v>49</v>
      </c>
      <c r="Q27" s="30">
        <v>1132.33</v>
      </c>
      <c r="R27" s="30">
        <v>1092.42</v>
      </c>
      <c r="S27" s="30">
        <v>1137.21</v>
      </c>
      <c r="T27" s="30">
        <v>1438.86</v>
      </c>
      <c r="U27" s="27">
        <v>641.9</v>
      </c>
      <c r="V27" s="3"/>
      <c r="W27" s="3"/>
      <c r="X27" s="3"/>
      <c r="Y27" s="3"/>
      <c r="Z27" s="3"/>
    </row>
    <row r="28" spans="2:39" ht="16" x14ac:dyDescent="0.35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P28" s="26" t="s">
        <v>50</v>
      </c>
      <c r="Q28" s="27">
        <v>26.13</v>
      </c>
      <c r="R28" s="27">
        <v>20.78</v>
      </c>
      <c r="S28" s="27">
        <v>11.79</v>
      </c>
      <c r="T28" s="27">
        <v>10.98</v>
      </c>
      <c r="U28" s="27">
        <v>3.32</v>
      </c>
      <c r="V28" s="3"/>
      <c r="W28" s="3"/>
      <c r="X28" s="3"/>
      <c r="Y28" s="3"/>
      <c r="Z28" s="3"/>
    </row>
    <row r="29" spans="2:39" ht="32" x14ac:dyDescent="0.35">
      <c r="B29" s="6" t="s">
        <v>22</v>
      </c>
      <c r="C29" s="16">
        <v>713.55</v>
      </c>
      <c r="D29" s="16">
        <v>83.44</v>
      </c>
      <c r="E29" s="16">
        <v>622.04999999999995</v>
      </c>
      <c r="F29" s="16">
        <v>284.98</v>
      </c>
      <c r="G29" s="16">
        <v>373.54</v>
      </c>
      <c r="H29" s="3"/>
      <c r="I29" s="3"/>
      <c r="J29" s="3"/>
      <c r="K29" s="3"/>
      <c r="L29" s="3"/>
      <c r="O29" s="44">
        <f>AVERAGE(Q29:U29)</f>
        <v>4840.1880000000001</v>
      </c>
      <c r="P29" s="28" t="s">
        <v>51</v>
      </c>
      <c r="Q29" s="31">
        <v>5711.83</v>
      </c>
      <c r="R29" s="31">
        <v>5039.8</v>
      </c>
      <c r="S29" s="31">
        <v>4784.0200000000004</v>
      </c>
      <c r="T29" s="31">
        <v>4608.7</v>
      </c>
      <c r="U29" s="31">
        <v>4056.59</v>
      </c>
      <c r="V29" s="3"/>
      <c r="W29" s="3"/>
      <c r="X29" s="3"/>
      <c r="Y29" s="3"/>
      <c r="Z29" s="3"/>
    </row>
    <row r="30" spans="2:39" ht="16" x14ac:dyDescent="0.35">
      <c r="B30" s="8" t="s">
        <v>23</v>
      </c>
      <c r="C30" s="9">
        <v>713.55</v>
      </c>
      <c r="D30" s="9">
        <v>83.44</v>
      </c>
      <c r="E30" s="9">
        <v>622.04999999999995</v>
      </c>
      <c r="F30" s="9">
        <v>284.98</v>
      </c>
      <c r="G30" s="9">
        <v>373.54</v>
      </c>
      <c r="H30" s="3"/>
      <c r="I30" s="3"/>
      <c r="J30" s="3"/>
      <c r="K30" s="3"/>
      <c r="L30" s="3"/>
      <c r="P30" s="28" t="s">
        <v>52</v>
      </c>
      <c r="Q30" s="31">
        <v>16101.87</v>
      </c>
      <c r="R30" s="31">
        <v>14941.61</v>
      </c>
      <c r="S30" s="31">
        <v>9903.7800000000007</v>
      </c>
      <c r="T30" s="31">
        <v>7777.26</v>
      </c>
      <c r="U30" s="31">
        <v>6799.73</v>
      </c>
      <c r="V30" s="3"/>
      <c r="W30" s="3"/>
      <c r="X30" s="3"/>
      <c r="Y30" s="3"/>
      <c r="Z30" s="3"/>
    </row>
    <row r="31" spans="2:39" x14ac:dyDescent="0.35">
      <c r="B31" s="18" t="s">
        <v>24</v>
      </c>
      <c r="C31" s="19"/>
      <c r="D31" s="9"/>
      <c r="E31" s="9"/>
      <c r="F31" s="9"/>
      <c r="G31" s="9"/>
      <c r="H31" s="3"/>
      <c r="I31" s="3"/>
      <c r="J31" s="3"/>
      <c r="K31" s="3"/>
      <c r="L31" s="3"/>
      <c r="P31" s="35" t="s">
        <v>53</v>
      </c>
      <c r="Q31" s="36"/>
      <c r="R31" s="24"/>
      <c r="S31" s="24"/>
      <c r="T31" s="24"/>
      <c r="U31" s="24"/>
      <c r="V31" s="3"/>
      <c r="W31" s="3"/>
      <c r="X31" s="3"/>
      <c r="Y31" s="3"/>
      <c r="Z31" s="3"/>
    </row>
    <row r="32" spans="2:39" x14ac:dyDescent="0.35">
      <c r="B32" s="11" t="s">
        <v>25</v>
      </c>
      <c r="C32" s="12">
        <v>173.75</v>
      </c>
      <c r="D32" s="12">
        <v>47.96</v>
      </c>
      <c r="E32" s="12">
        <v>48.91</v>
      </c>
      <c r="F32" s="12">
        <v>-8.9</v>
      </c>
      <c r="G32" s="12">
        <v>75.92</v>
      </c>
      <c r="H32" s="3"/>
      <c r="I32" s="3"/>
      <c r="J32" s="3"/>
      <c r="K32" s="3"/>
      <c r="L32" s="3"/>
      <c r="P32" s="35" t="s">
        <v>54</v>
      </c>
      <c r="Q32" s="36"/>
      <c r="R32" s="24"/>
      <c r="S32" s="24"/>
      <c r="T32" s="24"/>
      <c r="U32" s="24"/>
      <c r="V32" s="3"/>
      <c r="W32" s="3"/>
      <c r="X32" s="3"/>
      <c r="Y32" s="3"/>
      <c r="Z32" s="3"/>
    </row>
    <row r="33" spans="2:26" x14ac:dyDescent="0.35">
      <c r="B33" s="11" t="s">
        <v>26</v>
      </c>
      <c r="C33" s="12">
        <v>13.82</v>
      </c>
      <c r="D33" s="12">
        <v>78.290000000000006</v>
      </c>
      <c r="E33" s="12">
        <v>188.98</v>
      </c>
      <c r="F33" s="12">
        <v>84.53</v>
      </c>
      <c r="G33" s="12">
        <v>56.77</v>
      </c>
      <c r="H33" s="3"/>
      <c r="I33" s="3"/>
      <c r="J33" s="3"/>
      <c r="K33" s="3"/>
      <c r="L33" s="3"/>
      <c r="P33" s="26" t="s">
        <v>55</v>
      </c>
      <c r="Q33" s="27">
        <v>122.52</v>
      </c>
      <c r="R33" s="27">
        <v>117.61</v>
      </c>
      <c r="S33" s="27">
        <v>86.09</v>
      </c>
      <c r="T33" s="27">
        <v>76.2</v>
      </c>
      <c r="U33" s="27">
        <v>88.07</v>
      </c>
      <c r="V33" s="3"/>
      <c r="W33" s="3"/>
      <c r="X33" s="3"/>
      <c r="Y33" s="3"/>
      <c r="Z33" s="3"/>
    </row>
    <row r="34" spans="2:26" ht="16" x14ac:dyDescent="0.35">
      <c r="B34" s="8" t="s">
        <v>27</v>
      </c>
      <c r="C34" s="9">
        <v>187.57</v>
      </c>
      <c r="D34" s="9">
        <v>126.25</v>
      </c>
      <c r="E34" s="9">
        <v>237.89</v>
      </c>
      <c r="F34" s="9">
        <v>75.63</v>
      </c>
      <c r="G34" s="9">
        <v>132.69</v>
      </c>
      <c r="H34" s="3"/>
      <c r="I34" s="3"/>
      <c r="J34" s="3"/>
      <c r="K34" s="3"/>
      <c r="L34" s="3"/>
      <c r="P34" s="26" t="s">
        <v>56</v>
      </c>
      <c r="Q34" s="27">
        <v>19.53</v>
      </c>
      <c r="R34" s="27">
        <v>21.92</v>
      </c>
      <c r="S34" s="27">
        <v>21.42</v>
      </c>
      <c r="T34" s="27">
        <v>22.43</v>
      </c>
      <c r="U34" s="27">
        <v>25.11</v>
      </c>
      <c r="V34" s="3"/>
      <c r="W34" s="3"/>
      <c r="X34" s="3"/>
      <c r="Y34" s="3"/>
      <c r="Z34" s="3"/>
    </row>
    <row r="35" spans="2:26" ht="32" x14ac:dyDescent="0.35">
      <c r="B35" s="8" t="s">
        <v>28</v>
      </c>
      <c r="C35" s="9">
        <v>525.98</v>
      </c>
      <c r="D35" s="9">
        <v>-42.81</v>
      </c>
      <c r="E35" s="9">
        <v>384.16</v>
      </c>
      <c r="F35" s="9">
        <v>209.35</v>
      </c>
      <c r="G35" s="9">
        <v>240.85</v>
      </c>
      <c r="H35" s="3"/>
      <c r="I35" s="3"/>
      <c r="J35" s="3"/>
      <c r="K35" s="3"/>
      <c r="L35" s="3"/>
      <c r="P35" s="26" t="s">
        <v>57</v>
      </c>
      <c r="Q35" s="27">
        <v>21.25</v>
      </c>
      <c r="R35" s="27">
        <v>8.42</v>
      </c>
      <c r="S35" s="27">
        <v>11.54</v>
      </c>
      <c r="T35" s="27">
        <v>3.04</v>
      </c>
      <c r="U35" s="27">
        <v>0</v>
      </c>
      <c r="V35" s="3"/>
      <c r="W35" s="3"/>
      <c r="X35" s="3"/>
      <c r="Y35" s="3"/>
      <c r="Z35" s="3"/>
    </row>
    <row r="36" spans="2:26" ht="24" x14ac:dyDescent="0.35">
      <c r="B36" s="8" t="s">
        <v>29</v>
      </c>
      <c r="C36" s="9">
        <v>525.98</v>
      </c>
      <c r="D36" s="9">
        <v>-42.81</v>
      </c>
      <c r="E36" s="9">
        <v>384.16</v>
      </c>
      <c r="F36" s="9">
        <v>209.35</v>
      </c>
      <c r="G36" s="9">
        <v>240.85</v>
      </c>
      <c r="H36" s="3"/>
      <c r="I36" s="3"/>
      <c r="J36" s="3"/>
      <c r="K36" s="3"/>
      <c r="L36" s="3"/>
      <c r="P36" s="26" t="s">
        <v>58</v>
      </c>
      <c r="Q36" s="27">
        <v>0.79</v>
      </c>
      <c r="R36" s="27">
        <v>0.1</v>
      </c>
      <c r="S36" s="27">
        <v>2.0499999999999998</v>
      </c>
      <c r="T36" s="27">
        <v>0.77</v>
      </c>
      <c r="U36" s="27">
        <v>0.13</v>
      </c>
      <c r="V36" s="3"/>
      <c r="W36" s="3"/>
      <c r="X36" s="3"/>
      <c r="Y36" s="3"/>
      <c r="Z36" s="3"/>
    </row>
    <row r="37" spans="2:26" ht="16" x14ac:dyDescent="0.35">
      <c r="B37" s="6" t="s">
        <v>30</v>
      </c>
      <c r="C37" s="16">
        <v>525.98</v>
      </c>
      <c r="D37" s="16">
        <v>-42.81</v>
      </c>
      <c r="E37" s="16">
        <v>384.16</v>
      </c>
      <c r="F37" s="16">
        <v>209.35</v>
      </c>
      <c r="G37" s="16">
        <v>240.85</v>
      </c>
      <c r="H37" s="3"/>
      <c r="I37" s="3"/>
      <c r="J37" s="3"/>
      <c r="K37" s="3"/>
      <c r="L37" s="3"/>
      <c r="P37" s="26" t="s">
        <v>59</v>
      </c>
      <c r="Q37" s="27">
        <v>34.03</v>
      </c>
      <c r="R37" s="27">
        <v>23.17</v>
      </c>
      <c r="S37" s="27">
        <v>9.7899999999999991</v>
      </c>
      <c r="T37" s="27">
        <v>2.2000000000000002</v>
      </c>
      <c r="U37" s="27">
        <v>2.4900000000000002</v>
      </c>
      <c r="V37" s="3"/>
      <c r="W37" s="3"/>
      <c r="X37" s="3"/>
      <c r="Y37" s="3"/>
      <c r="Z37" s="3"/>
    </row>
    <row r="38" spans="2:26" x14ac:dyDescent="0.35">
      <c r="P38" s="28" t="s">
        <v>60</v>
      </c>
      <c r="Q38" s="29">
        <v>198.12</v>
      </c>
      <c r="R38" s="29">
        <v>171.22</v>
      </c>
      <c r="S38" s="29">
        <v>130.88999999999999</v>
      </c>
      <c r="T38" s="29">
        <v>104.64</v>
      </c>
      <c r="U38" s="29">
        <v>115.8</v>
      </c>
      <c r="V38" s="3"/>
      <c r="W38" s="3"/>
      <c r="X38" s="3"/>
      <c r="Y38" s="3"/>
      <c r="Z38" s="3"/>
    </row>
    <row r="39" spans="2:26" ht="16" x14ac:dyDescent="0.35">
      <c r="B39" s="43"/>
      <c r="P39" s="26" t="s">
        <v>61</v>
      </c>
      <c r="Q39" s="30">
        <v>1762.11</v>
      </c>
      <c r="R39" s="30">
        <v>1703.98</v>
      </c>
      <c r="S39" s="30">
        <v>1394.24</v>
      </c>
      <c r="T39" s="30">
        <v>1578.28</v>
      </c>
      <c r="U39" s="27">
        <v>877.55</v>
      </c>
      <c r="V39" s="3"/>
      <c r="W39" s="3"/>
      <c r="X39" s="3"/>
      <c r="Y39" s="3"/>
      <c r="Z39" s="3"/>
    </row>
    <row r="40" spans="2:26" ht="16" x14ac:dyDescent="0.35">
      <c r="P40" s="26" t="s">
        <v>62</v>
      </c>
      <c r="Q40" s="27">
        <v>94.68</v>
      </c>
      <c r="R40" s="27">
        <v>108.11</v>
      </c>
      <c r="S40" s="27">
        <v>186.22</v>
      </c>
      <c r="T40" s="27">
        <v>374.04</v>
      </c>
      <c r="U40" s="27">
        <v>39.61</v>
      </c>
      <c r="V40" s="3"/>
      <c r="W40" s="3"/>
      <c r="X40" s="3"/>
      <c r="Y40" s="3"/>
      <c r="Z40" s="3"/>
    </row>
    <row r="41" spans="2:26" ht="24" x14ac:dyDescent="0.35">
      <c r="P41" s="26" t="s">
        <v>63</v>
      </c>
      <c r="Q41" s="27">
        <v>934.99</v>
      </c>
      <c r="R41" s="27">
        <v>629</v>
      </c>
      <c r="S41" s="27">
        <v>26.33</v>
      </c>
      <c r="T41" s="27">
        <v>28.57</v>
      </c>
      <c r="U41" s="27">
        <v>83.81</v>
      </c>
      <c r="V41" s="3"/>
      <c r="W41" s="3"/>
      <c r="X41" s="3"/>
      <c r="Y41" s="3"/>
      <c r="Z41" s="3"/>
    </row>
    <row r="42" spans="2:26" ht="16" x14ac:dyDescent="0.35">
      <c r="P42" s="26" t="s">
        <v>64</v>
      </c>
      <c r="Q42" s="27">
        <v>217.46</v>
      </c>
      <c r="R42" s="27">
        <v>879.58</v>
      </c>
      <c r="S42" s="27">
        <v>239.54</v>
      </c>
      <c r="T42" s="27">
        <v>174.49</v>
      </c>
      <c r="U42" s="27">
        <v>109.93</v>
      </c>
      <c r="V42" s="3"/>
      <c r="W42" s="3"/>
      <c r="X42" s="3"/>
      <c r="Y42" s="3"/>
      <c r="Z42" s="3"/>
    </row>
    <row r="43" spans="2:26" ht="16" x14ac:dyDescent="0.35">
      <c r="P43" s="28" t="s">
        <v>65</v>
      </c>
      <c r="Q43" s="31">
        <v>3207.36</v>
      </c>
      <c r="R43" s="31">
        <v>3491.89</v>
      </c>
      <c r="S43" s="31">
        <v>1977.22</v>
      </c>
      <c r="T43" s="31">
        <v>2260.02</v>
      </c>
      <c r="U43" s="31">
        <v>1226.7</v>
      </c>
      <c r="V43" s="3"/>
      <c r="W43" s="3"/>
      <c r="X43" s="3"/>
      <c r="Y43" s="3"/>
      <c r="Z43" s="3"/>
    </row>
    <row r="44" spans="2:26" x14ac:dyDescent="0.35">
      <c r="P44" s="35" t="s">
        <v>66</v>
      </c>
      <c r="Q44" s="36"/>
      <c r="R44" s="24"/>
      <c r="S44" s="24"/>
      <c r="T44" s="24"/>
      <c r="U44" s="24"/>
      <c r="V44" s="3"/>
      <c r="W44" s="3"/>
      <c r="X44" s="3"/>
      <c r="Y44" s="3"/>
      <c r="Z44" s="3"/>
    </row>
    <row r="45" spans="2:26" ht="16" x14ac:dyDescent="0.35">
      <c r="P45" s="26" t="s">
        <v>67</v>
      </c>
      <c r="Q45" s="30">
        <v>3356.1</v>
      </c>
      <c r="R45" s="30">
        <v>3575.95</v>
      </c>
      <c r="S45" s="30">
        <v>1997.65</v>
      </c>
      <c r="T45" s="27">
        <v>887.68</v>
      </c>
      <c r="U45" s="27">
        <v>463.85</v>
      </c>
      <c r="V45" s="3"/>
      <c r="W45" s="3"/>
      <c r="X45" s="3"/>
      <c r="Y45" s="3"/>
      <c r="Z45" s="3"/>
    </row>
    <row r="46" spans="2:26" x14ac:dyDescent="0.35">
      <c r="P46" s="26" t="s">
        <v>68</v>
      </c>
      <c r="Q46" s="30">
        <v>2309.09</v>
      </c>
      <c r="R46" s="30">
        <v>2298.62</v>
      </c>
      <c r="S46" s="30">
        <v>1247.42</v>
      </c>
      <c r="T46" s="30">
        <v>1580.1</v>
      </c>
      <c r="U46" s="30">
        <v>1900.01</v>
      </c>
      <c r="V46" s="3"/>
      <c r="W46" s="3"/>
      <c r="X46" s="3"/>
      <c r="Y46" s="3"/>
      <c r="Z46" s="3"/>
    </row>
    <row r="47" spans="2:26" ht="16" x14ac:dyDescent="0.35">
      <c r="P47" s="26" t="s">
        <v>69</v>
      </c>
      <c r="Q47" s="27">
        <v>146.04</v>
      </c>
      <c r="R47" s="27">
        <v>189.71</v>
      </c>
      <c r="S47" s="27">
        <v>382.9</v>
      </c>
      <c r="T47" s="27">
        <v>103.63</v>
      </c>
      <c r="U47" s="27">
        <v>109.1</v>
      </c>
      <c r="V47" s="3"/>
      <c r="W47" s="3"/>
      <c r="X47" s="3"/>
      <c r="Y47" s="3"/>
      <c r="Z47" s="3"/>
    </row>
    <row r="48" spans="2:26" ht="16" x14ac:dyDescent="0.35">
      <c r="P48" s="26" t="s">
        <v>70</v>
      </c>
      <c r="Q48" s="30">
        <v>1276.24</v>
      </c>
      <c r="R48" s="27">
        <v>636.33000000000004</v>
      </c>
      <c r="S48" s="27">
        <v>427.29</v>
      </c>
      <c r="T48" s="27">
        <v>282.12</v>
      </c>
      <c r="U48" s="27">
        <v>270.39999999999998</v>
      </c>
      <c r="V48" s="3"/>
      <c r="W48" s="3"/>
      <c r="X48" s="3"/>
      <c r="Y48" s="3"/>
      <c r="Z48" s="3"/>
    </row>
    <row r="49" spans="15:26" ht="24" x14ac:dyDescent="0.35">
      <c r="P49" s="26" t="s">
        <v>71</v>
      </c>
      <c r="Q49" s="30">
        <v>4119.57</v>
      </c>
      <c r="R49" s="30">
        <v>3569.78</v>
      </c>
      <c r="S49" s="30">
        <v>2974.95</v>
      </c>
      <c r="T49" s="30">
        <v>2063.9699999999998</v>
      </c>
      <c r="U49" s="30">
        <v>2125.91</v>
      </c>
      <c r="V49" s="3"/>
      <c r="W49" s="3"/>
      <c r="X49" s="3"/>
      <c r="Y49" s="3"/>
      <c r="Z49" s="3"/>
    </row>
    <row r="50" spans="15:26" ht="16" x14ac:dyDescent="0.35">
      <c r="P50" s="26" t="s">
        <v>72</v>
      </c>
      <c r="Q50" s="30">
        <v>1687.47</v>
      </c>
      <c r="R50" s="30">
        <v>1179.33</v>
      </c>
      <c r="S50" s="27">
        <v>896.35</v>
      </c>
      <c r="T50" s="27">
        <v>599.74</v>
      </c>
      <c r="U50" s="27">
        <v>703.76</v>
      </c>
      <c r="V50" s="3"/>
      <c r="W50" s="3"/>
      <c r="X50" s="3"/>
      <c r="Y50" s="3"/>
      <c r="Z50" s="3"/>
    </row>
    <row r="51" spans="15:26" ht="16" x14ac:dyDescent="0.35">
      <c r="O51" s="44">
        <f>AVERAGE(Q51:U51)</f>
        <v>8672.2119999999995</v>
      </c>
      <c r="P51" s="28" t="s">
        <v>73</v>
      </c>
      <c r="Q51" s="31">
        <v>12894.51</v>
      </c>
      <c r="R51" s="31">
        <v>11449.72</v>
      </c>
      <c r="S51" s="31">
        <v>7926.56</v>
      </c>
      <c r="T51" s="31">
        <v>5517.24</v>
      </c>
      <c r="U51" s="31">
        <v>5573.03</v>
      </c>
      <c r="V51" s="3"/>
      <c r="W51" s="3"/>
      <c r="X51" s="3"/>
      <c r="Y51" s="3"/>
      <c r="Z51" s="3"/>
    </row>
    <row r="52" spans="15:26" x14ac:dyDescent="0.35">
      <c r="P52" s="28" t="s">
        <v>74</v>
      </c>
      <c r="Q52" s="31">
        <v>16101.87</v>
      </c>
      <c r="R52" s="31">
        <v>14941.61</v>
      </c>
      <c r="S52" s="31">
        <v>9903.7800000000007</v>
      </c>
      <c r="T52" s="31">
        <v>7777.26</v>
      </c>
      <c r="U52" s="31">
        <v>6799.73</v>
      </c>
      <c r="V52" s="3"/>
      <c r="W52" s="3"/>
      <c r="X52" s="3"/>
      <c r="Y52" s="3"/>
      <c r="Z52" s="3"/>
    </row>
    <row r="53" spans="15:26" ht="16" customHeight="1" x14ac:dyDescent="0.35">
      <c r="P53" s="35" t="s">
        <v>75</v>
      </c>
      <c r="Q53" s="36"/>
      <c r="R53" s="24"/>
      <c r="S53" s="24"/>
      <c r="T53" s="24"/>
      <c r="U53" s="24"/>
      <c r="V53" s="3"/>
      <c r="W53" s="3"/>
      <c r="X53" s="3"/>
      <c r="Y53" s="3"/>
      <c r="Z53" s="3"/>
    </row>
    <row r="54" spans="15:26" ht="16" customHeight="1" x14ac:dyDescent="0.35">
      <c r="P54" s="35" t="s">
        <v>76</v>
      </c>
      <c r="Q54" s="36"/>
      <c r="R54" s="24"/>
      <c r="S54" s="24"/>
      <c r="T54" s="24"/>
      <c r="U54" s="24"/>
      <c r="V54" s="3"/>
      <c r="W54" s="3"/>
      <c r="X54" s="3"/>
      <c r="Y54" s="3"/>
      <c r="Z54" s="3"/>
    </row>
    <row r="55" spans="15:26" ht="16" x14ac:dyDescent="0.35">
      <c r="P55" s="26" t="s">
        <v>77</v>
      </c>
      <c r="Q55" s="27">
        <v>501.27</v>
      </c>
      <c r="R55" s="27">
        <v>507.77</v>
      </c>
      <c r="S55" s="27">
        <v>204.92</v>
      </c>
      <c r="T55" s="27">
        <v>279.29000000000002</v>
      </c>
      <c r="U55" s="27">
        <v>272.77999999999997</v>
      </c>
      <c r="V55" s="3"/>
      <c r="W55" s="3"/>
      <c r="X55" s="3"/>
      <c r="Y55" s="3"/>
      <c r="Z55" s="3"/>
    </row>
    <row r="56" spans="15:26" x14ac:dyDescent="0.35">
      <c r="P56" s="35" t="s">
        <v>78</v>
      </c>
      <c r="Q56" s="36"/>
      <c r="R56" s="24"/>
      <c r="S56" s="24"/>
      <c r="T56" s="24"/>
      <c r="U56" s="24"/>
      <c r="V56" s="3"/>
      <c r="W56" s="3"/>
      <c r="X56" s="3"/>
      <c r="Y56" s="3"/>
      <c r="Z56" s="3"/>
    </row>
    <row r="57" spans="15:26" ht="16" customHeight="1" x14ac:dyDescent="0.35">
      <c r="P57" s="35" t="s">
        <v>79</v>
      </c>
      <c r="Q57" s="36"/>
      <c r="R57" s="24"/>
      <c r="S57" s="24"/>
      <c r="T57" s="24"/>
      <c r="U57" s="24"/>
      <c r="V57" s="3"/>
      <c r="W57" s="3"/>
      <c r="X57" s="3"/>
      <c r="Y57" s="3"/>
      <c r="Z57" s="3"/>
    </row>
    <row r="58" spans="15:26" ht="24" x14ac:dyDescent="0.35">
      <c r="P58" s="26" t="s">
        <v>80</v>
      </c>
      <c r="Q58" s="27">
        <v>49.98</v>
      </c>
      <c r="R58" s="27">
        <v>48.41</v>
      </c>
      <c r="S58" s="27">
        <v>92.07</v>
      </c>
      <c r="T58" s="27">
        <v>7.53</v>
      </c>
      <c r="U58" s="27">
        <v>0</v>
      </c>
      <c r="V58" s="3"/>
      <c r="W58" s="3"/>
      <c r="X58" s="3"/>
      <c r="Y58" s="3"/>
      <c r="Z58" s="3"/>
    </row>
    <row r="59" spans="15:26" ht="16" customHeight="1" x14ac:dyDescent="0.35">
      <c r="P59" s="35" t="s">
        <v>81</v>
      </c>
      <c r="Q59" s="36"/>
      <c r="R59" s="24"/>
      <c r="S59" s="24"/>
      <c r="T59" s="24"/>
      <c r="U59" s="24"/>
      <c r="V59" s="3"/>
      <c r="W59" s="3"/>
      <c r="X59" s="3"/>
      <c r="Y59" s="3"/>
      <c r="Z59" s="3"/>
    </row>
    <row r="60" spans="15:26" ht="32" x14ac:dyDescent="0.35">
      <c r="P60" s="26" t="s">
        <v>82</v>
      </c>
      <c r="Q60" s="27" t="s">
        <v>83</v>
      </c>
      <c r="R60" s="27" t="s">
        <v>83</v>
      </c>
      <c r="S60" s="27" t="s">
        <v>83</v>
      </c>
      <c r="T60" s="27" t="s">
        <v>83</v>
      </c>
      <c r="U60" s="27" t="s">
        <v>83</v>
      </c>
      <c r="V60" s="3"/>
      <c r="W60" s="3"/>
      <c r="X60" s="3"/>
      <c r="Y60" s="3"/>
      <c r="Z60" s="3"/>
    </row>
    <row r="61" spans="15:26" ht="16" customHeight="1" x14ac:dyDescent="0.35">
      <c r="P61" s="35" t="s">
        <v>84</v>
      </c>
      <c r="Q61" s="36"/>
      <c r="R61" s="24"/>
      <c r="S61" s="24"/>
      <c r="T61" s="24"/>
      <c r="U61" s="24"/>
      <c r="V61" s="3"/>
      <c r="W61" s="3"/>
      <c r="X61" s="3"/>
      <c r="Y61" s="3"/>
      <c r="Z61" s="3"/>
    </row>
    <row r="62" spans="15:26" ht="16" x14ac:dyDescent="0.35">
      <c r="P62" s="26" t="s">
        <v>85</v>
      </c>
      <c r="Q62" s="27" t="s">
        <v>83</v>
      </c>
      <c r="R62" s="27" t="s">
        <v>83</v>
      </c>
      <c r="S62" s="27" t="s">
        <v>83</v>
      </c>
      <c r="T62" s="27" t="s">
        <v>83</v>
      </c>
      <c r="U62" s="27" t="s">
        <v>83</v>
      </c>
      <c r="V62" s="3"/>
      <c r="W62" s="3"/>
      <c r="X62" s="3"/>
      <c r="Y62" s="3"/>
      <c r="Z62" s="3"/>
    </row>
    <row r="63" spans="15:26" x14ac:dyDescent="0.35">
      <c r="P63" s="26" t="s">
        <v>86</v>
      </c>
      <c r="Q63" s="27" t="s">
        <v>83</v>
      </c>
      <c r="R63" s="27" t="s">
        <v>83</v>
      </c>
      <c r="S63" s="27" t="s">
        <v>83</v>
      </c>
      <c r="T63" s="27" t="s">
        <v>83</v>
      </c>
      <c r="U63" s="27" t="s">
        <v>83</v>
      </c>
      <c r="V63" s="3"/>
      <c r="W63" s="3"/>
      <c r="X63" s="3"/>
      <c r="Y63" s="3"/>
      <c r="Z63" s="3"/>
    </row>
    <row r="64" spans="15:26" x14ac:dyDescent="0.35">
      <c r="P64" s="35" t="s">
        <v>87</v>
      </c>
      <c r="Q64" s="36"/>
      <c r="R64" s="24"/>
      <c r="S64" s="24"/>
      <c r="T64" s="24"/>
      <c r="U64" s="24"/>
      <c r="V64" s="3"/>
      <c r="W64" s="3"/>
      <c r="X64" s="3"/>
      <c r="Y64" s="3"/>
      <c r="Z64" s="3"/>
    </row>
    <row r="65" spans="16:26" ht="16" x14ac:dyDescent="0.35">
      <c r="P65" s="26" t="s">
        <v>88</v>
      </c>
      <c r="Q65" s="27">
        <v>54.24</v>
      </c>
      <c r="R65" s="27">
        <v>54.24</v>
      </c>
      <c r="S65" s="27">
        <v>54.24</v>
      </c>
      <c r="T65" s="27">
        <v>54.24</v>
      </c>
      <c r="U65" s="27">
        <v>54.24</v>
      </c>
      <c r="V65" s="3"/>
      <c r="W65" s="3"/>
      <c r="X65" s="3"/>
      <c r="Y65" s="3"/>
      <c r="Z65" s="3"/>
    </row>
    <row r="66" spans="16:26" x14ac:dyDescent="0.35">
      <c r="P66" s="35" t="s">
        <v>89</v>
      </c>
      <c r="Q66" s="36"/>
      <c r="R66" s="24"/>
      <c r="S66" s="24"/>
      <c r="T66" s="24"/>
      <c r="U66" s="24"/>
      <c r="V66" s="3"/>
      <c r="W66" s="3"/>
      <c r="X66" s="3"/>
      <c r="Y66" s="3"/>
      <c r="Z66" s="3"/>
    </row>
    <row r="67" spans="16:26" ht="32" x14ac:dyDescent="0.35">
      <c r="P67" s="26" t="s">
        <v>90</v>
      </c>
      <c r="Q67" s="27" t="s">
        <v>83</v>
      </c>
      <c r="R67" s="27" t="s">
        <v>83</v>
      </c>
      <c r="S67" s="27" t="s">
        <v>83</v>
      </c>
      <c r="T67" s="27" t="s">
        <v>83</v>
      </c>
      <c r="U67" s="27" t="s">
        <v>83</v>
      </c>
      <c r="V67" s="3"/>
      <c r="W67" s="3"/>
      <c r="X67" s="3"/>
      <c r="Y67" s="3"/>
      <c r="Z67" s="3"/>
    </row>
    <row r="68" spans="16:26" ht="32" x14ac:dyDescent="0.35">
      <c r="P68" s="26" t="s">
        <v>91</v>
      </c>
      <c r="Q68" s="27">
        <v>565.77</v>
      </c>
      <c r="R68" s="27">
        <v>542.99</v>
      </c>
      <c r="S68" s="27">
        <v>531.97</v>
      </c>
      <c r="T68" s="27">
        <v>725.18</v>
      </c>
      <c r="U68" s="27">
        <v>877.55</v>
      </c>
      <c r="V68" s="3"/>
      <c r="W68" s="3"/>
      <c r="X68" s="3"/>
      <c r="Y68" s="3"/>
      <c r="Z68" s="3"/>
    </row>
    <row r="69" spans="16:26" x14ac:dyDescent="0.35">
      <c r="P69" s="35" t="s">
        <v>92</v>
      </c>
      <c r="Q69" s="36"/>
      <c r="R69" s="24"/>
      <c r="S69" s="24"/>
      <c r="T69" s="24"/>
      <c r="U69" s="24"/>
      <c r="V69" s="3"/>
      <c r="W69" s="3"/>
      <c r="X69" s="3"/>
      <c r="Y69" s="3"/>
      <c r="Z69" s="3"/>
    </row>
    <row r="70" spans="16:26" ht="32" x14ac:dyDescent="0.35">
      <c r="P70" s="26" t="s">
        <v>93</v>
      </c>
      <c r="Q70" s="27" t="s">
        <v>83</v>
      </c>
      <c r="R70" s="27" t="s">
        <v>83</v>
      </c>
      <c r="S70" s="27" t="s">
        <v>83</v>
      </c>
      <c r="T70" s="27" t="s">
        <v>83</v>
      </c>
      <c r="U70" s="27">
        <v>463.85</v>
      </c>
      <c r="V70" s="3"/>
      <c r="W70" s="3"/>
      <c r="X70" s="3"/>
      <c r="Y70" s="3"/>
      <c r="Z70" s="3"/>
    </row>
    <row r="71" spans="16:26" ht="32" x14ac:dyDescent="0.35">
      <c r="P71" s="26" t="s">
        <v>94</v>
      </c>
      <c r="Q71" s="30">
        <v>3356.1</v>
      </c>
      <c r="R71" s="30">
        <v>3575.95</v>
      </c>
      <c r="S71" s="30">
        <v>1997.65</v>
      </c>
      <c r="T71" s="27">
        <v>887.68</v>
      </c>
      <c r="U71" s="27" t="s">
        <v>83</v>
      </c>
      <c r="V71" s="3"/>
      <c r="W71" s="3"/>
      <c r="X71" s="3"/>
      <c r="Y71" s="3"/>
      <c r="Z71" s="3"/>
    </row>
    <row r="72" spans="16:26" ht="17.5" x14ac:dyDescent="0.35">
      <c r="P72" s="32"/>
      <c r="Q72" s="33"/>
      <c r="R72" s="3"/>
      <c r="S72" s="3"/>
      <c r="T72" s="3"/>
      <c r="U72" s="3"/>
      <c r="V72" s="3"/>
      <c r="W72" s="3"/>
      <c r="X72" s="3"/>
      <c r="Y72" s="3"/>
      <c r="Z72" s="3"/>
    </row>
    <row r="73" spans="16:26" x14ac:dyDescent="0.35">
      <c r="P73" s="37"/>
      <c r="Q73" s="37"/>
      <c r="R73" s="37"/>
      <c r="S73" s="37"/>
      <c r="T73" s="37"/>
      <c r="U73" s="37"/>
      <c r="V73" s="3"/>
      <c r="W73" s="3"/>
      <c r="X73" s="3"/>
      <c r="Y73" s="3"/>
      <c r="Z73" s="3"/>
    </row>
    <row r="74" spans="16:26" ht="17.5" x14ac:dyDescent="0.35">
      <c r="P74" s="38"/>
      <c r="Q74" s="38"/>
      <c r="R74" s="38"/>
      <c r="S74" s="38"/>
      <c r="T74" s="38"/>
      <c r="U74" s="38"/>
      <c r="V74" s="3"/>
      <c r="W74" s="3"/>
      <c r="X74" s="3"/>
      <c r="Y74" s="3"/>
      <c r="Z74" s="3"/>
    </row>
    <row r="75" spans="16:26" x14ac:dyDescent="0.35">
      <c r="P75" s="39" t="s">
        <v>96</v>
      </c>
      <c r="Q75" s="39"/>
      <c r="R75" s="39"/>
      <c r="S75" s="39"/>
      <c r="T75" s="39"/>
      <c r="U75" s="39"/>
      <c r="V75" s="3"/>
      <c r="W75" s="3"/>
      <c r="X75" s="3"/>
      <c r="Y75" s="3"/>
      <c r="Z75" s="3"/>
    </row>
    <row r="76" spans="16:26" x14ac:dyDescent="0.35"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</sheetData>
  <mergeCells count="35">
    <mergeCell ref="AH14:AH15"/>
    <mergeCell ref="P69:Q69"/>
    <mergeCell ref="P73:U73"/>
    <mergeCell ref="P74:U74"/>
    <mergeCell ref="P75:U75"/>
    <mergeCell ref="AC9:AM9"/>
    <mergeCell ref="AC11:AM11"/>
    <mergeCell ref="AD14:AD15"/>
    <mergeCell ref="AE14:AE15"/>
    <mergeCell ref="AF14:AF15"/>
    <mergeCell ref="AG14:AG15"/>
    <mergeCell ref="P32:Q32"/>
    <mergeCell ref="P44:Q44"/>
    <mergeCell ref="P53:Q53"/>
    <mergeCell ref="P56:Q56"/>
    <mergeCell ref="P61:Q61"/>
    <mergeCell ref="P66:Q66"/>
    <mergeCell ref="P59:Q59"/>
    <mergeCell ref="P64:Q64"/>
    <mergeCell ref="P10:Z10"/>
    <mergeCell ref="P11:Q11"/>
    <mergeCell ref="P12:Q12"/>
    <mergeCell ref="P19:Q19"/>
    <mergeCell ref="P24:Q24"/>
    <mergeCell ref="P31:Q31"/>
    <mergeCell ref="P54:Q54"/>
    <mergeCell ref="P57:Q57"/>
    <mergeCell ref="B31:C31"/>
    <mergeCell ref="P8:Z8"/>
    <mergeCell ref="B7:L7"/>
    <mergeCell ref="B9:L9"/>
    <mergeCell ref="B10:C10"/>
    <mergeCell ref="B17:C17"/>
    <mergeCell ref="B26:L26"/>
    <mergeCell ref="B28:L28"/>
  </mergeCells>
  <hyperlinks>
    <hyperlink ref="C4" r:id="rId1" display="javascript:void(0);" xr:uid="{9F979D28-A622-4BBB-95B5-9EE1448752BB}"/>
    <hyperlink ref="Q5" r:id="rId2" display="javascript:void(0);" xr:uid="{A54352DC-2135-4B50-B57D-97F7BDD7F371}"/>
    <hyperlink ref="AD6" r:id="rId3" display="javascript:void(0);" xr:uid="{BEEEF621-827F-47B9-B16C-4EAA50521AC2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33AF-17AD-4B42-A009-47E0F9593EBE}">
  <dimension ref="C3:AM73"/>
  <sheetViews>
    <sheetView topLeftCell="A61" workbookViewId="0">
      <selection activeCell="AE22" sqref="AE22"/>
    </sheetView>
  </sheetViews>
  <sheetFormatPr defaultRowHeight="14.5" x14ac:dyDescent="0.35"/>
  <sheetData>
    <row r="3" spans="3:39" ht="21" x14ac:dyDescent="0.5">
      <c r="D3" s="20" t="s">
        <v>32</v>
      </c>
      <c r="E3" s="20"/>
      <c r="F3" s="21"/>
      <c r="S3" s="20" t="s">
        <v>31</v>
      </c>
      <c r="T3" s="20"/>
      <c r="U3" s="21"/>
      <c r="AD3" s="52" t="s">
        <v>97</v>
      </c>
      <c r="AE3" s="52"/>
      <c r="AF3" s="52"/>
    </row>
    <row r="6" spans="3:39" ht="42" x14ac:dyDescent="0.35">
      <c r="C6" s="4" t="s">
        <v>113</v>
      </c>
      <c r="D6" s="5" t="s">
        <v>3</v>
      </c>
    </row>
    <row r="7" spans="3:39" ht="40" x14ac:dyDescent="0.35">
      <c r="C7" s="6" t="s">
        <v>95</v>
      </c>
      <c r="D7" s="7" t="s">
        <v>5</v>
      </c>
      <c r="P7" s="41" t="s">
        <v>115</v>
      </c>
      <c r="Q7" s="50"/>
      <c r="AC7" s="41" t="s">
        <v>115</v>
      </c>
      <c r="AD7" s="50"/>
    </row>
    <row r="8" spans="3:39" ht="42" x14ac:dyDescent="0.35">
      <c r="C8" s="8"/>
      <c r="D8" s="9" t="s">
        <v>6</v>
      </c>
      <c r="E8" s="10">
        <v>44641</v>
      </c>
      <c r="F8" s="10">
        <v>44640</v>
      </c>
      <c r="G8" s="10">
        <v>44639</v>
      </c>
      <c r="H8" s="10">
        <v>44638</v>
      </c>
      <c r="I8" s="3"/>
      <c r="J8" s="3"/>
      <c r="K8" s="3"/>
      <c r="L8" s="3"/>
      <c r="M8" s="3"/>
      <c r="P8" s="4" t="s">
        <v>113</v>
      </c>
      <c r="Q8" s="5" t="s">
        <v>3</v>
      </c>
      <c r="AC8" s="4" t="s">
        <v>113</v>
      </c>
      <c r="AD8" s="5" t="s">
        <v>3</v>
      </c>
    </row>
    <row r="9" spans="3:39" ht="24" x14ac:dyDescent="0.35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P9" s="6" t="s">
        <v>4</v>
      </c>
      <c r="Q9" s="7" t="s">
        <v>5</v>
      </c>
      <c r="AC9" s="6" t="s">
        <v>128</v>
      </c>
      <c r="AD9" s="7" t="s">
        <v>5</v>
      </c>
    </row>
    <row r="10" spans="3:39" x14ac:dyDescent="0.35">
      <c r="C10" s="11"/>
      <c r="D10" s="12" t="s">
        <v>7</v>
      </c>
      <c r="E10" s="12" t="s">
        <v>7</v>
      </c>
      <c r="F10" s="12" t="s">
        <v>7</v>
      </c>
      <c r="G10" s="12" t="s">
        <v>7</v>
      </c>
      <c r="H10" s="12" t="s">
        <v>7</v>
      </c>
      <c r="I10" s="3"/>
      <c r="J10" s="3"/>
      <c r="K10" s="3"/>
      <c r="L10" s="3"/>
      <c r="M10" s="3"/>
      <c r="P10" s="8"/>
      <c r="Q10" s="9" t="s">
        <v>6</v>
      </c>
      <c r="R10" s="10">
        <v>44641</v>
      </c>
      <c r="S10" s="10">
        <v>44640</v>
      </c>
      <c r="T10" s="10">
        <v>44639</v>
      </c>
      <c r="U10" s="10">
        <v>44638</v>
      </c>
      <c r="V10" s="3"/>
      <c r="W10" s="3"/>
      <c r="X10" s="3"/>
      <c r="Y10" s="3"/>
      <c r="Z10" s="3"/>
      <c r="AC10" s="8"/>
      <c r="AD10" s="9" t="s">
        <v>6</v>
      </c>
      <c r="AE10" s="10">
        <v>44642</v>
      </c>
      <c r="AF10" s="10">
        <v>44641</v>
      </c>
      <c r="AG10" s="10">
        <v>44641</v>
      </c>
      <c r="AH10" s="10">
        <v>44640</v>
      </c>
      <c r="AI10" s="3"/>
      <c r="AJ10" s="3"/>
      <c r="AK10" s="3"/>
      <c r="AL10" s="3"/>
      <c r="AM10" s="3"/>
    </row>
    <row r="11" spans="3:39" x14ac:dyDescent="0.35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 spans="3:39" x14ac:dyDescent="0.35">
      <c r="C12" s="18" t="s">
        <v>33</v>
      </c>
      <c r="D12" s="19"/>
      <c r="E12" s="9"/>
      <c r="F12" s="9"/>
      <c r="G12" s="9"/>
      <c r="H12" s="9"/>
      <c r="I12" s="3"/>
      <c r="J12" s="3"/>
      <c r="K12" s="3"/>
      <c r="L12" s="3"/>
      <c r="M12" s="3"/>
      <c r="P12" s="11"/>
      <c r="Q12" s="12" t="s">
        <v>7</v>
      </c>
      <c r="R12" s="12" t="s">
        <v>7</v>
      </c>
      <c r="S12" s="12" t="s">
        <v>7</v>
      </c>
      <c r="T12" s="12" t="s">
        <v>7</v>
      </c>
      <c r="U12" s="12" t="s">
        <v>7</v>
      </c>
      <c r="V12" s="3"/>
      <c r="W12" s="3"/>
      <c r="X12" s="3"/>
      <c r="Y12" s="3"/>
      <c r="Z12" s="3"/>
      <c r="AC12" s="11"/>
      <c r="AD12" s="12" t="s">
        <v>7</v>
      </c>
      <c r="AE12" s="12" t="s">
        <v>7</v>
      </c>
      <c r="AF12" s="12" t="s">
        <v>7</v>
      </c>
      <c r="AG12" s="12" t="s">
        <v>7</v>
      </c>
      <c r="AH12" s="12" t="s">
        <v>7</v>
      </c>
      <c r="AI12" s="3"/>
      <c r="AJ12" s="3"/>
      <c r="AK12" s="3"/>
      <c r="AL12" s="3"/>
      <c r="AM12" s="3"/>
    </row>
    <row r="13" spans="3:39" x14ac:dyDescent="0.35">
      <c r="C13" s="18" t="s">
        <v>34</v>
      </c>
      <c r="D13" s="19"/>
      <c r="E13" s="9"/>
      <c r="F13" s="9"/>
      <c r="G13" s="9"/>
      <c r="H13" s="9"/>
      <c r="I13" s="3"/>
      <c r="J13" s="3"/>
      <c r="K13" s="3"/>
      <c r="L13" s="3"/>
      <c r="M13" s="3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</row>
    <row r="14" spans="3:39" ht="32" x14ac:dyDescent="0.35">
      <c r="C14" s="11" t="s">
        <v>35</v>
      </c>
      <c r="D14" s="12">
        <v>230.26</v>
      </c>
      <c r="E14" s="12">
        <v>210.91</v>
      </c>
      <c r="F14" s="12">
        <v>204.38</v>
      </c>
      <c r="G14" s="12">
        <v>136.18</v>
      </c>
      <c r="H14" s="12">
        <v>136.07</v>
      </c>
      <c r="I14" s="3"/>
      <c r="J14" s="3"/>
      <c r="K14" s="3"/>
      <c r="L14" s="3"/>
      <c r="M14" s="3"/>
      <c r="P14" s="18" t="s">
        <v>8</v>
      </c>
      <c r="Q14" s="19"/>
      <c r="R14" s="9"/>
      <c r="S14" s="9"/>
      <c r="T14" s="9"/>
      <c r="U14" s="9"/>
      <c r="V14" s="3"/>
      <c r="W14" s="3"/>
      <c r="X14" s="3"/>
      <c r="Y14" s="3"/>
      <c r="Z14" s="3"/>
      <c r="AC14" s="6" t="s">
        <v>129</v>
      </c>
      <c r="AD14" s="16">
        <v>432.97</v>
      </c>
      <c r="AE14" s="16">
        <v>0</v>
      </c>
      <c r="AF14" s="16">
        <v>177.69</v>
      </c>
      <c r="AG14" s="16">
        <v>0</v>
      </c>
      <c r="AH14" s="16">
        <v>344.37</v>
      </c>
      <c r="AI14" s="3"/>
      <c r="AJ14" s="3"/>
      <c r="AK14" s="3"/>
      <c r="AL14" s="3"/>
      <c r="AM14" s="3"/>
    </row>
    <row r="15" spans="3:39" ht="24" x14ac:dyDescent="0.35">
      <c r="C15" s="6" t="s">
        <v>36</v>
      </c>
      <c r="D15" s="16">
        <v>230.26</v>
      </c>
      <c r="E15" s="16">
        <v>210.91</v>
      </c>
      <c r="F15" s="16">
        <v>204.38</v>
      </c>
      <c r="G15" s="16">
        <v>136.18</v>
      </c>
      <c r="H15" s="16">
        <v>136.07</v>
      </c>
      <c r="I15" s="3"/>
      <c r="J15" s="3"/>
      <c r="K15" s="3"/>
      <c r="L15" s="3"/>
      <c r="M15" s="3"/>
      <c r="P15" s="8" t="s">
        <v>9</v>
      </c>
      <c r="Q15" s="13">
        <v>2160.7600000000002</v>
      </c>
      <c r="R15" s="13">
        <v>1519.66</v>
      </c>
      <c r="S15" s="13">
        <v>1845.12</v>
      </c>
      <c r="T15" s="13">
        <v>1803.14</v>
      </c>
      <c r="U15" s="13">
        <v>1227.58</v>
      </c>
      <c r="V15" s="3"/>
      <c r="W15" s="3"/>
      <c r="X15" s="3"/>
      <c r="Y15" s="3"/>
      <c r="Z15" s="3"/>
      <c r="AC15" s="11" t="s">
        <v>130</v>
      </c>
      <c r="AD15" s="12">
        <v>534.14</v>
      </c>
      <c r="AE15" s="12">
        <v>0</v>
      </c>
      <c r="AF15" s="12">
        <v>419.29</v>
      </c>
      <c r="AG15" s="12">
        <v>0</v>
      </c>
      <c r="AH15" s="12">
        <v>291.74</v>
      </c>
      <c r="AI15" s="3"/>
      <c r="AJ15" s="3"/>
      <c r="AK15" s="3"/>
      <c r="AL15" s="3"/>
      <c r="AM15" s="3"/>
    </row>
    <row r="16" spans="3:39" ht="24" x14ac:dyDescent="0.35">
      <c r="C16" s="11" t="s">
        <v>37</v>
      </c>
      <c r="D16" s="15">
        <v>3334.25</v>
      </c>
      <c r="E16" s="15">
        <v>2566.38</v>
      </c>
      <c r="F16" s="15">
        <v>2339.15</v>
      </c>
      <c r="G16" s="15">
        <v>2170.87</v>
      </c>
      <c r="H16" s="15">
        <v>2192.0300000000002</v>
      </c>
      <c r="I16" s="3"/>
      <c r="J16" s="3"/>
      <c r="K16" s="3"/>
      <c r="L16" s="3"/>
      <c r="M16" s="3"/>
      <c r="P16" s="8" t="s">
        <v>10</v>
      </c>
      <c r="Q16" s="13">
        <v>2160.7600000000002</v>
      </c>
      <c r="R16" s="13">
        <v>1519.66</v>
      </c>
      <c r="S16" s="13">
        <v>1845.12</v>
      </c>
      <c r="T16" s="13">
        <v>1803.14</v>
      </c>
      <c r="U16" s="13">
        <v>1227.58</v>
      </c>
      <c r="V16" s="3"/>
      <c r="W16" s="3"/>
      <c r="X16" s="3"/>
      <c r="Y16" s="3"/>
      <c r="Z16" s="3"/>
      <c r="AC16" s="11" t="s">
        <v>131</v>
      </c>
      <c r="AD16" s="12">
        <v>-583.13</v>
      </c>
      <c r="AE16" s="12">
        <v>0</v>
      </c>
      <c r="AF16" s="12">
        <v>-151.4</v>
      </c>
      <c r="AG16" s="12">
        <v>0</v>
      </c>
      <c r="AH16" s="12">
        <v>-194.01</v>
      </c>
      <c r="AI16" s="3"/>
      <c r="AJ16" s="3"/>
      <c r="AK16" s="3"/>
      <c r="AL16" s="3"/>
      <c r="AM16" s="3"/>
    </row>
    <row r="17" spans="3:39" ht="24" x14ac:dyDescent="0.35">
      <c r="C17" s="6" t="s">
        <v>38</v>
      </c>
      <c r="D17" s="14">
        <v>3334.25</v>
      </c>
      <c r="E17" s="14">
        <v>2566.38</v>
      </c>
      <c r="F17" s="14">
        <v>2339.15</v>
      </c>
      <c r="G17" s="14">
        <v>2170.87</v>
      </c>
      <c r="H17" s="14">
        <v>2192.0300000000002</v>
      </c>
      <c r="I17" s="3"/>
      <c r="J17" s="3"/>
      <c r="K17" s="3"/>
      <c r="L17" s="3"/>
      <c r="M17" s="3"/>
      <c r="P17" s="11" t="s">
        <v>11</v>
      </c>
      <c r="Q17" s="12">
        <v>0</v>
      </c>
      <c r="R17" s="12">
        <v>4.32</v>
      </c>
      <c r="S17" s="12">
        <v>4.21</v>
      </c>
      <c r="T17" s="12">
        <v>2.77</v>
      </c>
      <c r="U17" s="12">
        <v>37.54</v>
      </c>
      <c r="V17" s="3"/>
      <c r="W17" s="3"/>
      <c r="X17" s="3"/>
      <c r="Y17" s="3"/>
      <c r="Z17" s="3"/>
      <c r="AC17" s="11" t="s">
        <v>132</v>
      </c>
      <c r="AD17" s="12">
        <v>123.17</v>
      </c>
      <c r="AE17" s="12">
        <v>0</v>
      </c>
      <c r="AF17" s="12">
        <v>-282.08999999999997</v>
      </c>
      <c r="AG17" s="12">
        <v>0</v>
      </c>
      <c r="AH17" s="12">
        <v>-58.09</v>
      </c>
      <c r="AI17" s="3"/>
      <c r="AJ17" s="3"/>
      <c r="AK17" s="3"/>
      <c r="AL17" s="3"/>
      <c r="AM17" s="3"/>
    </row>
    <row r="18" spans="3:39" ht="24" x14ac:dyDescent="0.35">
      <c r="C18" s="6" t="s">
        <v>40</v>
      </c>
      <c r="D18" s="14">
        <v>3564.51</v>
      </c>
      <c r="E18" s="14">
        <v>2777.29</v>
      </c>
      <c r="F18" s="14">
        <v>2543.5300000000002</v>
      </c>
      <c r="G18" s="14">
        <v>2307.0500000000002</v>
      </c>
      <c r="H18" s="14">
        <v>2328.1</v>
      </c>
      <c r="I18" s="3"/>
      <c r="J18" s="3"/>
      <c r="K18" s="3"/>
      <c r="L18" s="3"/>
      <c r="M18" s="3"/>
      <c r="P18" s="8" t="s">
        <v>12</v>
      </c>
      <c r="Q18" s="13">
        <v>2160.7600000000002</v>
      </c>
      <c r="R18" s="13">
        <v>1523.98</v>
      </c>
      <c r="S18" s="13">
        <v>1849.33</v>
      </c>
      <c r="T18" s="13">
        <v>1805.91</v>
      </c>
      <c r="U18" s="13">
        <v>1265.1199999999999</v>
      </c>
      <c r="V18" s="3"/>
      <c r="W18" s="3"/>
      <c r="X18" s="3"/>
      <c r="Y18" s="3"/>
      <c r="Z18" s="3"/>
      <c r="AC18" s="6" t="s">
        <v>133</v>
      </c>
      <c r="AD18" s="16">
        <v>74.180000000000007</v>
      </c>
      <c r="AE18" s="16">
        <v>0</v>
      </c>
      <c r="AF18" s="16">
        <v>-14.2</v>
      </c>
      <c r="AG18" s="16">
        <v>0</v>
      </c>
      <c r="AH18" s="16">
        <v>39.64</v>
      </c>
      <c r="AI18" s="3"/>
      <c r="AJ18" s="3"/>
      <c r="AK18" s="3"/>
      <c r="AL18" s="3"/>
      <c r="AM18" s="3"/>
    </row>
    <row r="19" spans="3:39" ht="24" x14ac:dyDescent="0.35">
      <c r="C19" s="18" t="s">
        <v>41</v>
      </c>
      <c r="D19" s="19"/>
      <c r="E19" s="9"/>
      <c r="F19" s="9"/>
      <c r="G19" s="9"/>
      <c r="H19" s="9"/>
      <c r="I19" s="3"/>
      <c r="J19" s="3"/>
      <c r="K19" s="3"/>
      <c r="L19" s="3"/>
      <c r="M19" s="3"/>
      <c r="P19" s="11" t="s">
        <v>13</v>
      </c>
      <c r="Q19" s="12">
        <v>143.44</v>
      </c>
      <c r="R19" s="12">
        <v>112.95</v>
      </c>
      <c r="S19" s="12">
        <v>144.16999999999999</v>
      </c>
      <c r="T19" s="12">
        <v>122.7</v>
      </c>
      <c r="U19" s="12">
        <v>103.15</v>
      </c>
      <c r="V19" s="3"/>
      <c r="W19" s="3"/>
      <c r="X19" s="3"/>
      <c r="Y19" s="3"/>
      <c r="Z19" s="3"/>
      <c r="AC19" s="11" t="s">
        <v>134</v>
      </c>
      <c r="AD19" s="12">
        <v>90.66</v>
      </c>
      <c r="AE19" s="12">
        <v>0</v>
      </c>
      <c r="AF19" s="12">
        <v>104.86</v>
      </c>
      <c r="AG19" s="12">
        <v>0</v>
      </c>
      <c r="AH19" s="12">
        <v>65.22</v>
      </c>
      <c r="AI19" s="3"/>
      <c r="AJ19" s="3"/>
      <c r="AK19" s="3"/>
      <c r="AL19" s="3"/>
      <c r="AM19" s="3"/>
    </row>
    <row r="20" spans="3:39" ht="24" x14ac:dyDescent="0.35">
      <c r="C20" s="11" t="s">
        <v>42</v>
      </c>
      <c r="D20" s="15">
        <v>1392.01</v>
      </c>
      <c r="E20" s="15">
        <v>1423.27</v>
      </c>
      <c r="F20" s="15">
        <v>1510.54</v>
      </c>
      <c r="G20" s="15">
        <v>1586.06</v>
      </c>
      <c r="H20" s="15">
        <v>1318.82</v>
      </c>
      <c r="I20" s="3"/>
      <c r="J20" s="3"/>
      <c r="K20" s="3"/>
      <c r="L20" s="3"/>
      <c r="M20" s="3"/>
      <c r="P20" s="6" t="s">
        <v>0</v>
      </c>
      <c r="Q20" s="14">
        <v>2304.1999999999998</v>
      </c>
      <c r="R20" s="14">
        <v>1636.93</v>
      </c>
      <c r="S20" s="14">
        <v>1993.5</v>
      </c>
      <c r="T20" s="14">
        <v>1928.61</v>
      </c>
      <c r="U20" s="14">
        <v>1368.27</v>
      </c>
      <c r="V20" s="3"/>
      <c r="W20" s="3"/>
      <c r="X20" s="3"/>
      <c r="Y20" s="3"/>
      <c r="Z20" s="3"/>
      <c r="AC20" s="11" t="s">
        <v>135</v>
      </c>
      <c r="AD20" s="12">
        <v>164.84</v>
      </c>
      <c r="AE20" s="12">
        <v>0</v>
      </c>
      <c r="AF20" s="12">
        <v>90.66</v>
      </c>
      <c r="AG20" s="12">
        <v>0</v>
      </c>
      <c r="AH20" s="12">
        <v>104.86</v>
      </c>
      <c r="AI20" s="3"/>
      <c r="AJ20" s="3"/>
      <c r="AK20" s="3"/>
      <c r="AL20" s="3"/>
      <c r="AM20" s="3"/>
    </row>
    <row r="21" spans="3:39" ht="16" x14ac:dyDescent="0.35">
      <c r="C21" s="11" t="s">
        <v>114</v>
      </c>
      <c r="D21" s="12">
        <v>89</v>
      </c>
      <c r="E21" s="12">
        <v>39.07</v>
      </c>
      <c r="F21" s="12">
        <v>52.4</v>
      </c>
      <c r="G21" s="12">
        <v>38.520000000000003</v>
      </c>
      <c r="H21" s="12">
        <v>101.66</v>
      </c>
      <c r="I21" s="3"/>
      <c r="J21" s="3"/>
      <c r="K21" s="3"/>
      <c r="L21" s="3"/>
      <c r="M21" s="3"/>
      <c r="P21" s="18" t="s">
        <v>14</v>
      </c>
      <c r="Q21" s="19"/>
      <c r="R21" s="9"/>
      <c r="S21" s="9"/>
      <c r="T21" s="9"/>
      <c r="U21" s="9"/>
      <c r="V21" s="3"/>
      <c r="W21" s="3"/>
      <c r="X21" s="3"/>
      <c r="Y21" s="3"/>
      <c r="Z21" s="3"/>
    </row>
    <row r="22" spans="3:39" ht="24" x14ac:dyDescent="0.35">
      <c r="C22" s="11" t="s">
        <v>43</v>
      </c>
      <c r="D22" s="12">
        <v>38.99</v>
      </c>
      <c r="E22" s="12">
        <v>45.59</v>
      </c>
      <c r="F22" s="12">
        <v>55.36</v>
      </c>
      <c r="G22" s="12">
        <v>51.2</v>
      </c>
      <c r="H22" s="12">
        <v>45.02</v>
      </c>
      <c r="I22" s="3"/>
      <c r="J22" s="3"/>
      <c r="K22" s="3"/>
      <c r="L22" s="3"/>
      <c r="M22" s="3"/>
      <c r="P22" s="11" t="s">
        <v>116</v>
      </c>
      <c r="Q22" s="12">
        <v>27.55</v>
      </c>
      <c r="R22" s="12">
        <v>28.32</v>
      </c>
      <c r="S22" s="12">
        <v>57.21</v>
      </c>
      <c r="T22" s="12">
        <v>75.97</v>
      </c>
      <c r="U22" s="12">
        <v>0</v>
      </c>
      <c r="V22" s="3"/>
      <c r="W22" s="3"/>
      <c r="X22" s="3"/>
      <c r="Y22" s="3"/>
      <c r="Z22" s="3"/>
    </row>
    <row r="23" spans="3:39" ht="24" x14ac:dyDescent="0.35">
      <c r="C23" s="6" t="s">
        <v>45</v>
      </c>
      <c r="D23" s="14">
        <v>1520</v>
      </c>
      <c r="E23" s="14">
        <v>1507.93</v>
      </c>
      <c r="F23" s="14">
        <v>1618.3</v>
      </c>
      <c r="G23" s="14">
        <v>1675.78</v>
      </c>
      <c r="H23" s="14">
        <v>1465.5</v>
      </c>
      <c r="I23" s="3"/>
      <c r="J23" s="3"/>
      <c r="K23" s="3"/>
      <c r="L23" s="3"/>
      <c r="M23" s="3"/>
      <c r="P23" s="11" t="s">
        <v>15</v>
      </c>
      <c r="Q23" s="15">
        <v>1289.58</v>
      </c>
      <c r="R23" s="12">
        <v>969.91</v>
      </c>
      <c r="S23" s="12">
        <v>929.25</v>
      </c>
      <c r="T23" s="15">
        <v>1451.61</v>
      </c>
      <c r="U23" s="12">
        <v>691.48</v>
      </c>
      <c r="V23" s="3"/>
      <c r="W23" s="3"/>
      <c r="X23" s="3"/>
      <c r="Y23" s="3"/>
      <c r="Z23" s="3"/>
    </row>
    <row r="24" spans="3:39" ht="32" x14ac:dyDescent="0.35">
      <c r="C24" s="18" t="s">
        <v>46</v>
      </c>
      <c r="D24" s="19"/>
      <c r="E24" s="9"/>
      <c r="F24" s="9"/>
      <c r="G24" s="9"/>
      <c r="H24" s="9"/>
      <c r="I24" s="3"/>
      <c r="J24" s="3"/>
      <c r="K24" s="3"/>
      <c r="L24" s="3"/>
      <c r="M24" s="3"/>
      <c r="P24" s="11" t="s">
        <v>16</v>
      </c>
      <c r="Q24" s="12">
        <v>-1.34</v>
      </c>
      <c r="R24" s="12">
        <v>-96.05</v>
      </c>
      <c r="S24" s="12">
        <v>51.44</v>
      </c>
      <c r="T24" s="12">
        <v>-497.43</v>
      </c>
      <c r="U24" s="12">
        <v>-80.69</v>
      </c>
      <c r="V24" s="3"/>
      <c r="W24" s="3"/>
      <c r="X24" s="3"/>
      <c r="Y24" s="3"/>
      <c r="Z24" s="3"/>
    </row>
    <row r="25" spans="3:39" ht="24" x14ac:dyDescent="0.35">
      <c r="C25" s="11" t="s">
        <v>47</v>
      </c>
      <c r="D25" s="12">
        <v>237.86</v>
      </c>
      <c r="E25" s="12">
        <v>68.099999999999994</v>
      </c>
      <c r="F25" s="12">
        <v>13.6</v>
      </c>
      <c r="G25" s="12">
        <v>54.71</v>
      </c>
      <c r="H25" s="12">
        <v>237.91</v>
      </c>
      <c r="I25" s="3"/>
      <c r="J25" s="3"/>
      <c r="K25" s="3"/>
      <c r="L25" s="3"/>
      <c r="M25" s="3"/>
      <c r="P25" s="11" t="s">
        <v>17</v>
      </c>
      <c r="Q25" s="12">
        <v>130.28</v>
      </c>
      <c r="R25" s="12">
        <v>89.72</v>
      </c>
      <c r="S25" s="12">
        <v>121.39</v>
      </c>
      <c r="T25" s="12">
        <v>107.92</v>
      </c>
      <c r="U25" s="12">
        <v>89.75</v>
      </c>
      <c r="V25" s="3"/>
      <c r="W25" s="3"/>
      <c r="X25" s="3"/>
      <c r="Y25" s="3"/>
      <c r="Z25" s="3"/>
    </row>
    <row r="26" spans="3:39" x14ac:dyDescent="0.35">
      <c r="C26" s="11" t="s">
        <v>48</v>
      </c>
      <c r="D26" s="12">
        <v>356.82</v>
      </c>
      <c r="E26" s="12">
        <v>315.7</v>
      </c>
      <c r="F26" s="12">
        <v>299.94</v>
      </c>
      <c r="G26" s="12">
        <v>380.91</v>
      </c>
      <c r="H26" s="12">
        <v>403.36</v>
      </c>
      <c r="I26" s="3"/>
      <c r="J26" s="3"/>
      <c r="K26" s="3"/>
      <c r="L26" s="3"/>
      <c r="M26" s="3"/>
      <c r="P26" s="11" t="s">
        <v>18</v>
      </c>
      <c r="Q26" s="12">
        <v>142.71</v>
      </c>
      <c r="R26" s="12">
        <v>197.59</v>
      </c>
      <c r="S26" s="12">
        <v>200.5</v>
      </c>
      <c r="T26" s="12">
        <v>177.84</v>
      </c>
      <c r="U26" s="12">
        <v>183.29</v>
      </c>
      <c r="V26" s="3"/>
      <c r="W26" s="3"/>
      <c r="X26" s="3"/>
      <c r="Y26" s="3"/>
      <c r="Z26" s="3"/>
    </row>
    <row r="27" spans="3:39" ht="32" x14ac:dyDescent="0.35">
      <c r="C27" s="11" t="s">
        <v>49</v>
      </c>
      <c r="D27" s="15">
        <v>3110.47</v>
      </c>
      <c r="E27" s="15">
        <v>3434.73</v>
      </c>
      <c r="F27" s="15">
        <v>3184.02</v>
      </c>
      <c r="G27" s="15">
        <v>3035.23</v>
      </c>
      <c r="H27" s="15">
        <v>1316.58</v>
      </c>
      <c r="I27" s="3"/>
      <c r="J27" s="3"/>
      <c r="K27" s="3"/>
      <c r="L27" s="3"/>
      <c r="M27" s="3"/>
      <c r="P27" s="11" t="s">
        <v>19</v>
      </c>
      <c r="Q27" s="12">
        <v>84.39</v>
      </c>
      <c r="R27" s="12">
        <v>86.58</v>
      </c>
      <c r="S27" s="12">
        <v>75.599999999999994</v>
      </c>
      <c r="T27" s="12">
        <v>68.22</v>
      </c>
      <c r="U27" s="12">
        <v>69.05</v>
      </c>
      <c r="V27" s="3"/>
      <c r="W27" s="3"/>
      <c r="X27" s="3"/>
      <c r="Y27" s="3"/>
      <c r="Z27" s="3"/>
    </row>
    <row r="28" spans="3:39" ht="16" x14ac:dyDescent="0.35">
      <c r="C28" s="11" t="s">
        <v>50</v>
      </c>
      <c r="D28" s="12">
        <v>4.95</v>
      </c>
      <c r="E28" s="12">
        <v>4.82</v>
      </c>
      <c r="F28" s="12">
        <v>6.49</v>
      </c>
      <c r="G28" s="12">
        <v>6.1</v>
      </c>
      <c r="H28" s="12">
        <v>5.04</v>
      </c>
      <c r="I28" s="3"/>
      <c r="J28" s="3"/>
      <c r="K28" s="3"/>
      <c r="L28" s="3"/>
      <c r="M28" s="3"/>
      <c r="P28" s="11" t="s">
        <v>20</v>
      </c>
      <c r="Q28" s="12">
        <v>198.06</v>
      </c>
      <c r="R28" s="12">
        <v>129.66999999999999</v>
      </c>
      <c r="S28" s="12">
        <v>199.24</v>
      </c>
      <c r="T28" s="12">
        <v>185.91</v>
      </c>
      <c r="U28" s="12">
        <v>163.58000000000001</v>
      </c>
      <c r="V28" s="3"/>
      <c r="W28" s="3"/>
      <c r="X28" s="3"/>
      <c r="Y28" s="3"/>
      <c r="Z28" s="3"/>
    </row>
    <row r="29" spans="3:39" ht="16" x14ac:dyDescent="0.35">
      <c r="C29" s="6" t="s">
        <v>51</v>
      </c>
      <c r="D29" s="14">
        <v>3710.1</v>
      </c>
      <c r="E29" s="14">
        <v>3823.35</v>
      </c>
      <c r="F29" s="14">
        <v>3504.05</v>
      </c>
      <c r="G29" s="14">
        <v>3476.95</v>
      </c>
      <c r="H29" s="14">
        <v>1962.89</v>
      </c>
      <c r="I29" s="3"/>
      <c r="J29" s="3"/>
      <c r="K29" s="3"/>
      <c r="L29" s="3"/>
      <c r="M29" s="3"/>
      <c r="P29" s="6" t="s">
        <v>21</v>
      </c>
      <c r="Q29" s="14">
        <v>1871.23</v>
      </c>
      <c r="R29" s="14">
        <v>1405.74</v>
      </c>
      <c r="S29" s="14">
        <v>1634.63</v>
      </c>
      <c r="T29" s="14">
        <v>1570.04</v>
      </c>
      <c r="U29" s="14">
        <v>1116.46</v>
      </c>
      <c r="V29" s="3"/>
      <c r="W29" s="3"/>
      <c r="X29" s="3"/>
      <c r="Y29" s="3"/>
      <c r="Z29" s="3"/>
    </row>
    <row r="30" spans="3:39" ht="16" x14ac:dyDescent="0.35">
      <c r="C30" s="6" t="s">
        <v>52</v>
      </c>
      <c r="D30" s="14">
        <v>8794.61</v>
      </c>
      <c r="E30" s="14">
        <v>8108.57</v>
      </c>
      <c r="F30" s="14">
        <v>7665.88</v>
      </c>
      <c r="G30" s="14">
        <v>7459.78</v>
      </c>
      <c r="H30" s="14">
        <v>5756.49</v>
      </c>
      <c r="I30" s="3"/>
      <c r="J30" s="3"/>
      <c r="K30" s="3"/>
      <c r="L30" s="3"/>
      <c r="M30" s="3"/>
      <c r="P30" s="8"/>
      <c r="Q30" s="10">
        <v>44642</v>
      </c>
      <c r="R30" s="10">
        <v>44641</v>
      </c>
      <c r="S30" s="10">
        <v>44640</v>
      </c>
      <c r="T30" s="10">
        <v>44639</v>
      </c>
      <c r="U30" s="10">
        <v>44638</v>
      </c>
      <c r="V30" s="3"/>
      <c r="W30" s="3"/>
      <c r="X30" s="3"/>
      <c r="Y30" s="3"/>
      <c r="Z30" s="3"/>
    </row>
    <row r="31" spans="3:39" x14ac:dyDescent="0.35">
      <c r="C31" s="18" t="s">
        <v>53</v>
      </c>
      <c r="D31" s="19"/>
      <c r="E31" s="9"/>
      <c r="F31" s="9"/>
      <c r="G31" s="9"/>
      <c r="H31" s="9"/>
      <c r="I31" s="3"/>
      <c r="J31" s="3"/>
      <c r="K31" s="3"/>
      <c r="L31" s="3"/>
      <c r="M31" s="3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3:39" x14ac:dyDescent="0.35">
      <c r="C32" s="18" t="s">
        <v>54</v>
      </c>
      <c r="D32" s="19"/>
      <c r="E32" s="9"/>
      <c r="F32" s="9"/>
      <c r="G32" s="9"/>
      <c r="H32" s="9"/>
      <c r="I32" s="3"/>
      <c r="J32" s="3"/>
      <c r="K32" s="3"/>
      <c r="L32" s="3"/>
      <c r="M32" s="3"/>
      <c r="P32" s="11"/>
      <c r="Q32" s="12" t="s">
        <v>7</v>
      </c>
      <c r="R32" s="12" t="s">
        <v>7</v>
      </c>
      <c r="S32" s="12" t="s">
        <v>7</v>
      </c>
      <c r="T32" s="12" t="s">
        <v>7</v>
      </c>
      <c r="U32" s="12" t="s">
        <v>7</v>
      </c>
      <c r="V32" s="3"/>
      <c r="W32" s="3"/>
      <c r="X32" s="3"/>
      <c r="Y32" s="3"/>
      <c r="Z32" s="3"/>
    </row>
    <row r="33" spans="3:26" x14ac:dyDescent="0.35">
      <c r="C33" s="11" t="s">
        <v>55</v>
      </c>
      <c r="D33" s="12">
        <v>22.2</v>
      </c>
      <c r="E33" s="12">
        <v>23.62</v>
      </c>
      <c r="F33" s="12">
        <v>25.8</v>
      </c>
      <c r="G33" s="12">
        <v>25.94</v>
      </c>
      <c r="H33" s="12">
        <v>30.51</v>
      </c>
      <c r="I33" s="3"/>
      <c r="J33" s="3"/>
      <c r="K33" s="3"/>
      <c r="L33" s="3"/>
      <c r="M33" s="3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3:26" ht="40" x14ac:dyDescent="0.35">
      <c r="C34" s="11" t="s">
        <v>56</v>
      </c>
      <c r="D34" s="12">
        <v>1.01</v>
      </c>
      <c r="E34" s="12">
        <v>1.27</v>
      </c>
      <c r="F34" s="12">
        <v>0.99</v>
      </c>
      <c r="G34" s="12">
        <v>1.03</v>
      </c>
      <c r="H34" s="12">
        <v>1.03</v>
      </c>
      <c r="I34" s="3"/>
      <c r="J34" s="3"/>
      <c r="K34" s="3"/>
      <c r="L34" s="3"/>
      <c r="M34" s="3"/>
      <c r="P34" s="6" t="s">
        <v>22</v>
      </c>
      <c r="Q34" s="16">
        <v>432.97</v>
      </c>
      <c r="R34" s="16">
        <v>231.19</v>
      </c>
      <c r="S34" s="16">
        <v>358.87</v>
      </c>
      <c r="T34" s="16">
        <v>358.57</v>
      </c>
      <c r="U34" s="16">
        <v>251.81</v>
      </c>
      <c r="V34" s="3"/>
      <c r="W34" s="3"/>
      <c r="X34" s="3"/>
      <c r="Y34" s="3"/>
      <c r="Z34" s="3"/>
    </row>
    <row r="35" spans="3:26" ht="16" x14ac:dyDescent="0.35">
      <c r="C35" s="11" t="s">
        <v>57</v>
      </c>
      <c r="D35" s="12">
        <v>3.28</v>
      </c>
      <c r="E35" s="12">
        <v>3.98</v>
      </c>
      <c r="F35" s="12">
        <v>74.650000000000006</v>
      </c>
      <c r="G35" s="12">
        <v>179.25</v>
      </c>
      <c r="H35" s="12">
        <v>432.27</v>
      </c>
      <c r="I35" s="3"/>
      <c r="J35" s="3"/>
      <c r="K35" s="3"/>
      <c r="L35" s="3"/>
      <c r="M35" s="3"/>
      <c r="P35" s="11" t="s">
        <v>117</v>
      </c>
      <c r="Q35" s="12">
        <v>0</v>
      </c>
      <c r="R35" s="12">
        <v>-53.5</v>
      </c>
      <c r="S35" s="12">
        <v>-14.5</v>
      </c>
      <c r="T35" s="12">
        <v>0</v>
      </c>
      <c r="U35" s="12">
        <v>0</v>
      </c>
      <c r="V35" s="3"/>
      <c r="W35" s="3"/>
      <c r="X35" s="3"/>
      <c r="Y35" s="3"/>
      <c r="Z35" s="3"/>
    </row>
    <row r="36" spans="3:26" ht="16" x14ac:dyDescent="0.35">
      <c r="C36" s="11" t="s">
        <v>59</v>
      </c>
      <c r="D36" s="15">
        <v>1386.69</v>
      </c>
      <c r="E36" s="15">
        <v>1360.31</v>
      </c>
      <c r="F36" s="15">
        <v>1378.2</v>
      </c>
      <c r="G36" s="15">
        <v>1252.7</v>
      </c>
      <c r="H36" s="12">
        <v>983.45</v>
      </c>
      <c r="I36" s="3"/>
      <c r="J36" s="3"/>
      <c r="K36" s="3"/>
      <c r="L36" s="3"/>
      <c r="M36" s="3"/>
      <c r="P36" s="8" t="s">
        <v>23</v>
      </c>
      <c r="Q36" s="9">
        <v>432.97</v>
      </c>
      <c r="R36" s="9">
        <v>177.69</v>
      </c>
      <c r="S36" s="9">
        <v>344.37</v>
      </c>
      <c r="T36" s="9">
        <v>358.57</v>
      </c>
      <c r="U36" s="9">
        <v>251.81</v>
      </c>
      <c r="V36" s="3"/>
      <c r="W36" s="3"/>
      <c r="X36" s="3"/>
      <c r="Y36" s="3"/>
      <c r="Z36" s="3"/>
    </row>
    <row r="37" spans="3:26" ht="16" customHeight="1" x14ac:dyDescent="0.35">
      <c r="C37" s="6" t="s">
        <v>60</v>
      </c>
      <c r="D37" s="14">
        <v>1413.18</v>
      </c>
      <c r="E37" s="14">
        <v>1389.18</v>
      </c>
      <c r="F37" s="14">
        <v>1479.64</v>
      </c>
      <c r="G37" s="14">
        <v>1458.92</v>
      </c>
      <c r="H37" s="14">
        <v>1447.26</v>
      </c>
      <c r="I37" s="3"/>
      <c r="J37" s="3"/>
      <c r="K37" s="3"/>
      <c r="L37" s="3"/>
      <c r="M37" s="3"/>
      <c r="P37" s="18" t="s">
        <v>24</v>
      </c>
      <c r="Q37" s="19"/>
      <c r="R37" s="9"/>
      <c r="S37" s="9"/>
      <c r="T37" s="9"/>
      <c r="U37" s="9"/>
      <c r="V37" s="3"/>
      <c r="W37" s="3"/>
      <c r="X37" s="3"/>
      <c r="Y37" s="3"/>
      <c r="Z37" s="3"/>
    </row>
    <row r="38" spans="3:26" ht="16" x14ac:dyDescent="0.35">
      <c r="C38" s="11" t="s">
        <v>61</v>
      </c>
      <c r="D38" s="15">
        <v>2135.46</v>
      </c>
      <c r="E38" s="15">
        <v>1999.55</v>
      </c>
      <c r="F38" s="15">
        <v>1776.6</v>
      </c>
      <c r="G38" s="15">
        <v>1477.53</v>
      </c>
      <c r="H38" s="15">
        <v>1186.83</v>
      </c>
      <c r="I38" s="3"/>
      <c r="J38" s="3"/>
      <c r="K38" s="3"/>
      <c r="L38" s="3"/>
      <c r="M38" s="3"/>
      <c r="P38" s="11" t="s">
        <v>25</v>
      </c>
      <c r="Q38" s="12">
        <v>62.77</v>
      </c>
      <c r="R38" s="12">
        <v>46.09</v>
      </c>
      <c r="S38" s="12">
        <v>69.66</v>
      </c>
      <c r="T38" s="12">
        <v>81.790000000000006</v>
      </c>
      <c r="U38" s="12">
        <v>67.55</v>
      </c>
      <c r="V38" s="3"/>
      <c r="W38" s="3"/>
      <c r="X38" s="3"/>
      <c r="Y38" s="3"/>
      <c r="Z38" s="3"/>
    </row>
    <row r="39" spans="3:26" ht="24" x14ac:dyDescent="0.35">
      <c r="C39" s="11" t="s">
        <v>63</v>
      </c>
      <c r="D39" s="12">
        <v>541.84</v>
      </c>
      <c r="E39" s="12">
        <v>383.04</v>
      </c>
      <c r="F39" s="12">
        <v>453.9</v>
      </c>
      <c r="G39" s="12">
        <v>366.69</v>
      </c>
      <c r="H39" s="12">
        <v>368.71</v>
      </c>
      <c r="I39" s="3"/>
      <c r="J39" s="3"/>
      <c r="K39" s="3"/>
      <c r="L39" s="3"/>
      <c r="M39" s="3"/>
      <c r="P39" s="11" t="s">
        <v>26</v>
      </c>
      <c r="Q39" s="12">
        <v>49.76</v>
      </c>
      <c r="R39" s="12">
        <v>-12.96</v>
      </c>
      <c r="S39" s="12">
        <v>13.91</v>
      </c>
      <c r="T39" s="12">
        <v>42.56</v>
      </c>
      <c r="U39" s="12">
        <v>3.75</v>
      </c>
      <c r="V39" s="3"/>
      <c r="W39" s="3"/>
      <c r="X39" s="3"/>
      <c r="Y39" s="3"/>
      <c r="Z39" s="3"/>
    </row>
    <row r="40" spans="3:26" ht="16" x14ac:dyDescent="0.35">
      <c r="C40" s="11" t="s">
        <v>64</v>
      </c>
      <c r="D40" s="12">
        <v>159.69</v>
      </c>
      <c r="E40" s="12">
        <v>152.43</v>
      </c>
      <c r="F40" s="12">
        <v>197.26</v>
      </c>
      <c r="G40" s="12">
        <v>186.42</v>
      </c>
      <c r="H40" s="12">
        <v>561.04999999999995</v>
      </c>
      <c r="I40" s="3"/>
      <c r="J40" s="3"/>
      <c r="K40" s="3"/>
      <c r="L40" s="3"/>
      <c r="M40" s="3"/>
      <c r="P40" s="11" t="s">
        <v>118</v>
      </c>
      <c r="Q40" s="12">
        <v>11.58</v>
      </c>
      <c r="R40" s="12">
        <v>0</v>
      </c>
      <c r="S40" s="12">
        <v>0</v>
      </c>
      <c r="T40" s="12">
        <v>0</v>
      </c>
      <c r="U40" s="12">
        <v>0</v>
      </c>
      <c r="V40" s="3"/>
      <c r="W40" s="3"/>
      <c r="X40" s="3"/>
      <c r="Y40" s="3"/>
      <c r="Z40" s="3"/>
    </row>
    <row r="41" spans="3:26" ht="16" x14ac:dyDescent="0.35">
      <c r="C41" s="6" t="s">
        <v>65</v>
      </c>
      <c r="D41" s="14">
        <v>4250.17</v>
      </c>
      <c r="E41" s="14">
        <v>3924.2</v>
      </c>
      <c r="F41" s="14">
        <v>3907.4</v>
      </c>
      <c r="G41" s="14">
        <v>3489.56</v>
      </c>
      <c r="H41" s="14">
        <v>3563.85</v>
      </c>
      <c r="I41" s="3"/>
      <c r="J41" s="3"/>
      <c r="K41" s="3"/>
      <c r="L41" s="3"/>
      <c r="M41" s="3"/>
      <c r="P41" s="8" t="s">
        <v>27</v>
      </c>
      <c r="Q41" s="9">
        <v>124.11</v>
      </c>
      <c r="R41" s="9">
        <v>33.130000000000003</v>
      </c>
      <c r="S41" s="9">
        <v>83.57</v>
      </c>
      <c r="T41" s="9">
        <v>124.35</v>
      </c>
      <c r="U41" s="9">
        <v>71.3</v>
      </c>
      <c r="V41" s="3"/>
      <c r="W41" s="3"/>
      <c r="X41" s="3"/>
      <c r="Y41" s="3"/>
      <c r="Z41" s="3"/>
    </row>
    <row r="42" spans="3:26" ht="40" x14ac:dyDescent="0.35">
      <c r="C42" s="18" t="s">
        <v>66</v>
      </c>
      <c r="D42" s="19"/>
      <c r="E42" s="9"/>
      <c r="F42" s="9"/>
      <c r="G42" s="9"/>
      <c r="H42" s="9"/>
      <c r="I42" s="3"/>
      <c r="J42" s="3"/>
      <c r="K42" s="3"/>
      <c r="L42" s="3"/>
      <c r="M42" s="3"/>
      <c r="P42" s="8" t="s">
        <v>28</v>
      </c>
      <c r="Q42" s="9">
        <v>308.86</v>
      </c>
      <c r="R42" s="9">
        <v>144.56</v>
      </c>
      <c r="S42" s="9">
        <v>260.8</v>
      </c>
      <c r="T42" s="9">
        <v>234.22</v>
      </c>
      <c r="U42" s="9">
        <v>180.51</v>
      </c>
      <c r="V42" s="3"/>
      <c r="W42" s="3"/>
      <c r="X42" s="3"/>
      <c r="Y42" s="3"/>
      <c r="Z42" s="3"/>
    </row>
    <row r="43" spans="3:26" ht="32" x14ac:dyDescent="0.35">
      <c r="C43" s="11" t="s">
        <v>67</v>
      </c>
      <c r="D43" s="12">
        <v>459.8</v>
      </c>
      <c r="E43" s="12">
        <v>51.29</v>
      </c>
      <c r="F43" s="12">
        <v>16.2</v>
      </c>
      <c r="G43" s="12">
        <v>20.2</v>
      </c>
      <c r="H43" s="12">
        <v>165.69</v>
      </c>
      <c r="I43" s="3"/>
      <c r="J43" s="3"/>
      <c r="K43" s="3"/>
      <c r="L43" s="3"/>
      <c r="M43" s="3"/>
      <c r="P43" s="8" t="s">
        <v>29</v>
      </c>
      <c r="Q43" s="9">
        <v>308.86</v>
      </c>
      <c r="R43" s="9">
        <v>144.56</v>
      </c>
      <c r="S43" s="9">
        <v>260.8</v>
      </c>
      <c r="T43" s="9">
        <v>234.22</v>
      </c>
      <c r="U43" s="9">
        <v>180.51</v>
      </c>
      <c r="V43" s="3"/>
      <c r="W43" s="3"/>
      <c r="X43" s="3"/>
      <c r="Y43" s="3"/>
      <c r="Z43" s="3"/>
    </row>
    <row r="44" spans="3:26" ht="16" x14ac:dyDescent="0.35">
      <c r="C44" s="11" t="s">
        <v>68</v>
      </c>
      <c r="D44" s="15">
        <v>2973.19</v>
      </c>
      <c r="E44" s="15">
        <v>3069.78</v>
      </c>
      <c r="F44" s="15">
        <v>2975.69</v>
      </c>
      <c r="G44" s="15">
        <v>3048.41</v>
      </c>
      <c r="H44" s="15">
        <v>1475.93</v>
      </c>
      <c r="I44" s="3"/>
      <c r="J44" s="3"/>
      <c r="K44" s="3"/>
      <c r="L44" s="3"/>
      <c r="M44" s="3"/>
      <c r="P44" s="6" t="s">
        <v>30</v>
      </c>
      <c r="Q44" s="16">
        <v>308.86</v>
      </c>
      <c r="R44" s="16">
        <v>144.56</v>
      </c>
      <c r="S44" s="16">
        <v>260.8</v>
      </c>
      <c r="T44" s="16">
        <v>234.22</v>
      </c>
      <c r="U44" s="16">
        <v>180.51</v>
      </c>
      <c r="V44" s="3"/>
      <c r="W44" s="3"/>
      <c r="X44" s="3"/>
      <c r="Y44" s="3"/>
      <c r="Z44" s="3"/>
    </row>
    <row r="45" spans="3:26" ht="16" x14ac:dyDescent="0.35">
      <c r="C45" s="11" t="s">
        <v>69</v>
      </c>
      <c r="D45" s="12">
        <v>279.55</v>
      </c>
      <c r="E45" s="12">
        <v>324.72000000000003</v>
      </c>
      <c r="F45" s="12">
        <v>282.88</v>
      </c>
      <c r="G45" s="12">
        <v>358.59</v>
      </c>
      <c r="H45" s="12">
        <v>148.07</v>
      </c>
      <c r="I45" s="3"/>
      <c r="J45" s="3"/>
      <c r="K45" s="3"/>
      <c r="L45" s="3"/>
      <c r="M45" s="3"/>
      <c r="P45" s="8"/>
      <c r="Q45" s="10">
        <v>44642</v>
      </c>
      <c r="R45" s="10">
        <v>44641</v>
      </c>
      <c r="S45" s="10">
        <v>44640</v>
      </c>
      <c r="T45" s="10">
        <v>44639</v>
      </c>
      <c r="U45" s="10">
        <v>44638</v>
      </c>
      <c r="V45" s="3"/>
      <c r="W45" s="3"/>
      <c r="X45" s="3"/>
      <c r="Y45" s="3"/>
      <c r="Z45" s="3"/>
    </row>
    <row r="46" spans="3:26" ht="16" x14ac:dyDescent="0.35">
      <c r="C46" s="11" t="s">
        <v>70</v>
      </c>
      <c r="D46" s="12">
        <v>289.3</v>
      </c>
      <c r="E46" s="12">
        <v>185.28</v>
      </c>
      <c r="F46" s="12">
        <v>137.43</v>
      </c>
      <c r="G46" s="12">
        <v>111.94</v>
      </c>
      <c r="H46" s="12">
        <v>44.46</v>
      </c>
      <c r="I46" s="3"/>
      <c r="J46" s="3"/>
      <c r="K46" s="3"/>
      <c r="L46" s="3"/>
      <c r="M46" s="3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3:26" ht="24" x14ac:dyDescent="0.35">
      <c r="C47" s="11" t="s">
        <v>71</v>
      </c>
      <c r="D47" s="12">
        <v>162.93</v>
      </c>
      <c r="E47" s="12">
        <v>224.35</v>
      </c>
      <c r="F47" s="12">
        <v>3.48</v>
      </c>
      <c r="G47" s="12">
        <v>165.56</v>
      </c>
      <c r="H47" s="12">
        <v>21.87</v>
      </c>
      <c r="I47" s="3"/>
      <c r="J47" s="3"/>
      <c r="K47" s="3"/>
      <c r="L47" s="3"/>
      <c r="M47" s="3"/>
      <c r="P47" s="11"/>
      <c r="Q47" s="12" t="s">
        <v>7</v>
      </c>
      <c r="R47" s="12" t="s">
        <v>7</v>
      </c>
      <c r="S47" s="12" t="s">
        <v>7</v>
      </c>
      <c r="T47" s="12" t="s">
        <v>7</v>
      </c>
      <c r="U47" s="12" t="s">
        <v>7</v>
      </c>
      <c r="V47" s="3"/>
      <c r="W47" s="3"/>
      <c r="X47" s="3"/>
      <c r="Y47" s="3"/>
      <c r="Z47" s="3"/>
    </row>
    <row r="48" spans="3:26" ht="16" x14ac:dyDescent="0.35">
      <c r="C48" s="11" t="s">
        <v>72</v>
      </c>
      <c r="D48" s="12">
        <v>379.67</v>
      </c>
      <c r="E48" s="12">
        <v>328.95</v>
      </c>
      <c r="F48" s="12">
        <v>342.8</v>
      </c>
      <c r="G48" s="12">
        <v>265.52</v>
      </c>
      <c r="H48" s="12">
        <v>336.62</v>
      </c>
      <c r="I48" s="3"/>
      <c r="J48" s="3"/>
      <c r="K48" s="3"/>
      <c r="L48" s="3"/>
      <c r="M48" s="3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3:26" ht="16" customHeight="1" x14ac:dyDescent="0.35">
      <c r="C49" s="6" t="s">
        <v>73</v>
      </c>
      <c r="D49" s="14">
        <v>4544.4399999999996</v>
      </c>
      <c r="E49" s="14">
        <v>4184.37</v>
      </c>
      <c r="F49" s="14">
        <v>3758.48</v>
      </c>
      <c r="G49" s="14">
        <v>3970.22</v>
      </c>
      <c r="H49" s="14">
        <v>2192.64</v>
      </c>
      <c r="I49" s="3"/>
      <c r="J49" s="3"/>
      <c r="K49" s="3"/>
      <c r="L49" s="3"/>
      <c r="M49" s="3"/>
      <c r="P49" s="18" t="s">
        <v>75</v>
      </c>
      <c r="Q49" s="19"/>
      <c r="R49" s="9"/>
      <c r="S49" s="9"/>
      <c r="T49" s="9"/>
      <c r="U49" s="9"/>
      <c r="V49" s="3"/>
      <c r="W49" s="3"/>
      <c r="X49" s="3"/>
      <c r="Y49" s="3"/>
      <c r="Z49" s="3"/>
    </row>
    <row r="50" spans="3:26" x14ac:dyDescent="0.35">
      <c r="C50" s="6" t="s">
        <v>74</v>
      </c>
      <c r="D50" s="14">
        <v>8794.61</v>
      </c>
      <c r="E50" s="14">
        <v>8108.57</v>
      </c>
      <c r="F50" s="14">
        <v>7665.88</v>
      </c>
      <c r="G50" s="14">
        <v>7459.78</v>
      </c>
      <c r="H50" s="14">
        <v>5756.49</v>
      </c>
      <c r="I50" s="3"/>
      <c r="J50" s="3"/>
      <c r="K50" s="3"/>
      <c r="L50" s="3"/>
      <c r="M50" s="3"/>
      <c r="P50" s="18" t="s">
        <v>119</v>
      </c>
      <c r="Q50" s="19"/>
      <c r="R50" s="9"/>
      <c r="S50" s="9"/>
      <c r="T50" s="9"/>
      <c r="U50" s="9"/>
      <c r="V50" s="3"/>
      <c r="W50" s="3"/>
      <c r="X50" s="3"/>
      <c r="Y50" s="3"/>
      <c r="Z50" s="3"/>
    </row>
    <row r="51" spans="3:26" ht="16" customHeight="1" x14ac:dyDescent="0.35">
      <c r="C51" s="18" t="s">
        <v>75</v>
      </c>
      <c r="D51" s="19"/>
      <c r="E51" s="9"/>
      <c r="F51" s="9"/>
      <c r="G51" s="9"/>
      <c r="H51" s="9"/>
      <c r="I51" s="3"/>
      <c r="J51" s="3"/>
      <c r="K51" s="3"/>
      <c r="L51" s="3"/>
      <c r="M51" s="3"/>
      <c r="P51" s="11" t="s">
        <v>120</v>
      </c>
      <c r="Q51" s="12">
        <v>13.69</v>
      </c>
      <c r="R51" s="12">
        <v>6.99</v>
      </c>
      <c r="S51" s="12">
        <v>12.76</v>
      </c>
      <c r="T51" s="12">
        <v>17.2</v>
      </c>
      <c r="U51" s="12">
        <v>13.48</v>
      </c>
      <c r="V51" s="3"/>
      <c r="W51" s="3"/>
      <c r="X51" s="3"/>
      <c r="Y51" s="3"/>
      <c r="Z51" s="3"/>
    </row>
    <row r="52" spans="3:26" ht="16" customHeight="1" x14ac:dyDescent="0.35">
      <c r="C52" s="18" t="s">
        <v>76</v>
      </c>
      <c r="D52" s="19"/>
      <c r="E52" s="9"/>
      <c r="F52" s="9"/>
      <c r="G52" s="9"/>
      <c r="H52" s="9"/>
      <c r="I52" s="3"/>
      <c r="J52" s="3"/>
      <c r="K52" s="3"/>
      <c r="L52" s="3"/>
      <c r="M52" s="3"/>
      <c r="P52" s="11" t="s">
        <v>121</v>
      </c>
      <c r="Q52" s="12">
        <v>13.66</v>
      </c>
      <c r="R52" s="12">
        <v>6.96</v>
      </c>
      <c r="S52" s="12">
        <v>12.66</v>
      </c>
      <c r="T52" s="12">
        <v>17.170000000000002</v>
      </c>
      <c r="U52" s="12">
        <v>13.46</v>
      </c>
      <c r="V52" s="3"/>
      <c r="W52" s="3"/>
      <c r="X52" s="3"/>
      <c r="Y52" s="3"/>
      <c r="Z52" s="3"/>
    </row>
    <row r="53" spans="3:26" ht="16" customHeight="1" x14ac:dyDescent="0.35">
      <c r="C53" s="11" t="s">
        <v>77</v>
      </c>
      <c r="D53" s="15">
        <v>1183.3399999999999</v>
      </c>
      <c r="E53" s="15">
        <v>1187.22</v>
      </c>
      <c r="F53" s="15">
        <v>2208.56</v>
      </c>
      <c r="G53" s="12">
        <v>449.51</v>
      </c>
      <c r="H53" s="12">
        <v>111.61</v>
      </c>
      <c r="I53" s="3"/>
      <c r="J53" s="3"/>
      <c r="K53" s="3"/>
      <c r="L53" s="3"/>
      <c r="M53" s="3"/>
      <c r="P53" s="18" t="s">
        <v>122</v>
      </c>
      <c r="Q53" s="19"/>
      <c r="R53" s="9"/>
      <c r="S53" s="9"/>
      <c r="T53" s="9"/>
      <c r="U53" s="9"/>
      <c r="V53" s="3"/>
      <c r="W53" s="3"/>
      <c r="X53" s="3"/>
      <c r="Y53" s="3"/>
      <c r="Z53" s="3"/>
    </row>
    <row r="54" spans="3:26" ht="16" customHeight="1" x14ac:dyDescent="0.35">
      <c r="C54" s="18" t="s">
        <v>78</v>
      </c>
      <c r="D54" s="19"/>
      <c r="E54" s="9"/>
      <c r="F54" s="9"/>
      <c r="G54" s="9"/>
      <c r="H54" s="9"/>
      <c r="I54" s="3"/>
      <c r="J54" s="3"/>
      <c r="K54" s="3"/>
      <c r="L54" s="3"/>
      <c r="M54" s="3"/>
      <c r="P54" s="18" t="s">
        <v>123</v>
      </c>
      <c r="Q54" s="19"/>
      <c r="R54" s="9"/>
      <c r="S54" s="9"/>
      <c r="T54" s="9"/>
      <c r="U54" s="9"/>
      <c r="V54" s="3"/>
      <c r="W54" s="3"/>
      <c r="X54" s="3"/>
      <c r="Y54" s="3"/>
      <c r="Z54" s="3"/>
    </row>
    <row r="55" spans="3:26" ht="16" customHeight="1" x14ac:dyDescent="0.35">
      <c r="C55" s="18" t="s">
        <v>79</v>
      </c>
      <c r="D55" s="19"/>
      <c r="E55" s="9"/>
      <c r="F55" s="9"/>
      <c r="G55" s="9"/>
      <c r="H55" s="9"/>
      <c r="I55" s="3"/>
      <c r="J55" s="3"/>
      <c r="K55" s="3"/>
      <c r="L55" s="3"/>
      <c r="M55" s="3"/>
      <c r="P55" s="18" t="s">
        <v>124</v>
      </c>
      <c r="Q55" s="19"/>
      <c r="R55" s="9"/>
      <c r="S55" s="9"/>
      <c r="T55" s="9"/>
      <c r="U55" s="9"/>
      <c r="V55" s="3"/>
      <c r="W55" s="3"/>
      <c r="X55" s="3"/>
      <c r="Y55" s="3"/>
      <c r="Z55" s="3"/>
    </row>
    <row r="56" spans="3:26" ht="24" x14ac:dyDescent="0.35">
      <c r="C56" s="11" t="s">
        <v>80</v>
      </c>
      <c r="D56" s="12">
        <v>6.48</v>
      </c>
      <c r="E56" s="12">
        <v>3.9</v>
      </c>
      <c r="F56" s="12">
        <v>9.6</v>
      </c>
      <c r="G56" s="12">
        <v>3.98</v>
      </c>
      <c r="H56" s="12">
        <v>2.63</v>
      </c>
      <c r="I56" s="3"/>
      <c r="J56" s="3"/>
      <c r="K56" s="3"/>
      <c r="L56" s="3"/>
      <c r="M56" s="3"/>
      <c r="P56" s="11" t="s">
        <v>125</v>
      </c>
      <c r="Q56" s="12">
        <v>27.55</v>
      </c>
      <c r="R56" s="12">
        <v>0</v>
      </c>
      <c r="S56" s="12">
        <v>56.35</v>
      </c>
      <c r="T56" s="12">
        <v>30.82</v>
      </c>
      <c r="U56" s="12">
        <v>33.92</v>
      </c>
      <c r="V56" s="3"/>
      <c r="W56" s="3"/>
      <c r="X56" s="3"/>
      <c r="Y56" s="3"/>
      <c r="Z56" s="3"/>
    </row>
    <row r="57" spans="3:26" ht="16" customHeight="1" x14ac:dyDescent="0.35">
      <c r="C57" s="18" t="s">
        <v>81</v>
      </c>
      <c r="D57" s="19"/>
      <c r="E57" s="9"/>
      <c r="F57" s="9"/>
      <c r="G57" s="9"/>
      <c r="H57" s="9"/>
      <c r="I57" s="3"/>
      <c r="J57" s="3"/>
      <c r="K57" s="3"/>
      <c r="L57" s="3"/>
      <c r="M57" s="3"/>
      <c r="P57" s="11" t="s">
        <v>126</v>
      </c>
      <c r="Q57" s="12">
        <v>0</v>
      </c>
      <c r="R57" s="12">
        <v>0</v>
      </c>
      <c r="S57" s="12">
        <v>0</v>
      </c>
      <c r="T57" s="12">
        <v>0</v>
      </c>
      <c r="U57" s="12">
        <v>6.91</v>
      </c>
      <c r="V57" s="3"/>
      <c r="W57" s="3"/>
      <c r="X57" s="3"/>
      <c r="Y57" s="3"/>
      <c r="Z57" s="3"/>
    </row>
    <row r="58" spans="3:26" ht="32" x14ac:dyDescent="0.35">
      <c r="C58" s="11" t="s">
        <v>82</v>
      </c>
      <c r="D58" s="12" t="s">
        <v>83</v>
      </c>
      <c r="E58" s="12" t="s">
        <v>83</v>
      </c>
      <c r="F58" s="12" t="s">
        <v>83</v>
      </c>
      <c r="G58" s="12" t="s">
        <v>83</v>
      </c>
      <c r="H58" s="12" t="s">
        <v>83</v>
      </c>
      <c r="I58" s="3"/>
      <c r="J58" s="3"/>
      <c r="K58" s="3"/>
      <c r="L58" s="3"/>
      <c r="M58" s="3"/>
      <c r="P58" s="11" t="s">
        <v>127</v>
      </c>
      <c r="Q58" s="12">
        <v>15</v>
      </c>
      <c r="R58" s="12">
        <v>12</v>
      </c>
      <c r="S58" s="12">
        <v>10</v>
      </c>
      <c r="T58" s="12">
        <v>20</v>
      </c>
      <c r="U58" s="12">
        <v>20</v>
      </c>
      <c r="V58" s="3"/>
      <c r="W58" s="3"/>
      <c r="X58" s="3"/>
      <c r="Y58" s="3"/>
      <c r="Z58" s="3"/>
    </row>
    <row r="59" spans="3:26" ht="16" customHeight="1" x14ac:dyDescent="0.35">
      <c r="C59" s="18" t="s">
        <v>84</v>
      </c>
      <c r="D59" s="19"/>
      <c r="E59" s="9"/>
      <c r="F59" s="9"/>
      <c r="G59" s="9"/>
      <c r="H59" s="9"/>
      <c r="I59" s="3"/>
      <c r="J59" s="3"/>
      <c r="K59" s="3"/>
      <c r="L59" s="3"/>
      <c r="M59" s="3"/>
      <c r="P59" s="46"/>
      <c r="Q59" s="47"/>
      <c r="R59" s="3"/>
      <c r="S59" s="3"/>
      <c r="T59" s="3"/>
      <c r="U59" s="3"/>
      <c r="V59" s="3"/>
      <c r="W59" s="3"/>
      <c r="X59" s="3"/>
      <c r="Y59" s="3"/>
      <c r="Z59" s="3"/>
    </row>
    <row r="60" spans="3:26" ht="16" x14ac:dyDescent="0.35">
      <c r="C60" s="11" t="s">
        <v>85</v>
      </c>
      <c r="D60" s="12" t="s">
        <v>83</v>
      </c>
      <c r="E60" s="12" t="s">
        <v>83</v>
      </c>
      <c r="F60" s="12" t="s">
        <v>83</v>
      </c>
      <c r="G60" s="12" t="s">
        <v>83</v>
      </c>
      <c r="H60" s="12" t="s">
        <v>83</v>
      </c>
      <c r="I60" s="3"/>
      <c r="J60" s="3"/>
      <c r="K60" s="3"/>
      <c r="L60" s="3"/>
      <c r="M60" s="3"/>
      <c r="P60" s="48"/>
      <c r="Q60" s="48"/>
      <c r="R60" s="48"/>
      <c r="S60" s="48"/>
      <c r="T60" s="48"/>
      <c r="U60" s="48"/>
      <c r="V60" s="3"/>
      <c r="W60" s="3"/>
      <c r="X60" s="3"/>
      <c r="Y60" s="3"/>
      <c r="Z60" s="3"/>
    </row>
    <row r="61" spans="3:26" x14ac:dyDescent="0.35">
      <c r="C61" s="11" t="s">
        <v>86</v>
      </c>
      <c r="D61" s="12">
        <v>0.26</v>
      </c>
      <c r="E61" s="12">
        <v>0.2</v>
      </c>
      <c r="F61" s="12">
        <v>0.22</v>
      </c>
      <c r="G61" s="12">
        <v>1.94</v>
      </c>
      <c r="H61" s="12">
        <v>0.71</v>
      </c>
      <c r="I61" s="3"/>
      <c r="J61" s="3"/>
      <c r="K61" s="3"/>
      <c r="L61" s="3"/>
      <c r="M61" s="3"/>
      <c r="P61" s="49"/>
      <c r="Q61" s="49"/>
      <c r="R61" s="49"/>
      <c r="S61" s="49"/>
      <c r="T61" s="49"/>
      <c r="U61" s="49"/>
      <c r="V61" s="3"/>
      <c r="W61" s="3"/>
      <c r="X61" s="3"/>
      <c r="Y61" s="3"/>
      <c r="Z61" s="3"/>
    </row>
    <row r="62" spans="3:26" x14ac:dyDescent="0.35">
      <c r="C62" s="18" t="s">
        <v>87</v>
      </c>
      <c r="D62" s="19"/>
      <c r="E62" s="9"/>
      <c r="F62" s="9"/>
      <c r="G62" s="9"/>
      <c r="H62" s="9"/>
      <c r="I62" s="3"/>
      <c r="J62" s="3"/>
      <c r="K62" s="3"/>
      <c r="L62" s="3"/>
      <c r="M62" s="3"/>
      <c r="P62" s="39" t="s">
        <v>96</v>
      </c>
      <c r="Q62" s="39"/>
      <c r="R62" s="39"/>
      <c r="S62" s="39"/>
      <c r="T62" s="39"/>
      <c r="U62" s="39"/>
      <c r="V62" s="3"/>
      <c r="W62" s="3"/>
      <c r="X62" s="3"/>
      <c r="Y62" s="3"/>
      <c r="Z62" s="3"/>
    </row>
    <row r="63" spans="3:26" ht="16" x14ac:dyDescent="0.35">
      <c r="C63" s="11" t="s">
        <v>88</v>
      </c>
      <c r="D63" s="12">
        <v>67.290000000000006</v>
      </c>
      <c r="E63" s="12">
        <v>67.290000000000006</v>
      </c>
      <c r="F63" s="12">
        <v>67.290000000000006</v>
      </c>
      <c r="G63" s="12">
        <v>67.290000000000006</v>
      </c>
      <c r="H63" s="12">
        <v>67.290000000000006</v>
      </c>
      <c r="I63" s="3"/>
      <c r="J63" s="3"/>
      <c r="K63" s="3"/>
      <c r="L63" s="3"/>
      <c r="M63" s="3"/>
    </row>
    <row r="64" spans="3:26" x14ac:dyDescent="0.35">
      <c r="C64" s="18" t="s">
        <v>89</v>
      </c>
      <c r="D64" s="19"/>
      <c r="E64" s="9"/>
      <c r="F64" s="9"/>
      <c r="G64" s="9"/>
      <c r="H64" s="9"/>
      <c r="I64" s="3"/>
      <c r="J64" s="3"/>
      <c r="K64" s="3"/>
      <c r="L64" s="3"/>
      <c r="M64" s="3"/>
    </row>
    <row r="65" spans="3:13" ht="32" x14ac:dyDescent="0.35">
      <c r="C65" s="11" t="s">
        <v>90</v>
      </c>
      <c r="D65" s="12" t="s">
        <v>83</v>
      </c>
      <c r="E65" s="12" t="s">
        <v>83</v>
      </c>
      <c r="F65" s="12" t="s">
        <v>83</v>
      </c>
      <c r="G65" s="12" t="s">
        <v>83</v>
      </c>
      <c r="H65" s="12" t="s">
        <v>83</v>
      </c>
      <c r="I65" s="3"/>
      <c r="J65" s="3"/>
      <c r="K65" s="3"/>
      <c r="L65" s="3"/>
      <c r="M65" s="3"/>
    </row>
    <row r="66" spans="3:13" ht="32" x14ac:dyDescent="0.35">
      <c r="C66" s="11" t="s">
        <v>91</v>
      </c>
      <c r="D66" s="12" t="s">
        <v>83</v>
      </c>
      <c r="E66" s="12" t="s">
        <v>83</v>
      </c>
      <c r="F66" s="12" t="s">
        <v>83</v>
      </c>
      <c r="G66" s="12" t="s">
        <v>83</v>
      </c>
      <c r="H66" s="12" t="s">
        <v>83</v>
      </c>
      <c r="I66" s="3"/>
      <c r="J66" s="3"/>
      <c r="K66" s="3"/>
      <c r="L66" s="3"/>
      <c r="M66" s="3"/>
    </row>
    <row r="67" spans="3:13" x14ac:dyDescent="0.35">
      <c r="C67" s="18" t="s">
        <v>92</v>
      </c>
      <c r="D67" s="19"/>
      <c r="E67" s="9"/>
      <c r="F67" s="9"/>
      <c r="G67" s="9"/>
      <c r="H67" s="9"/>
      <c r="I67" s="3"/>
      <c r="J67" s="3"/>
      <c r="K67" s="3"/>
      <c r="L67" s="3"/>
      <c r="M67" s="3"/>
    </row>
    <row r="68" spans="3:13" ht="32" x14ac:dyDescent="0.35">
      <c r="C68" s="11" t="s">
        <v>93</v>
      </c>
      <c r="D68" s="12" t="s">
        <v>83</v>
      </c>
      <c r="E68" s="12" t="s">
        <v>83</v>
      </c>
      <c r="F68" s="12" t="s">
        <v>83</v>
      </c>
      <c r="G68" s="12" t="s">
        <v>83</v>
      </c>
      <c r="H68" s="12" t="s">
        <v>83</v>
      </c>
      <c r="I68" s="3"/>
      <c r="J68" s="3"/>
      <c r="K68" s="3"/>
      <c r="L68" s="3"/>
      <c r="M68" s="3"/>
    </row>
    <row r="69" spans="3:13" ht="32" x14ac:dyDescent="0.35">
      <c r="C69" s="11" t="s">
        <v>94</v>
      </c>
      <c r="D69" s="12" t="s">
        <v>83</v>
      </c>
      <c r="E69" s="12" t="s">
        <v>83</v>
      </c>
      <c r="F69" s="12" t="s">
        <v>83</v>
      </c>
      <c r="G69" s="12" t="s">
        <v>83</v>
      </c>
      <c r="H69" s="12" t="s">
        <v>83</v>
      </c>
      <c r="I69" s="3"/>
      <c r="J69" s="3"/>
      <c r="K69" s="3"/>
      <c r="L69" s="3"/>
      <c r="M69" s="3"/>
    </row>
    <row r="70" spans="3:13" x14ac:dyDescent="0.35">
      <c r="C70" s="46"/>
      <c r="D70" s="47"/>
      <c r="E70" s="3"/>
      <c r="F70" s="3"/>
      <c r="G70" s="3"/>
      <c r="H70" s="3"/>
      <c r="I70" s="3"/>
      <c r="J70" s="3"/>
      <c r="K70" s="3"/>
      <c r="L70" s="3"/>
      <c r="M70" s="3"/>
    </row>
    <row r="71" spans="3:13" x14ac:dyDescent="0.35">
      <c r="C71" s="48"/>
      <c r="D71" s="48"/>
      <c r="E71" s="48"/>
      <c r="F71" s="48"/>
      <c r="G71" s="48"/>
      <c r="H71" s="48"/>
      <c r="I71" s="3"/>
      <c r="J71" s="3"/>
      <c r="K71" s="3"/>
      <c r="L71" s="3"/>
      <c r="M71" s="3"/>
    </row>
    <row r="72" spans="3:13" x14ac:dyDescent="0.35">
      <c r="C72" s="49"/>
      <c r="D72" s="49"/>
      <c r="E72" s="49"/>
      <c r="F72" s="49"/>
      <c r="G72" s="49"/>
      <c r="H72" s="49"/>
      <c r="I72" s="3"/>
      <c r="J72" s="3"/>
      <c r="K72" s="3"/>
      <c r="L72" s="3"/>
      <c r="M72" s="3"/>
    </row>
    <row r="73" spans="3:13" x14ac:dyDescent="0.35">
      <c r="C73" s="39" t="s">
        <v>96</v>
      </c>
      <c r="D73" s="39"/>
      <c r="E73" s="39"/>
      <c r="F73" s="39"/>
      <c r="G73" s="39"/>
      <c r="H73" s="39"/>
      <c r="I73" s="3"/>
      <c r="J73" s="3"/>
      <c r="K73" s="3"/>
      <c r="L73" s="3"/>
      <c r="M73" s="3"/>
    </row>
  </sheetData>
  <mergeCells count="40">
    <mergeCell ref="P55:Q55"/>
    <mergeCell ref="P60:U60"/>
    <mergeCell ref="P61:U61"/>
    <mergeCell ref="P62:U62"/>
    <mergeCell ref="AC11:AM11"/>
    <mergeCell ref="AC13:AM13"/>
    <mergeCell ref="P46:Z46"/>
    <mergeCell ref="P48:Z48"/>
    <mergeCell ref="P49:Q49"/>
    <mergeCell ref="P50:Q50"/>
    <mergeCell ref="P53:Q53"/>
    <mergeCell ref="P54:Q54"/>
    <mergeCell ref="C71:H71"/>
    <mergeCell ref="C72:H72"/>
    <mergeCell ref="C73:H73"/>
    <mergeCell ref="P11:Z11"/>
    <mergeCell ref="P13:Z13"/>
    <mergeCell ref="P14:Q14"/>
    <mergeCell ref="P21:Q21"/>
    <mergeCell ref="P31:Z31"/>
    <mergeCell ref="P33:Z33"/>
    <mergeCell ref="P37:Q37"/>
    <mergeCell ref="C55:D55"/>
    <mergeCell ref="C57:D57"/>
    <mergeCell ref="C59:D59"/>
    <mergeCell ref="C62:D62"/>
    <mergeCell ref="C64:D64"/>
    <mergeCell ref="C67:D67"/>
    <mergeCell ref="C31:D31"/>
    <mergeCell ref="C32:D32"/>
    <mergeCell ref="C42:D42"/>
    <mergeCell ref="C51:D51"/>
    <mergeCell ref="C52:D52"/>
    <mergeCell ref="C54:D54"/>
    <mergeCell ref="C9:M9"/>
    <mergeCell ref="C11:M11"/>
    <mergeCell ref="C12:D12"/>
    <mergeCell ref="C13:D13"/>
    <mergeCell ref="C19:D19"/>
    <mergeCell ref="C24:D24"/>
  </mergeCells>
  <hyperlinks>
    <hyperlink ref="D6" r:id="rId1" display="javascript:void(0);" xr:uid="{B9F41D34-0DDF-4B46-BB71-1EC7BC9E0D20}"/>
    <hyperlink ref="Q8" r:id="rId2" display="javascript:void(0);" xr:uid="{F767F1E2-258C-4A2F-8669-48A53DB4F1D3}"/>
    <hyperlink ref="AD8" r:id="rId3" display="javascript:void(0);" xr:uid="{4106008E-58FD-4D87-BD01-E7797AB6995F}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B6E7-6A90-4193-B959-DA5D4BA14D8F}">
  <dimension ref="B3:AM75"/>
  <sheetViews>
    <sheetView workbookViewId="0">
      <selection activeCell="M52" sqref="M52"/>
    </sheetView>
  </sheetViews>
  <sheetFormatPr defaultRowHeight="14.5" x14ac:dyDescent="0.35"/>
  <sheetData>
    <row r="3" spans="2:39" ht="23.5" x14ac:dyDescent="0.55000000000000004">
      <c r="C3" s="20" t="s">
        <v>32</v>
      </c>
      <c r="D3" s="20"/>
      <c r="Q3" s="53" t="s">
        <v>31</v>
      </c>
      <c r="R3" s="53"/>
      <c r="S3" s="21"/>
      <c r="T3" s="21"/>
      <c r="AE3" s="53" t="s">
        <v>139</v>
      </c>
      <c r="AF3" s="53"/>
      <c r="AG3" s="53"/>
    </row>
    <row r="5" spans="2:39" ht="42" x14ac:dyDescent="0.35">
      <c r="B5" s="4" t="s">
        <v>136</v>
      </c>
      <c r="C5" s="5" t="s">
        <v>3</v>
      </c>
    </row>
    <row r="6" spans="2:39" ht="42" x14ac:dyDescent="0.35">
      <c r="B6" s="6" t="s">
        <v>95</v>
      </c>
      <c r="C6" s="7" t="s">
        <v>5</v>
      </c>
      <c r="O6" s="4" t="s">
        <v>136</v>
      </c>
      <c r="P6" s="5" t="s">
        <v>3</v>
      </c>
      <c r="AC6" s="4" t="s">
        <v>136</v>
      </c>
      <c r="AD6" s="5" t="s">
        <v>3</v>
      </c>
    </row>
    <row r="7" spans="2:39" ht="24" x14ac:dyDescent="0.35">
      <c r="B7" s="8"/>
      <c r="C7" s="9" t="s">
        <v>6</v>
      </c>
      <c r="D7" s="10">
        <v>44641</v>
      </c>
      <c r="E7" s="10">
        <v>44640</v>
      </c>
      <c r="F7" s="10">
        <v>44639</v>
      </c>
      <c r="G7" s="10">
        <v>44638</v>
      </c>
      <c r="H7" s="3"/>
      <c r="I7" s="3"/>
      <c r="J7" s="3"/>
      <c r="K7" s="3"/>
      <c r="L7" s="3"/>
      <c r="O7" s="6" t="s">
        <v>4</v>
      </c>
      <c r="P7" s="7" t="s">
        <v>5</v>
      </c>
      <c r="AC7" s="6" t="s">
        <v>128</v>
      </c>
      <c r="AD7" s="7" t="s">
        <v>5</v>
      </c>
    </row>
    <row r="8" spans="2:39" x14ac:dyDescent="0.3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O8" s="8"/>
      <c r="P8" s="9" t="s">
        <v>6</v>
      </c>
      <c r="Q8" s="10">
        <v>44641</v>
      </c>
      <c r="R8" s="10">
        <v>44640</v>
      </c>
      <c r="S8" s="10">
        <v>44639</v>
      </c>
      <c r="T8" s="10">
        <v>44638</v>
      </c>
      <c r="U8" s="3"/>
      <c r="V8" s="3"/>
      <c r="W8" s="3"/>
      <c r="X8" s="3"/>
      <c r="Y8" s="3"/>
      <c r="AC8" s="8"/>
      <c r="AD8" s="9" t="s">
        <v>99</v>
      </c>
      <c r="AE8" s="9" t="s">
        <v>100</v>
      </c>
      <c r="AF8" s="9" t="s">
        <v>101</v>
      </c>
      <c r="AG8" s="9" t="s">
        <v>102</v>
      </c>
      <c r="AH8" s="9" t="s">
        <v>103</v>
      </c>
      <c r="AI8" s="3"/>
      <c r="AJ8" s="3"/>
      <c r="AK8" s="3"/>
      <c r="AL8" s="3"/>
      <c r="AM8" s="3"/>
    </row>
    <row r="9" spans="2:39" x14ac:dyDescent="0.35">
      <c r="B9" s="11"/>
      <c r="C9" s="12" t="s">
        <v>7</v>
      </c>
      <c r="D9" s="12" t="s">
        <v>7</v>
      </c>
      <c r="E9" s="12" t="s">
        <v>7</v>
      </c>
      <c r="F9" s="12" t="s">
        <v>7</v>
      </c>
      <c r="G9" s="12" t="s">
        <v>7</v>
      </c>
      <c r="H9" s="3"/>
      <c r="I9" s="3"/>
      <c r="J9" s="3"/>
      <c r="K9" s="3"/>
      <c r="L9" s="3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 spans="2:39" x14ac:dyDescent="0.3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O10" s="11"/>
      <c r="P10" s="12" t="s">
        <v>7</v>
      </c>
      <c r="Q10" s="12" t="s">
        <v>7</v>
      </c>
      <c r="R10" s="12" t="s">
        <v>7</v>
      </c>
      <c r="S10" s="12" t="s">
        <v>7</v>
      </c>
      <c r="T10" s="12" t="s">
        <v>7</v>
      </c>
      <c r="U10" s="3"/>
      <c r="V10" s="3"/>
      <c r="W10" s="3"/>
      <c r="X10" s="3"/>
      <c r="Y10" s="3"/>
      <c r="AC10" s="11"/>
      <c r="AD10" s="12" t="s">
        <v>7</v>
      </c>
      <c r="AE10" s="12" t="s">
        <v>7</v>
      </c>
      <c r="AF10" s="12" t="s">
        <v>7</v>
      </c>
      <c r="AG10" s="12" t="s">
        <v>7</v>
      </c>
      <c r="AH10" s="12" t="s">
        <v>7</v>
      </c>
      <c r="AI10" s="3"/>
      <c r="AJ10" s="3"/>
      <c r="AK10" s="3"/>
      <c r="AL10" s="3"/>
      <c r="AM10" s="3"/>
    </row>
    <row r="11" spans="2:39" x14ac:dyDescent="0.35">
      <c r="B11" s="18" t="s">
        <v>33</v>
      </c>
      <c r="C11" s="19"/>
      <c r="D11" s="9"/>
      <c r="E11" s="9"/>
      <c r="F11" s="9"/>
      <c r="G11" s="9"/>
      <c r="H11" s="3"/>
      <c r="I11" s="3"/>
      <c r="J11" s="3"/>
      <c r="K11" s="3"/>
      <c r="L11" s="3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 spans="2:39" ht="16" x14ac:dyDescent="0.35">
      <c r="B12" s="18" t="s">
        <v>34</v>
      </c>
      <c r="C12" s="19"/>
      <c r="D12" s="9"/>
      <c r="E12" s="9"/>
      <c r="F12" s="9"/>
      <c r="G12" s="9"/>
      <c r="H12" s="3"/>
      <c r="I12" s="3"/>
      <c r="J12" s="3"/>
      <c r="K12" s="3"/>
      <c r="L12" s="3"/>
      <c r="O12" s="18" t="s">
        <v>8</v>
      </c>
      <c r="P12" s="19"/>
      <c r="Q12" s="9"/>
      <c r="R12" s="9"/>
      <c r="S12" s="9"/>
      <c r="T12" s="9"/>
      <c r="U12" s="3"/>
      <c r="V12" s="3"/>
      <c r="W12" s="3"/>
      <c r="X12" s="3"/>
      <c r="Y12" s="3"/>
      <c r="AC12" s="8" t="s">
        <v>104</v>
      </c>
      <c r="AD12" s="9">
        <v>1099.8</v>
      </c>
      <c r="AE12" s="9">
        <v>235.8</v>
      </c>
      <c r="AF12" s="9">
        <v>321.8</v>
      </c>
      <c r="AG12" s="9">
        <v>298</v>
      </c>
      <c r="AH12" s="9">
        <v>255.6</v>
      </c>
      <c r="AI12" s="3"/>
      <c r="AJ12" s="3"/>
      <c r="AK12" s="3"/>
      <c r="AL12" s="3"/>
      <c r="AM12" s="3"/>
    </row>
    <row r="13" spans="2:39" ht="24" x14ac:dyDescent="0.35">
      <c r="B13" s="11" t="s">
        <v>35</v>
      </c>
      <c r="C13" s="12">
        <v>400.9</v>
      </c>
      <c r="D13" s="12">
        <v>400.9</v>
      </c>
      <c r="E13" s="12">
        <v>400.9</v>
      </c>
      <c r="F13" s="12">
        <v>375</v>
      </c>
      <c r="G13" s="12">
        <v>375</v>
      </c>
      <c r="H13" s="3"/>
      <c r="I13" s="3"/>
      <c r="J13" s="3"/>
      <c r="K13" s="3"/>
      <c r="L13" s="3"/>
      <c r="O13" s="8" t="s">
        <v>9</v>
      </c>
      <c r="P13" s="13">
        <v>4473.1000000000004</v>
      </c>
      <c r="Q13" s="13">
        <v>3957.3</v>
      </c>
      <c r="R13" s="13">
        <v>3204.3</v>
      </c>
      <c r="S13" s="13">
        <v>2289.1</v>
      </c>
      <c r="T13" s="13">
        <v>2705</v>
      </c>
      <c r="U13" s="3"/>
      <c r="V13" s="3"/>
      <c r="W13" s="3"/>
      <c r="X13" s="3"/>
      <c r="Y13" s="3"/>
      <c r="AC13" s="11" t="s">
        <v>105</v>
      </c>
      <c r="AD13" s="12">
        <v>1491.7</v>
      </c>
      <c r="AE13" s="12">
        <v>2884.6</v>
      </c>
      <c r="AF13" s="12">
        <v>219.7</v>
      </c>
      <c r="AG13" s="12">
        <v>75.3</v>
      </c>
      <c r="AH13" s="12">
        <v>145.6</v>
      </c>
      <c r="AI13" s="3"/>
      <c r="AJ13" s="3"/>
      <c r="AK13" s="3"/>
      <c r="AL13" s="3"/>
      <c r="AM13" s="3"/>
    </row>
    <row r="14" spans="2:39" ht="24" x14ac:dyDescent="0.35">
      <c r="B14" s="6" t="s">
        <v>36</v>
      </c>
      <c r="C14" s="16">
        <v>400.9</v>
      </c>
      <c r="D14" s="16">
        <v>400.9</v>
      </c>
      <c r="E14" s="16">
        <v>400.9</v>
      </c>
      <c r="F14" s="16">
        <v>375</v>
      </c>
      <c r="G14" s="16">
        <v>375</v>
      </c>
      <c r="H14" s="3"/>
      <c r="I14" s="3"/>
      <c r="J14" s="3"/>
      <c r="K14" s="3"/>
      <c r="L14" s="3"/>
      <c r="O14" s="8" t="s">
        <v>10</v>
      </c>
      <c r="P14" s="13">
        <v>4473.1000000000004</v>
      </c>
      <c r="Q14" s="13">
        <v>3957.3</v>
      </c>
      <c r="R14" s="13">
        <v>3204.3</v>
      </c>
      <c r="S14" s="13">
        <v>2289.1</v>
      </c>
      <c r="T14" s="13">
        <v>2705</v>
      </c>
      <c r="U14" s="3"/>
      <c r="V14" s="3"/>
      <c r="W14" s="3"/>
      <c r="X14" s="3"/>
      <c r="Y14" s="3"/>
      <c r="AC14" s="11" t="s">
        <v>106</v>
      </c>
      <c r="AD14" s="42">
        <v>-2696.5</v>
      </c>
      <c r="AE14" s="42">
        <v>-749.4</v>
      </c>
      <c r="AF14" s="42">
        <v>-389.5</v>
      </c>
      <c r="AG14" s="42">
        <v>-250.7</v>
      </c>
      <c r="AH14" s="42">
        <v>-883.5</v>
      </c>
      <c r="AI14" s="3"/>
      <c r="AJ14" s="3"/>
      <c r="AK14" s="3"/>
      <c r="AL14" s="3"/>
      <c r="AM14" s="3"/>
    </row>
    <row r="15" spans="2:39" ht="16" x14ac:dyDescent="0.35">
      <c r="B15" s="11" t="s">
        <v>37</v>
      </c>
      <c r="C15" s="15">
        <v>5968.4</v>
      </c>
      <c r="D15" s="15">
        <v>5080</v>
      </c>
      <c r="E15" s="15">
        <v>4866.3999999999996</v>
      </c>
      <c r="F15" s="15">
        <v>3874.9</v>
      </c>
      <c r="G15" s="15">
        <v>4540.2</v>
      </c>
      <c r="H15" s="3"/>
      <c r="I15" s="3"/>
      <c r="J15" s="3"/>
      <c r="K15" s="3"/>
      <c r="L15" s="3"/>
      <c r="O15" s="11" t="s">
        <v>11</v>
      </c>
      <c r="P15" s="12">
        <v>86.1</v>
      </c>
      <c r="Q15" s="12">
        <v>96.9</v>
      </c>
      <c r="R15" s="12">
        <v>151.5</v>
      </c>
      <c r="S15" s="12">
        <v>152</v>
      </c>
      <c r="T15" s="12">
        <v>287.5</v>
      </c>
      <c r="U15" s="3"/>
      <c r="V15" s="3"/>
      <c r="W15" s="3"/>
      <c r="X15" s="3"/>
      <c r="Y15" s="3"/>
      <c r="AC15" s="11" t="s">
        <v>107</v>
      </c>
      <c r="AD15" s="42"/>
      <c r="AE15" s="42"/>
      <c r="AF15" s="42"/>
      <c r="AG15" s="42"/>
      <c r="AH15" s="42"/>
      <c r="AI15" s="3"/>
      <c r="AJ15" s="3"/>
      <c r="AK15" s="3"/>
      <c r="AL15" s="3"/>
      <c r="AM15" s="3"/>
    </row>
    <row r="16" spans="2:39" ht="32" x14ac:dyDescent="0.35">
      <c r="B16" s="6" t="s">
        <v>38</v>
      </c>
      <c r="C16" s="14">
        <v>5968.4</v>
      </c>
      <c r="D16" s="14">
        <v>5080</v>
      </c>
      <c r="E16" s="14">
        <v>4866.3999999999996</v>
      </c>
      <c r="F16" s="14">
        <v>3874.9</v>
      </c>
      <c r="G16" s="14">
        <v>4540.2</v>
      </c>
      <c r="H16" s="3"/>
      <c r="I16" s="3"/>
      <c r="J16" s="3"/>
      <c r="K16" s="3"/>
      <c r="L16" s="3"/>
      <c r="O16" s="8" t="s">
        <v>12</v>
      </c>
      <c r="P16" s="13">
        <v>4559.2</v>
      </c>
      <c r="Q16" s="13">
        <v>4054.2</v>
      </c>
      <c r="R16" s="13">
        <v>3355.8</v>
      </c>
      <c r="S16" s="13">
        <v>2441.1</v>
      </c>
      <c r="T16" s="13">
        <v>2992.5</v>
      </c>
      <c r="U16" s="3"/>
      <c r="V16" s="3"/>
      <c r="W16" s="3"/>
      <c r="X16" s="3"/>
      <c r="Y16" s="3"/>
      <c r="AC16" s="11" t="s">
        <v>108</v>
      </c>
      <c r="AD16" s="12">
        <v>143.4</v>
      </c>
      <c r="AE16" s="12">
        <v>-1022.6</v>
      </c>
      <c r="AF16" s="12">
        <v>285.39999999999998</v>
      </c>
      <c r="AG16" s="12">
        <v>295.3</v>
      </c>
      <c r="AH16" s="12">
        <v>740.1</v>
      </c>
      <c r="AI16" s="3"/>
      <c r="AJ16" s="3"/>
      <c r="AK16" s="3"/>
      <c r="AL16" s="3"/>
      <c r="AM16" s="3"/>
    </row>
    <row r="17" spans="2:39" ht="40" x14ac:dyDescent="0.35">
      <c r="B17" s="6" t="s">
        <v>40</v>
      </c>
      <c r="C17" s="14">
        <v>6369.3</v>
      </c>
      <c r="D17" s="14">
        <v>5480.9</v>
      </c>
      <c r="E17" s="14">
        <v>5267.3</v>
      </c>
      <c r="F17" s="14">
        <v>4249.8999999999996</v>
      </c>
      <c r="G17" s="14">
        <v>4915.2</v>
      </c>
      <c r="H17" s="3"/>
      <c r="I17" s="3"/>
      <c r="J17" s="3"/>
      <c r="K17" s="3"/>
      <c r="L17" s="3"/>
      <c r="O17" s="11" t="s">
        <v>13</v>
      </c>
      <c r="P17" s="12">
        <v>311.60000000000002</v>
      </c>
      <c r="Q17" s="12">
        <v>174.4</v>
      </c>
      <c r="R17" s="12">
        <v>210.9</v>
      </c>
      <c r="S17" s="12">
        <v>138.19999999999999</v>
      </c>
      <c r="T17" s="12">
        <v>111.3</v>
      </c>
      <c r="U17" s="3"/>
      <c r="V17" s="3"/>
      <c r="W17" s="3"/>
      <c r="X17" s="3"/>
      <c r="Y17" s="3"/>
      <c r="AC17" s="8" t="s">
        <v>109</v>
      </c>
      <c r="AD17" s="9">
        <v>-1061.4000000000001</v>
      </c>
      <c r="AE17" s="9">
        <v>1112.5999999999999</v>
      </c>
      <c r="AF17" s="9">
        <v>115.6</v>
      </c>
      <c r="AG17" s="9">
        <v>119.9</v>
      </c>
      <c r="AH17" s="9">
        <v>2.2000000000000002</v>
      </c>
      <c r="AI17" s="3"/>
      <c r="AJ17" s="3"/>
      <c r="AK17" s="3"/>
      <c r="AL17" s="3"/>
      <c r="AM17" s="3"/>
    </row>
    <row r="18" spans="2:39" ht="24" x14ac:dyDescent="0.35">
      <c r="B18" s="18" t="s">
        <v>41</v>
      </c>
      <c r="C18" s="19"/>
      <c r="D18" s="9"/>
      <c r="E18" s="9"/>
      <c r="F18" s="9"/>
      <c r="G18" s="9"/>
      <c r="H18" s="3"/>
      <c r="I18" s="3"/>
      <c r="J18" s="3"/>
      <c r="K18" s="3"/>
      <c r="L18" s="3"/>
      <c r="O18" s="6" t="s">
        <v>0</v>
      </c>
      <c r="P18" s="14">
        <v>4870.8</v>
      </c>
      <c r="Q18" s="14">
        <v>4228.6000000000004</v>
      </c>
      <c r="R18" s="14">
        <v>3566.7</v>
      </c>
      <c r="S18" s="14">
        <v>2579.3000000000002</v>
      </c>
      <c r="T18" s="14">
        <v>3103.8</v>
      </c>
      <c r="U18" s="3"/>
      <c r="V18" s="3"/>
      <c r="W18" s="3"/>
      <c r="X18" s="3"/>
      <c r="Y18" s="3"/>
      <c r="AC18" s="11" t="s">
        <v>110</v>
      </c>
      <c r="AD18" s="12">
        <v>1534</v>
      </c>
      <c r="AE18" s="12">
        <v>421.4</v>
      </c>
      <c r="AF18" s="12">
        <v>305.8</v>
      </c>
      <c r="AG18" s="12">
        <v>185.9</v>
      </c>
      <c r="AH18" s="12">
        <v>183.7</v>
      </c>
      <c r="AI18" s="3"/>
      <c r="AJ18" s="3"/>
      <c r="AK18" s="3"/>
      <c r="AL18" s="3"/>
      <c r="AM18" s="3"/>
    </row>
    <row r="19" spans="2:39" ht="24" x14ac:dyDescent="0.35">
      <c r="B19" s="11" t="s">
        <v>42</v>
      </c>
      <c r="C19" s="15">
        <v>1153.5999999999999</v>
      </c>
      <c r="D19" s="12">
        <v>649.9</v>
      </c>
      <c r="E19" s="12">
        <v>933.2</v>
      </c>
      <c r="F19" s="15">
        <v>1532.9</v>
      </c>
      <c r="G19" s="12">
        <v>894.8</v>
      </c>
      <c r="H19" s="3"/>
      <c r="I19" s="3"/>
      <c r="J19" s="3"/>
      <c r="K19" s="3"/>
      <c r="L19" s="3"/>
      <c r="O19" s="18" t="s">
        <v>14</v>
      </c>
      <c r="P19" s="19"/>
      <c r="Q19" s="9"/>
      <c r="R19" s="9"/>
      <c r="S19" s="9"/>
      <c r="T19" s="9"/>
      <c r="U19" s="3"/>
      <c r="V19" s="3"/>
      <c r="W19" s="3"/>
      <c r="X19" s="3"/>
      <c r="Y19" s="3"/>
      <c r="AC19" s="11" t="s">
        <v>111</v>
      </c>
      <c r="AD19" s="12">
        <v>472.6</v>
      </c>
      <c r="AE19" s="12">
        <v>1534</v>
      </c>
      <c r="AF19" s="12">
        <v>421.4</v>
      </c>
      <c r="AG19" s="12">
        <v>305.8</v>
      </c>
      <c r="AH19" s="12">
        <v>185.9</v>
      </c>
      <c r="AI19" s="3"/>
      <c r="AJ19" s="3"/>
      <c r="AK19" s="3"/>
      <c r="AL19" s="3"/>
      <c r="AM19" s="3"/>
    </row>
    <row r="20" spans="2:39" ht="24" x14ac:dyDescent="0.35">
      <c r="B20" s="11" t="s">
        <v>43</v>
      </c>
      <c r="C20" s="12">
        <v>329.1</v>
      </c>
      <c r="D20" s="12">
        <v>435.3</v>
      </c>
      <c r="E20" s="12">
        <v>664.5</v>
      </c>
      <c r="F20" s="12">
        <v>49.3</v>
      </c>
      <c r="G20" s="12">
        <v>57.5</v>
      </c>
      <c r="H20" s="3"/>
      <c r="I20" s="3"/>
      <c r="J20" s="3"/>
      <c r="K20" s="3"/>
      <c r="L20" s="3"/>
      <c r="O20" s="11" t="s">
        <v>15</v>
      </c>
      <c r="P20" s="15">
        <v>1279.0999999999999</v>
      </c>
      <c r="Q20" s="15">
        <v>2660.9</v>
      </c>
      <c r="R20" s="15">
        <v>1713.8</v>
      </c>
      <c r="S20" s="15">
        <v>1286.5</v>
      </c>
      <c r="T20" s="15">
        <v>2025.8</v>
      </c>
      <c r="U20" s="3"/>
      <c r="V20" s="3"/>
      <c r="W20" s="3"/>
      <c r="X20" s="3"/>
      <c r="Y20" s="3"/>
    </row>
    <row r="21" spans="2:39" ht="32" x14ac:dyDescent="0.35">
      <c r="B21" s="11" t="s">
        <v>44</v>
      </c>
      <c r="C21" s="12">
        <v>18.2</v>
      </c>
      <c r="D21" s="12">
        <v>17.2</v>
      </c>
      <c r="E21" s="12">
        <v>16.3</v>
      </c>
      <c r="F21" s="12">
        <v>12.2</v>
      </c>
      <c r="G21" s="12">
        <v>10.3</v>
      </c>
      <c r="H21" s="3"/>
      <c r="I21" s="3"/>
      <c r="J21" s="3"/>
      <c r="K21" s="3"/>
      <c r="L21" s="3"/>
      <c r="O21" s="11" t="s">
        <v>16</v>
      </c>
      <c r="P21" s="15">
        <v>1695.2</v>
      </c>
      <c r="Q21" s="12">
        <v>0</v>
      </c>
      <c r="R21" s="12">
        <v>0</v>
      </c>
      <c r="S21" s="12">
        <v>0</v>
      </c>
      <c r="T21" s="12">
        <v>0</v>
      </c>
      <c r="U21" s="3"/>
      <c r="V21" s="3"/>
      <c r="W21" s="3"/>
      <c r="X21" s="3"/>
      <c r="Y21" s="3"/>
    </row>
    <row r="22" spans="2:39" ht="24" x14ac:dyDescent="0.35">
      <c r="B22" s="6" t="s">
        <v>45</v>
      </c>
      <c r="C22" s="14">
        <v>1500.9</v>
      </c>
      <c r="D22" s="14">
        <v>1102.4000000000001</v>
      </c>
      <c r="E22" s="14">
        <v>1614</v>
      </c>
      <c r="F22" s="14">
        <v>1594.4</v>
      </c>
      <c r="G22" s="16">
        <v>962.6</v>
      </c>
      <c r="H22" s="3"/>
      <c r="I22" s="3"/>
      <c r="J22" s="3"/>
      <c r="K22" s="3"/>
      <c r="L22" s="3"/>
      <c r="O22" s="11" t="s">
        <v>17</v>
      </c>
      <c r="P22" s="12">
        <v>228.7</v>
      </c>
      <c r="Q22" s="12">
        <v>206.8</v>
      </c>
      <c r="R22" s="12">
        <v>209.4</v>
      </c>
      <c r="S22" s="12">
        <v>187.3</v>
      </c>
      <c r="T22" s="12">
        <v>155.69999999999999</v>
      </c>
      <c r="U22" s="3"/>
      <c r="V22" s="3"/>
      <c r="W22" s="3"/>
      <c r="X22" s="3"/>
      <c r="Y22" s="3"/>
    </row>
    <row r="23" spans="2:39" x14ac:dyDescent="0.35">
      <c r="B23" s="18" t="s">
        <v>46</v>
      </c>
      <c r="C23" s="19"/>
      <c r="D23" s="9"/>
      <c r="E23" s="9"/>
      <c r="F23" s="9"/>
      <c r="G23" s="9"/>
      <c r="H23" s="3"/>
      <c r="I23" s="3"/>
      <c r="J23" s="3"/>
      <c r="K23" s="3"/>
      <c r="L23" s="3"/>
      <c r="O23" s="11" t="s">
        <v>18</v>
      </c>
      <c r="P23" s="12">
        <v>295.2</v>
      </c>
      <c r="Q23" s="12">
        <v>491.5</v>
      </c>
      <c r="R23" s="12">
        <v>572.6</v>
      </c>
      <c r="S23" s="12">
        <v>418.8</v>
      </c>
      <c r="T23" s="12">
        <v>375.2</v>
      </c>
      <c r="U23" s="3"/>
      <c r="V23" s="3"/>
      <c r="W23" s="3"/>
      <c r="X23" s="3"/>
      <c r="Y23" s="3"/>
    </row>
    <row r="24" spans="2:39" ht="32" x14ac:dyDescent="0.35">
      <c r="B24" s="11" t="s">
        <v>47</v>
      </c>
      <c r="C24" s="15">
        <v>1421.8</v>
      </c>
      <c r="D24" s="15">
        <v>1320.4</v>
      </c>
      <c r="E24" s="15">
        <v>3410.2</v>
      </c>
      <c r="F24" s="15">
        <v>3216.1</v>
      </c>
      <c r="G24" s="15">
        <v>2929.3</v>
      </c>
      <c r="H24" s="3"/>
      <c r="I24" s="3"/>
      <c r="J24" s="3"/>
      <c r="K24" s="3"/>
      <c r="L24" s="3"/>
      <c r="O24" s="11" t="s">
        <v>19</v>
      </c>
      <c r="P24" s="12">
        <v>284.60000000000002</v>
      </c>
      <c r="Q24" s="12">
        <v>306.39999999999998</v>
      </c>
      <c r="R24" s="12">
        <v>315.8</v>
      </c>
      <c r="S24" s="12">
        <v>63.5</v>
      </c>
      <c r="T24" s="12">
        <v>55.8</v>
      </c>
      <c r="U24" s="3"/>
      <c r="V24" s="3"/>
      <c r="W24" s="3"/>
      <c r="X24" s="3"/>
      <c r="Y24" s="3"/>
    </row>
    <row r="25" spans="2:39" x14ac:dyDescent="0.35">
      <c r="B25" s="11" t="s">
        <v>48</v>
      </c>
      <c r="C25" s="12">
        <v>505.8</v>
      </c>
      <c r="D25" s="12">
        <v>635.20000000000005</v>
      </c>
      <c r="E25" s="12">
        <v>758.1</v>
      </c>
      <c r="F25" s="12">
        <v>853.1</v>
      </c>
      <c r="G25" s="12">
        <v>932.8</v>
      </c>
      <c r="H25" s="3"/>
      <c r="I25" s="3"/>
      <c r="J25" s="3"/>
      <c r="K25" s="3"/>
      <c r="L25" s="3"/>
      <c r="O25" s="11" t="s">
        <v>20</v>
      </c>
      <c r="P25" s="12">
        <v>528.1</v>
      </c>
      <c r="Q25" s="12">
        <v>245.9</v>
      </c>
      <c r="R25" s="12">
        <v>433.3</v>
      </c>
      <c r="S25" s="12">
        <v>325.2</v>
      </c>
      <c r="T25" s="12">
        <v>235.7</v>
      </c>
      <c r="U25" s="3"/>
      <c r="V25" s="3"/>
      <c r="W25" s="3"/>
      <c r="X25" s="3"/>
      <c r="Y25" s="3"/>
    </row>
    <row r="26" spans="2:39" ht="16" x14ac:dyDescent="0.35">
      <c r="B26" s="11" t="s">
        <v>49</v>
      </c>
      <c r="C26" s="15">
        <v>7145.1</v>
      </c>
      <c r="D26" s="15">
        <v>9359.7999999999993</v>
      </c>
      <c r="E26" s="15">
        <v>8310.4</v>
      </c>
      <c r="F26" s="15">
        <v>8239.2000000000007</v>
      </c>
      <c r="G26" s="15">
        <v>3987.8</v>
      </c>
      <c r="H26" s="3"/>
      <c r="I26" s="3"/>
      <c r="J26" s="3"/>
      <c r="K26" s="3"/>
      <c r="L26" s="3"/>
      <c r="O26" s="6" t="s">
        <v>21</v>
      </c>
      <c r="P26" s="14">
        <v>4310.8999999999996</v>
      </c>
      <c r="Q26" s="14">
        <v>3911.5</v>
      </c>
      <c r="R26" s="14">
        <v>3244.9</v>
      </c>
      <c r="S26" s="14">
        <v>2281.3000000000002</v>
      </c>
      <c r="T26" s="14">
        <v>2848.2</v>
      </c>
      <c r="U26" s="3"/>
      <c r="V26" s="3"/>
      <c r="W26" s="3"/>
      <c r="X26" s="3"/>
      <c r="Y26" s="3"/>
    </row>
    <row r="27" spans="2:39" ht="16" x14ac:dyDescent="0.35">
      <c r="B27" s="11" t="s">
        <v>50</v>
      </c>
      <c r="C27" s="12">
        <v>337.8</v>
      </c>
      <c r="D27" s="12">
        <v>300.8</v>
      </c>
      <c r="E27" s="12">
        <v>228.6</v>
      </c>
      <c r="F27" s="12">
        <v>136.4</v>
      </c>
      <c r="G27" s="12">
        <v>118.3</v>
      </c>
      <c r="H27" s="3"/>
      <c r="I27" s="3"/>
      <c r="J27" s="3"/>
      <c r="K27" s="3"/>
      <c r="L27" s="3"/>
      <c r="O27" s="8"/>
      <c r="P27" s="10">
        <v>44642</v>
      </c>
      <c r="Q27" s="10">
        <v>44641</v>
      </c>
      <c r="R27" s="10">
        <v>44640</v>
      </c>
      <c r="S27" s="10">
        <v>44639</v>
      </c>
      <c r="T27" s="10">
        <v>44638</v>
      </c>
      <c r="U27" s="3"/>
      <c r="V27" s="3"/>
      <c r="W27" s="3"/>
      <c r="X27" s="3"/>
      <c r="Y27" s="3"/>
    </row>
    <row r="28" spans="2:39" ht="16" x14ac:dyDescent="0.35">
      <c r="B28" s="6" t="s">
        <v>51</v>
      </c>
      <c r="C28" s="14">
        <v>9410.5</v>
      </c>
      <c r="D28" s="14">
        <v>11616.2</v>
      </c>
      <c r="E28" s="14">
        <v>12707.3</v>
      </c>
      <c r="F28" s="14">
        <v>12444.8</v>
      </c>
      <c r="G28" s="14">
        <v>7968.2</v>
      </c>
      <c r="H28" s="3"/>
      <c r="I28" s="3"/>
      <c r="J28" s="3"/>
      <c r="K28" s="3"/>
      <c r="L28" s="3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2:39" ht="16" x14ac:dyDescent="0.35">
      <c r="B29" s="6" t="s">
        <v>52</v>
      </c>
      <c r="C29" s="14">
        <v>17280.7</v>
      </c>
      <c r="D29" s="14">
        <v>18199.5</v>
      </c>
      <c r="E29" s="14">
        <v>19588.599999999999</v>
      </c>
      <c r="F29" s="14">
        <v>18289.099999999999</v>
      </c>
      <c r="G29" s="14">
        <v>13846</v>
      </c>
      <c r="H29" s="3"/>
      <c r="I29" s="3"/>
      <c r="J29" s="3"/>
      <c r="K29" s="3"/>
      <c r="L29" s="3"/>
      <c r="O29" s="11"/>
      <c r="P29" s="12" t="s">
        <v>7</v>
      </c>
      <c r="Q29" s="12" t="s">
        <v>7</v>
      </c>
      <c r="R29" s="12" t="s">
        <v>7</v>
      </c>
      <c r="S29" s="12" t="s">
        <v>7</v>
      </c>
      <c r="T29" s="12" t="s">
        <v>7</v>
      </c>
      <c r="U29" s="3"/>
      <c r="V29" s="3"/>
      <c r="W29" s="3"/>
      <c r="X29" s="3"/>
      <c r="Y29" s="3"/>
    </row>
    <row r="30" spans="2:39" x14ac:dyDescent="0.35">
      <c r="B30" s="18" t="s">
        <v>53</v>
      </c>
      <c r="C30" s="19"/>
      <c r="D30" s="9"/>
      <c r="E30" s="9"/>
      <c r="F30" s="9"/>
      <c r="G30" s="9"/>
      <c r="H30" s="3"/>
      <c r="I30" s="3"/>
      <c r="J30" s="3"/>
      <c r="K30" s="3"/>
      <c r="L30" s="3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2:39" ht="40" x14ac:dyDescent="0.35">
      <c r="B31" s="18" t="s">
        <v>54</v>
      </c>
      <c r="C31" s="19"/>
      <c r="D31" s="9"/>
      <c r="E31" s="9"/>
      <c r="F31" s="9"/>
      <c r="G31" s="9"/>
      <c r="H31" s="3"/>
      <c r="I31" s="3"/>
      <c r="J31" s="3"/>
      <c r="K31" s="3"/>
      <c r="L31" s="3"/>
      <c r="O31" s="6" t="s">
        <v>22</v>
      </c>
      <c r="P31" s="16">
        <v>559.9</v>
      </c>
      <c r="Q31" s="16">
        <v>317.10000000000002</v>
      </c>
      <c r="R31" s="16">
        <v>321.8</v>
      </c>
      <c r="S31" s="16">
        <v>298</v>
      </c>
      <c r="T31" s="16">
        <v>255.6</v>
      </c>
      <c r="U31" s="3"/>
      <c r="V31" s="3"/>
      <c r="W31" s="3"/>
      <c r="X31" s="3"/>
      <c r="Y31" s="3"/>
    </row>
    <row r="32" spans="2:39" ht="16" x14ac:dyDescent="0.35">
      <c r="B32" s="11" t="s">
        <v>55</v>
      </c>
      <c r="C32" s="12">
        <v>479.5</v>
      </c>
      <c r="D32" s="12">
        <v>485.5</v>
      </c>
      <c r="E32" s="12">
        <v>533.5</v>
      </c>
      <c r="F32" s="12">
        <v>108.2</v>
      </c>
      <c r="G32" s="12">
        <v>109.1</v>
      </c>
      <c r="H32" s="3"/>
      <c r="I32" s="3"/>
      <c r="J32" s="3"/>
      <c r="K32" s="3"/>
      <c r="L32" s="3"/>
      <c r="O32" s="11" t="s">
        <v>117</v>
      </c>
      <c r="P32" s="12">
        <v>539.9</v>
      </c>
      <c r="Q32" s="12">
        <v>-81.3</v>
      </c>
      <c r="R32" s="12">
        <v>0</v>
      </c>
      <c r="S32" s="12">
        <v>0</v>
      </c>
      <c r="T32" s="12">
        <v>0</v>
      </c>
      <c r="U32" s="3"/>
      <c r="V32" s="3"/>
      <c r="W32" s="3"/>
      <c r="X32" s="3"/>
      <c r="Y32" s="3"/>
    </row>
    <row r="33" spans="2:25" ht="16" x14ac:dyDescent="0.35">
      <c r="B33" s="11" t="s">
        <v>56</v>
      </c>
      <c r="C33" s="12">
        <v>2.6</v>
      </c>
      <c r="D33" s="12">
        <v>3.4</v>
      </c>
      <c r="E33" s="12">
        <v>5.0999999999999996</v>
      </c>
      <c r="F33" s="12">
        <v>22.7</v>
      </c>
      <c r="G33" s="12">
        <v>41.5</v>
      </c>
      <c r="H33" s="3"/>
      <c r="I33" s="3"/>
      <c r="J33" s="3"/>
      <c r="K33" s="3"/>
      <c r="L33" s="3"/>
      <c r="O33" s="8" t="s">
        <v>23</v>
      </c>
      <c r="P33" s="13">
        <v>1099.8</v>
      </c>
      <c r="Q33" s="9">
        <v>235.8</v>
      </c>
      <c r="R33" s="9">
        <v>321.8</v>
      </c>
      <c r="S33" s="9">
        <v>298</v>
      </c>
      <c r="T33" s="9">
        <v>255.6</v>
      </c>
      <c r="U33" s="3"/>
      <c r="V33" s="3"/>
      <c r="W33" s="3"/>
      <c r="X33" s="3"/>
      <c r="Y33" s="3"/>
    </row>
    <row r="34" spans="2:25" ht="16" customHeight="1" x14ac:dyDescent="0.35">
      <c r="B34" s="11" t="s">
        <v>57</v>
      </c>
      <c r="C34" s="12">
        <v>441.2</v>
      </c>
      <c r="D34" s="12">
        <v>718.4</v>
      </c>
      <c r="E34" s="12">
        <v>772.7</v>
      </c>
      <c r="F34" s="12">
        <v>659.5</v>
      </c>
      <c r="G34" s="12">
        <v>551.20000000000005</v>
      </c>
      <c r="H34" s="3"/>
      <c r="I34" s="3"/>
      <c r="J34" s="3"/>
      <c r="K34" s="3"/>
      <c r="L34" s="3"/>
      <c r="O34" s="18" t="s">
        <v>24</v>
      </c>
      <c r="P34" s="19"/>
      <c r="Q34" s="9"/>
      <c r="R34" s="9"/>
      <c r="S34" s="9"/>
      <c r="T34" s="9"/>
      <c r="U34" s="3"/>
      <c r="V34" s="3"/>
      <c r="W34" s="3"/>
      <c r="X34" s="3"/>
      <c r="Y34" s="3"/>
    </row>
    <row r="35" spans="2:25" x14ac:dyDescent="0.35">
      <c r="B35" s="11" t="s">
        <v>59</v>
      </c>
      <c r="C35" s="12">
        <v>962.3</v>
      </c>
      <c r="D35" s="15">
        <v>1140.2</v>
      </c>
      <c r="E35" s="15">
        <v>1656.5</v>
      </c>
      <c r="F35" s="12">
        <v>749.5</v>
      </c>
      <c r="G35" s="12">
        <v>548.79999999999995</v>
      </c>
      <c r="H35" s="3"/>
      <c r="I35" s="3"/>
      <c r="J35" s="3"/>
      <c r="K35" s="3"/>
      <c r="L35" s="3"/>
      <c r="O35" s="11" t="s">
        <v>25</v>
      </c>
      <c r="P35" s="12">
        <v>93.1</v>
      </c>
      <c r="Q35" s="12">
        <v>4</v>
      </c>
      <c r="R35" s="12">
        <v>-9.8000000000000007</v>
      </c>
      <c r="S35" s="12">
        <v>10.5</v>
      </c>
      <c r="T35" s="12">
        <v>19.399999999999999</v>
      </c>
      <c r="U35" s="3"/>
      <c r="V35" s="3"/>
      <c r="W35" s="3"/>
      <c r="X35" s="3"/>
      <c r="Y35" s="3"/>
    </row>
    <row r="36" spans="2:25" x14ac:dyDescent="0.35">
      <c r="B36" s="6" t="s">
        <v>60</v>
      </c>
      <c r="C36" s="14">
        <v>1885.6</v>
      </c>
      <c r="D36" s="14">
        <v>2347.5</v>
      </c>
      <c r="E36" s="14">
        <v>2967.8</v>
      </c>
      <c r="F36" s="14">
        <v>1539.9</v>
      </c>
      <c r="G36" s="14">
        <v>1250.5999999999999</v>
      </c>
      <c r="H36" s="3"/>
      <c r="I36" s="3"/>
      <c r="J36" s="3"/>
      <c r="K36" s="3"/>
      <c r="L36" s="3"/>
      <c r="O36" s="11" t="s">
        <v>26</v>
      </c>
      <c r="P36" s="12">
        <v>59.4</v>
      </c>
      <c r="Q36" s="12">
        <v>19</v>
      </c>
      <c r="R36" s="12">
        <v>69.2</v>
      </c>
      <c r="S36" s="12">
        <v>-1.7</v>
      </c>
      <c r="T36" s="12">
        <v>4.2</v>
      </c>
      <c r="U36" s="3"/>
      <c r="V36" s="3"/>
      <c r="W36" s="3"/>
      <c r="X36" s="3"/>
      <c r="Y36" s="3"/>
    </row>
    <row r="37" spans="2:25" ht="16" x14ac:dyDescent="0.35">
      <c r="B37" s="11" t="s">
        <v>61</v>
      </c>
      <c r="C37" s="15">
        <v>1565.2</v>
      </c>
      <c r="D37" s="15">
        <v>1559.6</v>
      </c>
      <c r="E37" s="15">
        <v>3252.3</v>
      </c>
      <c r="F37" s="15">
        <v>1897.6</v>
      </c>
      <c r="G37" s="15">
        <v>1372.9</v>
      </c>
      <c r="H37" s="3"/>
      <c r="I37" s="3"/>
      <c r="J37" s="3"/>
      <c r="K37" s="3"/>
      <c r="L37" s="3"/>
      <c r="O37" s="8" t="s">
        <v>27</v>
      </c>
      <c r="P37" s="9">
        <v>152.5</v>
      </c>
      <c r="Q37" s="9">
        <v>23</v>
      </c>
      <c r="R37" s="9">
        <v>59.4</v>
      </c>
      <c r="S37" s="9">
        <v>8.8000000000000007</v>
      </c>
      <c r="T37" s="9">
        <v>23.6</v>
      </c>
      <c r="U37" s="3"/>
      <c r="V37" s="3"/>
      <c r="W37" s="3"/>
      <c r="X37" s="3"/>
      <c r="Y37" s="3"/>
    </row>
    <row r="38" spans="2:25" ht="40" x14ac:dyDescent="0.35">
      <c r="B38" s="11" t="s">
        <v>62</v>
      </c>
      <c r="C38" s="12">
        <v>126.7</v>
      </c>
      <c r="D38" s="12">
        <v>186.5</v>
      </c>
      <c r="E38" s="12">
        <v>205.7</v>
      </c>
      <c r="F38" s="12">
        <v>274.10000000000002</v>
      </c>
      <c r="G38" s="12">
        <v>67.599999999999994</v>
      </c>
      <c r="H38" s="3"/>
      <c r="I38" s="3"/>
      <c r="J38" s="3"/>
      <c r="K38" s="3"/>
      <c r="L38" s="3"/>
      <c r="O38" s="8" t="s">
        <v>28</v>
      </c>
      <c r="P38" s="9">
        <v>947.3</v>
      </c>
      <c r="Q38" s="9">
        <v>212.8</v>
      </c>
      <c r="R38" s="9">
        <v>262.39999999999998</v>
      </c>
      <c r="S38" s="9">
        <v>289.2</v>
      </c>
      <c r="T38" s="9">
        <v>232</v>
      </c>
      <c r="U38" s="3"/>
      <c r="V38" s="3"/>
      <c r="W38" s="3"/>
      <c r="X38" s="3"/>
      <c r="Y38" s="3"/>
    </row>
    <row r="39" spans="2:25" ht="32" x14ac:dyDescent="0.35">
      <c r="B39" s="11" t="s">
        <v>63</v>
      </c>
      <c r="C39" s="15">
        <v>2382.6</v>
      </c>
      <c r="D39" s="15">
        <v>1593.1</v>
      </c>
      <c r="E39" s="15">
        <v>1988.6</v>
      </c>
      <c r="F39" s="15">
        <v>2804</v>
      </c>
      <c r="G39" s="15">
        <v>2619.1</v>
      </c>
      <c r="H39" s="3"/>
      <c r="I39" s="3"/>
      <c r="J39" s="3"/>
      <c r="K39" s="3"/>
      <c r="L39" s="3"/>
      <c r="O39" s="8" t="s">
        <v>29</v>
      </c>
      <c r="P39" s="9">
        <v>947.3</v>
      </c>
      <c r="Q39" s="9">
        <v>212.8</v>
      </c>
      <c r="R39" s="9">
        <v>262.39999999999998</v>
      </c>
      <c r="S39" s="9">
        <v>289.2</v>
      </c>
      <c r="T39" s="9">
        <v>232</v>
      </c>
      <c r="U39" s="3"/>
      <c r="V39" s="3"/>
      <c r="W39" s="3"/>
      <c r="X39" s="3"/>
      <c r="Y39" s="3"/>
    </row>
    <row r="40" spans="2:25" ht="16" x14ac:dyDescent="0.35">
      <c r="B40" s="11" t="s">
        <v>64</v>
      </c>
      <c r="C40" s="12">
        <v>866.3</v>
      </c>
      <c r="D40" s="12">
        <v>508.2</v>
      </c>
      <c r="E40" s="12">
        <v>541.20000000000005</v>
      </c>
      <c r="F40" s="12">
        <v>650.9</v>
      </c>
      <c r="G40" s="15">
        <v>1480.9</v>
      </c>
      <c r="H40" s="3"/>
      <c r="I40" s="3"/>
      <c r="J40" s="3"/>
      <c r="K40" s="3"/>
      <c r="L40" s="3"/>
      <c r="O40" s="6" t="s">
        <v>30</v>
      </c>
      <c r="P40" s="16">
        <v>947.3</v>
      </c>
      <c r="Q40" s="16">
        <v>212.8</v>
      </c>
      <c r="R40" s="16">
        <v>262.39999999999998</v>
      </c>
      <c r="S40" s="16">
        <v>289.2</v>
      </c>
      <c r="T40" s="16">
        <v>232</v>
      </c>
      <c r="U40" s="3"/>
      <c r="V40" s="3"/>
      <c r="W40" s="3"/>
      <c r="X40" s="3"/>
      <c r="Y40" s="3"/>
    </row>
    <row r="41" spans="2:25" ht="16" x14ac:dyDescent="0.35">
      <c r="B41" s="6" t="s">
        <v>65</v>
      </c>
      <c r="C41" s="14">
        <v>6826.4</v>
      </c>
      <c r="D41" s="14">
        <v>6194.9</v>
      </c>
      <c r="E41" s="14">
        <v>8955.6</v>
      </c>
      <c r="F41" s="14">
        <v>7166.5</v>
      </c>
      <c r="G41" s="14">
        <v>6791.1</v>
      </c>
      <c r="H41" s="3"/>
      <c r="I41" s="3"/>
      <c r="J41" s="3"/>
      <c r="K41" s="3"/>
      <c r="L41" s="3"/>
      <c r="O41" s="8"/>
      <c r="P41" s="10">
        <v>44642</v>
      </c>
      <c r="Q41" s="10">
        <v>44641</v>
      </c>
      <c r="R41" s="10">
        <v>44640</v>
      </c>
      <c r="S41" s="10">
        <v>44639</v>
      </c>
      <c r="T41" s="10">
        <v>44638</v>
      </c>
      <c r="U41" s="3"/>
      <c r="V41" s="3"/>
      <c r="W41" s="3"/>
      <c r="X41" s="3"/>
      <c r="Y41" s="3"/>
    </row>
    <row r="42" spans="2:25" x14ac:dyDescent="0.35">
      <c r="B42" s="18" t="s">
        <v>66</v>
      </c>
      <c r="C42" s="19"/>
      <c r="D42" s="9"/>
      <c r="E42" s="9"/>
      <c r="F42" s="9"/>
      <c r="G42" s="9"/>
      <c r="H42" s="3"/>
      <c r="I42" s="3"/>
      <c r="J42" s="3"/>
      <c r="K42" s="3"/>
      <c r="L42" s="3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2:25" ht="16" x14ac:dyDescent="0.35">
      <c r="B43" s="11" t="s">
        <v>67</v>
      </c>
      <c r="C43" s="12">
        <v>0.5</v>
      </c>
      <c r="D43" s="12">
        <v>0.5</v>
      </c>
      <c r="E43" s="12">
        <v>0.5</v>
      </c>
      <c r="F43" s="12">
        <v>0.5</v>
      </c>
      <c r="G43" s="12">
        <v>0.5</v>
      </c>
      <c r="H43" s="3"/>
      <c r="I43" s="3"/>
      <c r="J43" s="3"/>
      <c r="K43" s="3"/>
      <c r="L43" s="3"/>
      <c r="O43" s="11"/>
      <c r="P43" s="12" t="s">
        <v>7</v>
      </c>
      <c r="Q43" s="12" t="s">
        <v>7</v>
      </c>
      <c r="R43" s="12" t="s">
        <v>7</v>
      </c>
      <c r="S43" s="12" t="s">
        <v>7</v>
      </c>
      <c r="T43" s="12" t="s">
        <v>7</v>
      </c>
      <c r="U43" s="3"/>
      <c r="V43" s="3"/>
      <c r="W43" s="3"/>
      <c r="X43" s="3"/>
      <c r="Y43" s="3"/>
    </row>
    <row r="44" spans="2:25" x14ac:dyDescent="0.35">
      <c r="B44" s="11" t="s">
        <v>68</v>
      </c>
      <c r="C44" s="15">
        <v>5429.9</v>
      </c>
      <c r="D44" s="15">
        <v>6879.8</v>
      </c>
      <c r="E44" s="15">
        <v>7714.7</v>
      </c>
      <c r="F44" s="15">
        <v>8062.1</v>
      </c>
      <c r="G44" s="15">
        <v>3837.2</v>
      </c>
      <c r="H44" s="3"/>
      <c r="I44" s="3"/>
      <c r="J44" s="3"/>
      <c r="K44" s="3"/>
      <c r="L44" s="3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2:25" ht="16" customHeight="1" x14ac:dyDescent="0.35">
      <c r="B45" s="11" t="s">
        <v>69</v>
      </c>
      <c r="C45" s="12">
        <v>624</v>
      </c>
      <c r="D45" s="12">
        <v>944.3</v>
      </c>
      <c r="E45" s="12">
        <v>963.3</v>
      </c>
      <c r="F45" s="15">
        <v>1050</v>
      </c>
      <c r="G45" s="12">
        <v>859.9</v>
      </c>
      <c r="H45" s="3"/>
      <c r="I45" s="3"/>
      <c r="J45" s="3"/>
      <c r="K45" s="3"/>
      <c r="L45" s="3"/>
      <c r="O45" s="18" t="s">
        <v>75</v>
      </c>
      <c r="P45" s="19"/>
      <c r="Q45" s="9"/>
      <c r="R45" s="9"/>
      <c r="S45" s="9"/>
      <c r="T45" s="9"/>
      <c r="U45" s="3"/>
      <c r="V45" s="3"/>
      <c r="W45" s="3"/>
      <c r="X45" s="3"/>
      <c r="Y45" s="3"/>
    </row>
    <row r="46" spans="2:25" ht="16" x14ac:dyDescent="0.35">
      <c r="B46" s="11" t="s">
        <v>70</v>
      </c>
      <c r="C46" s="12">
        <v>550.4</v>
      </c>
      <c r="D46" s="15">
        <v>1586.9</v>
      </c>
      <c r="E46" s="12">
        <v>485.5</v>
      </c>
      <c r="F46" s="12">
        <v>355.5</v>
      </c>
      <c r="G46" s="12">
        <v>552.9</v>
      </c>
      <c r="H46" s="3"/>
      <c r="I46" s="3"/>
      <c r="J46" s="3"/>
      <c r="K46" s="3"/>
      <c r="L46" s="3"/>
      <c r="O46" s="18" t="s">
        <v>119</v>
      </c>
      <c r="P46" s="19"/>
      <c r="Q46" s="9"/>
      <c r="R46" s="9"/>
      <c r="S46" s="9"/>
      <c r="T46" s="9"/>
      <c r="U46" s="3"/>
      <c r="V46" s="3"/>
      <c r="W46" s="3"/>
      <c r="X46" s="3"/>
      <c r="Y46" s="3"/>
    </row>
    <row r="47" spans="2:25" ht="24" x14ac:dyDescent="0.35">
      <c r="B47" s="11" t="s">
        <v>71</v>
      </c>
      <c r="C47" s="15">
        <v>2979.4</v>
      </c>
      <c r="D47" s="15">
        <v>1603.7</v>
      </c>
      <c r="E47" s="12">
        <v>955.5</v>
      </c>
      <c r="F47" s="15">
        <v>1114.4000000000001</v>
      </c>
      <c r="G47" s="15">
        <v>1347.6</v>
      </c>
      <c r="H47" s="3"/>
      <c r="I47" s="3"/>
      <c r="J47" s="3"/>
      <c r="K47" s="3"/>
      <c r="L47" s="3"/>
      <c r="O47" s="11" t="s">
        <v>120</v>
      </c>
      <c r="P47" s="12">
        <v>23.63</v>
      </c>
      <c r="Q47" s="12">
        <v>5.31</v>
      </c>
      <c r="R47" s="12">
        <v>6.92</v>
      </c>
      <c r="S47" s="12">
        <v>7.71</v>
      </c>
      <c r="T47" s="12">
        <v>6.19</v>
      </c>
      <c r="U47" s="3"/>
      <c r="V47" s="3"/>
      <c r="W47" s="3"/>
      <c r="X47" s="3"/>
      <c r="Y47" s="3"/>
    </row>
    <row r="48" spans="2:25" ht="16" x14ac:dyDescent="0.35">
      <c r="B48" s="11" t="s">
        <v>72</v>
      </c>
      <c r="C48" s="12">
        <v>870.1</v>
      </c>
      <c r="D48" s="12">
        <v>989.4</v>
      </c>
      <c r="E48" s="12">
        <v>513.5</v>
      </c>
      <c r="F48" s="12">
        <v>540.1</v>
      </c>
      <c r="G48" s="12">
        <v>456.8</v>
      </c>
      <c r="H48" s="3"/>
      <c r="I48" s="3"/>
      <c r="J48" s="3"/>
      <c r="K48" s="3"/>
      <c r="L48" s="3"/>
      <c r="O48" s="11" t="s">
        <v>121</v>
      </c>
      <c r="P48" s="12">
        <v>23.63</v>
      </c>
      <c r="Q48" s="12">
        <v>5.31</v>
      </c>
      <c r="R48" s="12">
        <v>6.92</v>
      </c>
      <c r="S48" s="12">
        <v>7.71</v>
      </c>
      <c r="T48" s="12">
        <v>6.19</v>
      </c>
      <c r="U48" s="3"/>
      <c r="V48" s="3"/>
      <c r="W48" s="3"/>
      <c r="X48" s="3"/>
      <c r="Y48" s="3"/>
    </row>
    <row r="49" spans="2:25" ht="16" customHeight="1" x14ac:dyDescent="0.35">
      <c r="B49" s="6" t="s">
        <v>73</v>
      </c>
      <c r="C49" s="14">
        <v>10454.299999999999</v>
      </c>
      <c r="D49" s="14">
        <v>12004.6</v>
      </c>
      <c r="E49" s="14">
        <v>10633</v>
      </c>
      <c r="F49" s="14">
        <v>11122.6</v>
      </c>
      <c r="G49" s="14">
        <v>7054.9</v>
      </c>
      <c r="H49" s="3"/>
      <c r="I49" s="3"/>
      <c r="J49" s="3"/>
      <c r="K49" s="3"/>
      <c r="L49" s="3"/>
      <c r="O49" s="18" t="s">
        <v>122</v>
      </c>
      <c r="P49" s="19"/>
      <c r="Q49" s="9"/>
      <c r="R49" s="9"/>
      <c r="S49" s="9"/>
      <c r="T49" s="9"/>
      <c r="U49" s="3"/>
      <c r="V49" s="3"/>
      <c r="W49" s="3"/>
      <c r="X49" s="3"/>
      <c r="Y49" s="3"/>
    </row>
    <row r="50" spans="2:25" ht="16" customHeight="1" x14ac:dyDescent="0.35">
      <c r="B50" s="6" t="s">
        <v>74</v>
      </c>
      <c r="C50" s="14">
        <v>17280.7</v>
      </c>
      <c r="D50" s="14">
        <v>18199.5</v>
      </c>
      <c r="E50" s="14">
        <v>19588.599999999999</v>
      </c>
      <c r="F50" s="14">
        <v>18289.099999999999</v>
      </c>
      <c r="G50" s="14">
        <v>13846</v>
      </c>
      <c r="H50" s="3"/>
      <c r="I50" s="3"/>
      <c r="J50" s="3"/>
      <c r="K50" s="3"/>
      <c r="L50" s="3"/>
      <c r="O50" s="18" t="s">
        <v>123</v>
      </c>
      <c r="P50" s="19"/>
      <c r="Q50" s="9"/>
      <c r="R50" s="9"/>
      <c r="S50" s="9"/>
      <c r="T50" s="9"/>
      <c r="U50" s="3"/>
      <c r="V50" s="3"/>
      <c r="W50" s="3"/>
      <c r="X50" s="3"/>
      <c r="Y50" s="3"/>
    </row>
    <row r="51" spans="2:25" ht="16" customHeight="1" x14ac:dyDescent="0.35">
      <c r="B51" s="18" t="s">
        <v>75</v>
      </c>
      <c r="C51" s="19"/>
      <c r="D51" s="9"/>
      <c r="E51" s="9"/>
      <c r="F51" s="9"/>
      <c r="G51" s="9"/>
      <c r="H51" s="3"/>
      <c r="I51" s="3"/>
      <c r="J51" s="3"/>
      <c r="K51" s="3"/>
      <c r="L51" s="3"/>
      <c r="O51" s="18" t="s">
        <v>124</v>
      </c>
      <c r="P51" s="19"/>
      <c r="Q51" s="9"/>
      <c r="R51" s="9"/>
      <c r="S51" s="9"/>
      <c r="T51" s="9"/>
      <c r="U51" s="3"/>
      <c r="V51" s="3"/>
      <c r="W51" s="3"/>
      <c r="X51" s="3"/>
      <c r="Y51" s="3"/>
    </row>
    <row r="52" spans="2:25" ht="16" customHeight="1" x14ac:dyDescent="0.35">
      <c r="B52" s="18" t="s">
        <v>76</v>
      </c>
      <c r="C52" s="19"/>
      <c r="D52" s="9"/>
      <c r="E52" s="9"/>
      <c r="F52" s="9"/>
      <c r="G52" s="9"/>
      <c r="H52" s="3"/>
      <c r="I52" s="3"/>
      <c r="J52" s="3"/>
      <c r="K52" s="3"/>
      <c r="L52" s="3"/>
      <c r="O52" s="11" t="s">
        <v>125</v>
      </c>
      <c r="P52" s="12">
        <v>60.1</v>
      </c>
      <c r="Q52" s="12">
        <v>0</v>
      </c>
      <c r="R52" s="12">
        <v>116.4</v>
      </c>
      <c r="S52" s="12">
        <v>45</v>
      </c>
      <c r="T52" s="12">
        <v>45</v>
      </c>
      <c r="U52" s="3"/>
      <c r="V52" s="3"/>
      <c r="W52" s="3"/>
      <c r="X52" s="3"/>
      <c r="Y52" s="3"/>
    </row>
    <row r="53" spans="2:25" ht="16" x14ac:dyDescent="0.35">
      <c r="B53" s="11" t="s">
        <v>77</v>
      </c>
      <c r="C53" s="15">
        <v>5106.6000000000004</v>
      </c>
      <c r="D53" s="15">
        <v>8761</v>
      </c>
      <c r="E53" s="15">
        <v>7828.3</v>
      </c>
      <c r="F53" s="15">
        <v>5175.8</v>
      </c>
      <c r="G53" s="15">
        <v>4857.2</v>
      </c>
      <c r="H53" s="3"/>
      <c r="I53" s="3"/>
      <c r="J53" s="3"/>
      <c r="K53" s="3"/>
      <c r="L53" s="3"/>
      <c r="O53" s="11" t="s">
        <v>126</v>
      </c>
      <c r="P53" s="12">
        <v>0</v>
      </c>
      <c r="Q53" s="12">
        <v>0</v>
      </c>
      <c r="R53" s="12">
        <v>21.2</v>
      </c>
      <c r="S53" s="12">
        <v>9.3000000000000007</v>
      </c>
      <c r="T53" s="12">
        <v>9.1</v>
      </c>
      <c r="U53" s="3"/>
      <c r="V53" s="3"/>
      <c r="W53" s="3"/>
      <c r="X53" s="3"/>
      <c r="Y53" s="3"/>
    </row>
    <row r="54" spans="2:25" ht="16" x14ac:dyDescent="0.35">
      <c r="B54" s="18" t="s">
        <v>78</v>
      </c>
      <c r="C54" s="19"/>
      <c r="D54" s="9"/>
      <c r="E54" s="9"/>
      <c r="F54" s="9"/>
      <c r="G54" s="9"/>
      <c r="H54" s="3"/>
      <c r="I54" s="3"/>
      <c r="J54" s="3"/>
      <c r="K54" s="3"/>
      <c r="L54" s="3"/>
      <c r="O54" s="11" t="s">
        <v>127</v>
      </c>
      <c r="P54" s="12">
        <v>15</v>
      </c>
      <c r="Q54" s="12">
        <v>15</v>
      </c>
      <c r="R54" s="12">
        <v>15</v>
      </c>
      <c r="S54" s="12">
        <v>15</v>
      </c>
      <c r="T54" s="12">
        <v>12</v>
      </c>
      <c r="U54" s="3"/>
      <c r="V54" s="3"/>
      <c r="W54" s="3"/>
      <c r="X54" s="3"/>
      <c r="Y54" s="3"/>
    </row>
    <row r="55" spans="2:25" ht="16" x14ac:dyDescent="0.35">
      <c r="B55" s="11" t="s">
        <v>137</v>
      </c>
      <c r="C55" s="12">
        <v>0</v>
      </c>
      <c r="D55" s="12">
        <v>0</v>
      </c>
      <c r="E55" s="12">
        <v>0.65</v>
      </c>
      <c r="F55" s="12">
        <v>4.5</v>
      </c>
      <c r="G55" s="12">
        <v>3.97</v>
      </c>
      <c r="H55" s="3"/>
      <c r="I55" s="3"/>
      <c r="J55" s="3"/>
      <c r="K55" s="3"/>
      <c r="L55" s="3"/>
      <c r="O55" s="46"/>
      <c r="P55" s="47"/>
      <c r="Q55" s="3"/>
      <c r="R55" s="3"/>
      <c r="S55" s="3"/>
      <c r="T55" s="3"/>
      <c r="U55" s="3"/>
      <c r="V55" s="3"/>
      <c r="W55" s="3"/>
      <c r="X55" s="3"/>
      <c r="Y55" s="3"/>
    </row>
    <row r="56" spans="2:25" x14ac:dyDescent="0.35">
      <c r="B56" s="11" t="s">
        <v>138</v>
      </c>
      <c r="C56" s="12">
        <v>0.04</v>
      </c>
      <c r="D56" s="12">
        <v>0.5</v>
      </c>
      <c r="E56" s="12">
        <v>8.4700000000000006</v>
      </c>
      <c r="F56" s="12">
        <v>2.9</v>
      </c>
      <c r="G56" s="12">
        <v>16.46</v>
      </c>
      <c r="H56" s="3"/>
      <c r="I56" s="3"/>
      <c r="J56" s="3"/>
      <c r="K56" s="3"/>
      <c r="L56" s="3"/>
      <c r="O56" s="48"/>
      <c r="P56" s="48"/>
      <c r="Q56" s="48"/>
      <c r="R56" s="48"/>
      <c r="S56" s="48"/>
      <c r="T56" s="48"/>
      <c r="U56" s="3"/>
      <c r="V56" s="3"/>
      <c r="W56" s="3"/>
      <c r="X56" s="3"/>
      <c r="Y56" s="3"/>
    </row>
    <row r="57" spans="2:25" ht="16" customHeight="1" x14ac:dyDescent="0.35">
      <c r="B57" s="18" t="s">
        <v>79</v>
      </c>
      <c r="C57" s="19"/>
      <c r="D57" s="9"/>
      <c r="E57" s="9"/>
      <c r="F57" s="9"/>
      <c r="G57" s="9"/>
      <c r="H57" s="3"/>
      <c r="I57" s="3"/>
      <c r="J57" s="3"/>
      <c r="K57" s="3"/>
      <c r="L57" s="3"/>
      <c r="O57" s="49"/>
      <c r="P57" s="49"/>
      <c r="Q57" s="49"/>
      <c r="R57" s="49"/>
      <c r="S57" s="49"/>
      <c r="T57" s="49"/>
      <c r="U57" s="3"/>
      <c r="V57" s="3"/>
      <c r="W57" s="3"/>
      <c r="X57" s="3"/>
      <c r="Y57" s="3"/>
    </row>
    <row r="58" spans="2:25" ht="24" x14ac:dyDescent="0.35">
      <c r="B58" s="11" t="s">
        <v>80</v>
      </c>
      <c r="C58" s="12">
        <v>8.2799999999999994</v>
      </c>
      <c r="D58" s="12">
        <v>10.4</v>
      </c>
      <c r="E58" s="12">
        <v>19.420000000000002</v>
      </c>
      <c r="F58" s="12">
        <v>4.8099999999999996</v>
      </c>
      <c r="G58" s="12">
        <v>5.35</v>
      </c>
      <c r="H58" s="3"/>
      <c r="I58" s="3"/>
      <c r="J58" s="3"/>
      <c r="K58" s="3"/>
      <c r="L58" s="3"/>
      <c r="O58" s="39" t="s">
        <v>96</v>
      </c>
      <c r="P58" s="39"/>
      <c r="Q58" s="39"/>
      <c r="R58" s="39"/>
      <c r="S58" s="39"/>
      <c r="T58" s="39"/>
      <c r="U58" s="3"/>
      <c r="V58" s="3"/>
      <c r="W58" s="3"/>
      <c r="X58" s="3"/>
      <c r="Y58" s="3"/>
    </row>
    <row r="59" spans="2:25" ht="16" customHeight="1" x14ac:dyDescent="0.35">
      <c r="B59" s="18" t="s">
        <v>81</v>
      </c>
      <c r="C59" s="19"/>
      <c r="D59" s="9"/>
      <c r="E59" s="9"/>
      <c r="F59" s="9"/>
      <c r="G59" s="9"/>
      <c r="H59" s="3"/>
      <c r="I59" s="3"/>
      <c r="J59" s="3"/>
      <c r="K59" s="3"/>
      <c r="L59" s="3"/>
    </row>
    <row r="60" spans="2:25" ht="32" x14ac:dyDescent="0.35">
      <c r="B60" s="11" t="s">
        <v>82</v>
      </c>
      <c r="C60" s="12" t="s">
        <v>83</v>
      </c>
      <c r="D60" s="12" t="s">
        <v>83</v>
      </c>
      <c r="E60" s="12" t="s">
        <v>83</v>
      </c>
      <c r="F60" s="12" t="s">
        <v>83</v>
      </c>
      <c r="G60" s="12" t="s">
        <v>83</v>
      </c>
      <c r="H60" s="3"/>
      <c r="I60" s="3"/>
      <c r="J60" s="3"/>
      <c r="K60" s="3"/>
      <c r="L60" s="3"/>
    </row>
    <row r="61" spans="2:25" ht="16" customHeight="1" x14ac:dyDescent="0.35">
      <c r="B61" s="18" t="s">
        <v>84</v>
      </c>
      <c r="C61" s="19"/>
      <c r="D61" s="9"/>
      <c r="E61" s="9"/>
      <c r="F61" s="9"/>
      <c r="G61" s="9"/>
      <c r="H61" s="3"/>
      <c r="I61" s="3"/>
      <c r="J61" s="3"/>
      <c r="K61" s="3"/>
      <c r="L61" s="3"/>
    </row>
    <row r="62" spans="2:25" ht="16" x14ac:dyDescent="0.35">
      <c r="B62" s="11" t="s">
        <v>85</v>
      </c>
      <c r="C62" s="12" t="s">
        <v>83</v>
      </c>
      <c r="D62" s="12" t="s">
        <v>83</v>
      </c>
      <c r="E62" s="12" t="s">
        <v>83</v>
      </c>
      <c r="F62" s="12" t="s">
        <v>83</v>
      </c>
      <c r="G62" s="12" t="s">
        <v>83</v>
      </c>
      <c r="H62" s="3"/>
      <c r="I62" s="3"/>
      <c r="J62" s="3"/>
      <c r="K62" s="3"/>
      <c r="L62" s="3"/>
    </row>
    <row r="63" spans="2:25" x14ac:dyDescent="0.35">
      <c r="B63" s="11" t="s">
        <v>86</v>
      </c>
      <c r="C63" s="12" t="s">
        <v>83</v>
      </c>
      <c r="D63" s="12" t="s">
        <v>83</v>
      </c>
      <c r="E63" s="12">
        <v>49.42</v>
      </c>
      <c r="F63" s="12">
        <v>29.11</v>
      </c>
      <c r="G63" s="12" t="s">
        <v>83</v>
      </c>
      <c r="H63" s="3"/>
      <c r="I63" s="3"/>
      <c r="J63" s="3"/>
      <c r="K63" s="3"/>
      <c r="L63" s="3"/>
    </row>
    <row r="64" spans="2:25" x14ac:dyDescent="0.35">
      <c r="B64" s="18" t="s">
        <v>87</v>
      </c>
      <c r="C64" s="19"/>
      <c r="D64" s="9"/>
      <c r="E64" s="9"/>
      <c r="F64" s="9"/>
      <c r="G64" s="9"/>
      <c r="H64" s="3"/>
      <c r="I64" s="3"/>
      <c r="J64" s="3"/>
      <c r="K64" s="3"/>
      <c r="L64" s="3"/>
    </row>
    <row r="65" spans="2:12" ht="16" x14ac:dyDescent="0.35">
      <c r="B65" s="11" t="s">
        <v>88</v>
      </c>
      <c r="C65" s="12">
        <v>250</v>
      </c>
      <c r="D65" s="12">
        <v>250</v>
      </c>
      <c r="E65" s="12">
        <v>250</v>
      </c>
      <c r="F65" s="12">
        <v>250</v>
      </c>
      <c r="G65" s="12">
        <v>250</v>
      </c>
      <c r="H65" s="3"/>
      <c r="I65" s="3"/>
      <c r="J65" s="3"/>
      <c r="K65" s="3"/>
      <c r="L65" s="3"/>
    </row>
    <row r="66" spans="2:12" x14ac:dyDescent="0.35">
      <c r="B66" s="18" t="s">
        <v>89</v>
      </c>
      <c r="C66" s="19"/>
      <c r="D66" s="9"/>
      <c r="E66" s="9"/>
      <c r="F66" s="9"/>
      <c r="G66" s="9"/>
      <c r="H66" s="3"/>
      <c r="I66" s="3"/>
      <c r="J66" s="3"/>
      <c r="K66" s="3"/>
      <c r="L66" s="3"/>
    </row>
    <row r="67" spans="2:12" ht="32" x14ac:dyDescent="0.35">
      <c r="B67" s="11" t="s">
        <v>90</v>
      </c>
      <c r="C67" s="12" t="s">
        <v>83</v>
      </c>
      <c r="D67" s="12" t="s">
        <v>83</v>
      </c>
      <c r="E67" s="12" t="s">
        <v>83</v>
      </c>
      <c r="F67" s="12" t="s">
        <v>83</v>
      </c>
      <c r="G67" s="12" t="s">
        <v>83</v>
      </c>
      <c r="H67" s="3"/>
      <c r="I67" s="3"/>
      <c r="J67" s="3"/>
      <c r="K67" s="3"/>
      <c r="L67" s="3"/>
    </row>
    <row r="68" spans="2:12" ht="32" x14ac:dyDescent="0.35">
      <c r="B68" s="11" t="s">
        <v>91</v>
      </c>
      <c r="C68" s="15">
        <v>1565.2</v>
      </c>
      <c r="D68" s="15">
        <v>1559.6</v>
      </c>
      <c r="E68" s="15">
        <v>3252.3</v>
      </c>
      <c r="F68" s="15">
        <v>1897.6</v>
      </c>
      <c r="G68" s="15">
        <v>1372.9</v>
      </c>
      <c r="H68" s="3"/>
      <c r="I68" s="3"/>
      <c r="J68" s="3"/>
      <c r="K68" s="3"/>
      <c r="L68" s="3"/>
    </row>
    <row r="69" spans="2:12" x14ac:dyDescent="0.35">
      <c r="B69" s="18" t="s">
        <v>92</v>
      </c>
      <c r="C69" s="19"/>
      <c r="D69" s="9"/>
      <c r="E69" s="9"/>
      <c r="F69" s="9"/>
      <c r="G69" s="9"/>
      <c r="H69" s="3"/>
      <c r="I69" s="3"/>
      <c r="J69" s="3"/>
      <c r="K69" s="3"/>
      <c r="L69" s="3"/>
    </row>
    <row r="70" spans="2:12" ht="32" x14ac:dyDescent="0.35">
      <c r="B70" s="11" t="s">
        <v>93</v>
      </c>
      <c r="C70" s="12" t="s">
        <v>83</v>
      </c>
      <c r="D70" s="12" t="s">
        <v>83</v>
      </c>
      <c r="E70" s="12" t="s">
        <v>83</v>
      </c>
      <c r="F70" s="12" t="s">
        <v>83</v>
      </c>
      <c r="G70" s="12" t="s">
        <v>83</v>
      </c>
      <c r="H70" s="3"/>
      <c r="I70" s="3"/>
      <c r="J70" s="3"/>
      <c r="K70" s="3"/>
      <c r="L70" s="3"/>
    </row>
    <row r="71" spans="2:12" ht="32" x14ac:dyDescent="0.35">
      <c r="B71" s="11" t="s">
        <v>94</v>
      </c>
      <c r="C71" s="12">
        <v>0.5</v>
      </c>
      <c r="D71" s="12">
        <v>0.5</v>
      </c>
      <c r="E71" s="12">
        <v>0.5</v>
      </c>
      <c r="F71" s="12">
        <v>0.5</v>
      </c>
      <c r="G71" s="12">
        <v>0.5</v>
      </c>
      <c r="H71" s="3"/>
      <c r="I71" s="3"/>
      <c r="J71" s="3"/>
      <c r="K71" s="3"/>
      <c r="L71" s="3"/>
    </row>
    <row r="72" spans="2:12" x14ac:dyDescent="0.35">
      <c r="B72" s="46"/>
      <c r="C72" s="47"/>
      <c r="D72" s="3"/>
      <c r="E72" s="3"/>
      <c r="F72" s="3"/>
      <c r="G72" s="3"/>
      <c r="H72" s="3"/>
      <c r="I72" s="3"/>
      <c r="J72" s="3"/>
      <c r="K72" s="3"/>
      <c r="L72" s="3"/>
    </row>
    <row r="73" spans="2:12" x14ac:dyDescent="0.35">
      <c r="B73" s="48"/>
      <c r="C73" s="48"/>
      <c r="D73" s="48"/>
      <c r="E73" s="48"/>
      <c r="F73" s="48"/>
      <c r="G73" s="48"/>
      <c r="H73" s="3"/>
      <c r="I73" s="3"/>
      <c r="J73" s="3"/>
      <c r="K73" s="3"/>
      <c r="L73" s="3"/>
    </row>
    <row r="74" spans="2:12" x14ac:dyDescent="0.35">
      <c r="B74" s="49"/>
      <c r="C74" s="49"/>
      <c r="D74" s="49"/>
      <c r="E74" s="49"/>
      <c r="F74" s="49"/>
      <c r="G74" s="49"/>
      <c r="H74" s="3"/>
      <c r="I74" s="3"/>
      <c r="J74" s="3"/>
      <c r="K74" s="3"/>
      <c r="L74" s="3"/>
    </row>
    <row r="75" spans="2:12" x14ac:dyDescent="0.35">
      <c r="B75" s="39" t="s">
        <v>96</v>
      </c>
      <c r="C75" s="39"/>
      <c r="D75" s="39"/>
      <c r="E75" s="39"/>
      <c r="F75" s="39"/>
      <c r="G75" s="39"/>
      <c r="H75" s="3"/>
      <c r="I75" s="3"/>
      <c r="J75" s="3"/>
      <c r="K75" s="3"/>
      <c r="L75" s="3"/>
    </row>
  </sheetData>
  <mergeCells count="45">
    <mergeCell ref="AH14:AH15"/>
    <mergeCell ref="O51:P51"/>
    <mergeCell ref="O56:T56"/>
    <mergeCell ref="O57:T57"/>
    <mergeCell ref="O58:T58"/>
    <mergeCell ref="AC9:AM9"/>
    <mergeCell ref="AC11:AM11"/>
    <mergeCell ref="AD14:AD15"/>
    <mergeCell ref="AE14:AE15"/>
    <mergeCell ref="AF14:AF15"/>
    <mergeCell ref="AG14:AG15"/>
    <mergeCell ref="O42:Y42"/>
    <mergeCell ref="O44:Y44"/>
    <mergeCell ref="O45:P45"/>
    <mergeCell ref="O46:P46"/>
    <mergeCell ref="O49:P49"/>
    <mergeCell ref="O50:P50"/>
    <mergeCell ref="B73:G73"/>
    <mergeCell ref="B74:G74"/>
    <mergeCell ref="B75:G75"/>
    <mergeCell ref="O9:Y9"/>
    <mergeCell ref="O11:Y11"/>
    <mergeCell ref="O12:P12"/>
    <mergeCell ref="O19:P19"/>
    <mergeCell ref="O28:Y28"/>
    <mergeCell ref="O30:Y30"/>
    <mergeCell ref="O34:P34"/>
    <mergeCell ref="B57:C57"/>
    <mergeCell ref="B59:C59"/>
    <mergeCell ref="B61:C61"/>
    <mergeCell ref="B64:C64"/>
    <mergeCell ref="B66:C66"/>
    <mergeCell ref="B69:C69"/>
    <mergeCell ref="B30:C30"/>
    <mergeCell ref="B31:C31"/>
    <mergeCell ref="B42:C42"/>
    <mergeCell ref="B51:C51"/>
    <mergeCell ref="B52:C52"/>
    <mergeCell ref="B54:C54"/>
    <mergeCell ref="B8:L8"/>
    <mergeCell ref="B10:L10"/>
    <mergeCell ref="B11:C11"/>
    <mergeCell ref="B12:C12"/>
    <mergeCell ref="B18:C18"/>
    <mergeCell ref="B23:C23"/>
  </mergeCells>
  <hyperlinks>
    <hyperlink ref="C5" r:id="rId1" display="javascript:void(0);" xr:uid="{C1DDBDC8-D8BA-4D72-A545-B5D7A5E057F7}"/>
    <hyperlink ref="P6" r:id="rId2" display="javascript:void(0);" xr:uid="{B8EFABB5-0ABF-4428-820A-58D7742E9EDE}"/>
    <hyperlink ref="AD6" r:id="rId3" display="javascript:void(0);" xr:uid="{57D53ED5-AA67-4FB7-9FDD-BC4AC00CBDCD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3A03-F463-4E38-A576-6510FBF64515}">
  <dimension ref="B3:J52"/>
  <sheetViews>
    <sheetView topLeftCell="E1" workbookViewId="0">
      <selection activeCell="H18" sqref="H18"/>
    </sheetView>
  </sheetViews>
  <sheetFormatPr defaultRowHeight="14.5" x14ac:dyDescent="0.35"/>
  <cols>
    <col min="2" max="2" width="4" customWidth="1"/>
    <col min="3" max="3" width="21.6328125" customWidth="1"/>
    <col min="7" max="7" width="15.08984375" customWidth="1"/>
  </cols>
  <sheetData>
    <row r="3" spans="2:10" x14ac:dyDescent="0.35">
      <c r="B3" s="66" t="s">
        <v>140</v>
      </c>
      <c r="C3" s="66"/>
      <c r="D3" s="66"/>
      <c r="E3" s="66" t="s">
        <v>141</v>
      </c>
      <c r="F3" s="66"/>
      <c r="G3" s="66"/>
      <c r="H3" s="54"/>
      <c r="I3" s="3"/>
      <c r="J3" s="3"/>
    </row>
    <row r="4" spans="2:10" x14ac:dyDescent="0.35">
      <c r="B4" s="55"/>
      <c r="C4" s="55" t="s">
        <v>142</v>
      </c>
      <c r="D4" s="56" t="s">
        <v>143</v>
      </c>
      <c r="E4" s="56" t="s">
        <v>144</v>
      </c>
      <c r="F4" s="56" t="s">
        <v>145</v>
      </c>
      <c r="G4" s="57">
        <v>44640</v>
      </c>
      <c r="H4" s="57">
        <v>44641</v>
      </c>
      <c r="I4" s="57">
        <v>44642</v>
      </c>
      <c r="J4" s="56"/>
    </row>
    <row r="5" spans="2:10" x14ac:dyDescent="0.35">
      <c r="B5" s="58"/>
      <c r="C5" s="59" t="s">
        <v>146</v>
      </c>
      <c r="D5" s="60" t="s">
        <v>83</v>
      </c>
      <c r="E5" s="61">
        <v>-9.4E-2</v>
      </c>
      <c r="F5" s="62">
        <v>1.3140000000000001</v>
      </c>
      <c r="G5" s="63">
        <v>24414.2</v>
      </c>
      <c r="H5" s="63">
        <v>7649.2</v>
      </c>
      <c r="I5" s="63">
        <v>18248.8</v>
      </c>
      <c r="J5" s="58"/>
    </row>
    <row r="6" spans="2:10" x14ac:dyDescent="0.35">
      <c r="B6" s="58"/>
      <c r="C6" s="59" t="s">
        <v>147</v>
      </c>
      <c r="D6" s="60" t="s">
        <v>83</v>
      </c>
      <c r="E6" s="60" t="s">
        <v>83</v>
      </c>
      <c r="F6" s="60" t="s">
        <v>83</v>
      </c>
      <c r="G6" s="60">
        <v>10.97</v>
      </c>
      <c r="H6" s="64">
        <v>-7.48</v>
      </c>
      <c r="I6" s="60">
        <v>12.67</v>
      </c>
      <c r="J6" s="58"/>
    </row>
    <row r="7" spans="2:10" x14ac:dyDescent="0.35">
      <c r="B7" s="58"/>
      <c r="C7" s="59" t="s">
        <v>148</v>
      </c>
      <c r="D7" s="60" t="s">
        <v>83</v>
      </c>
      <c r="E7" s="60" t="s">
        <v>83</v>
      </c>
      <c r="F7" s="60" t="s">
        <v>83</v>
      </c>
      <c r="G7" s="63">
        <v>7280.2</v>
      </c>
      <c r="H7" s="60">
        <v>86.2</v>
      </c>
      <c r="I7" s="63">
        <v>6061.1</v>
      </c>
      <c r="J7" s="58"/>
    </row>
    <row r="8" spans="2:10" x14ac:dyDescent="0.35">
      <c r="B8" s="58"/>
      <c r="C8" s="59" t="s">
        <v>149</v>
      </c>
      <c r="D8" s="61">
        <v>-0.123</v>
      </c>
      <c r="E8" s="61">
        <v>-0.23100000000000001</v>
      </c>
      <c r="F8" s="62">
        <v>2.4129999999999998</v>
      </c>
      <c r="G8" s="63">
        <v>7485.4</v>
      </c>
      <c r="H8" s="60">
        <v>281.60000000000002</v>
      </c>
      <c r="I8" s="63">
        <v>6275.4</v>
      </c>
      <c r="J8" s="58"/>
    </row>
    <row r="9" spans="2:10" x14ac:dyDescent="0.35">
      <c r="B9" s="58"/>
      <c r="C9" s="59" t="s">
        <v>150</v>
      </c>
      <c r="D9" s="60" t="s">
        <v>83</v>
      </c>
      <c r="E9" s="60" t="s">
        <v>83</v>
      </c>
      <c r="F9" s="60" t="s">
        <v>83</v>
      </c>
      <c r="G9" s="65">
        <v>-2950.1</v>
      </c>
      <c r="H9" s="65">
        <v>-7995.3</v>
      </c>
      <c r="I9" s="65">
        <v>-5980.9</v>
      </c>
      <c r="J9" s="58"/>
    </row>
    <row r="10" spans="2:10" x14ac:dyDescent="0.35">
      <c r="B10" s="58"/>
      <c r="C10" s="59" t="s">
        <v>151</v>
      </c>
      <c r="D10" s="60" t="s">
        <v>83</v>
      </c>
      <c r="E10" s="60" t="s">
        <v>83</v>
      </c>
      <c r="F10" s="60" t="s">
        <v>83</v>
      </c>
      <c r="G10" s="60"/>
      <c r="H10" s="60"/>
      <c r="I10" s="60"/>
      <c r="J10" s="58"/>
    </row>
    <row r="11" spans="2:10" x14ac:dyDescent="0.35">
      <c r="B11" s="58"/>
      <c r="C11" s="59" t="s">
        <v>152</v>
      </c>
      <c r="D11" s="62">
        <v>0.13500000000000001</v>
      </c>
      <c r="E11" s="62">
        <v>0.51700000000000002</v>
      </c>
      <c r="F11" s="62">
        <v>4.8000000000000001E-2</v>
      </c>
      <c r="G11" s="60">
        <v>190.77</v>
      </c>
      <c r="H11" s="60">
        <v>299.33</v>
      </c>
      <c r="I11" s="60">
        <v>312.08</v>
      </c>
      <c r="J11" s="58"/>
    </row>
    <row r="12" spans="2:10" x14ac:dyDescent="0.35">
      <c r="B12" s="58"/>
      <c r="C12" s="59" t="s">
        <v>153</v>
      </c>
      <c r="D12" s="62">
        <v>0.14699999999999999</v>
      </c>
      <c r="E12" s="62">
        <v>0.109</v>
      </c>
      <c r="F12" s="61">
        <v>-0.375</v>
      </c>
      <c r="G12" s="60">
        <v>603.25</v>
      </c>
      <c r="H12" s="63">
        <v>1406.75</v>
      </c>
      <c r="I12" s="63">
        <v>1672.2</v>
      </c>
      <c r="J12" s="58"/>
    </row>
    <row r="16" spans="2:10" x14ac:dyDescent="0.35">
      <c r="F16" t="s">
        <v>154</v>
      </c>
    </row>
    <row r="17" spans="3:8" x14ac:dyDescent="0.35">
      <c r="F17" t="s">
        <v>155</v>
      </c>
    </row>
    <row r="20" spans="3:8" x14ac:dyDescent="0.35">
      <c r="C20" s="21" t="s">
        <v>112</v>
      </c>
      <c r="D20" s="21">
        <v>1</v>
      </c>
      <c r="E20" s="21">
        <v>2</v>
      </c>
      <c r="F20" s="21">
        <v>3</v>
      </c>
      <c r="G20" s="21">
        <v>4</v>
      </c>
      <c r="H20" s="21">
        <v>5</v>
      </c>
    </row>
    <row r="21" spans="3:8" x14ac:dyDescent="0.35">
      <c r="C21" s="21" t="s">
        <v>156</v>
      </c>
      <c r="D21" s="70">
        <v>6.0699999999999997E-2</v>
      </c>
      <c r="E21" s="70">
        <v>6.0699999999999997E-2</v>
      </c>
      <c r="F21" s="70">
        <v>6.0699999999999997E-2</v>
      </c>
      <c r="G21" s="70">
        <v>6.0699999999999997E-2</v>
      </c>
      <c r="H21" s="70">
        <v>6.0699999999999997E-2</v>
      </c>
    </row>
    <row r="22" spans="3:8" x14ac:dyDescent="0.35">
      <c r="C22" s="21" t="s">
        <v>1</v>
      </c>
      <c r="D22" s="71">
        <v>6061.1</v>
      </c>
      <c r="E22" s="71">
        <f>D22*(1+E21)</f>
        <v>6429.0087700000004</v>
      </c>
      <c r="F22" s="71">
        <f t="shared" ref="F22:H22" si="0">E22*(1+F21)</f>
        <v>6819.2496023390004</v>
      </c>
      <c r="G22" s="71">
        <f t="shared" si="0"/>
        <v>7233.178053200978</v>
      </c>
      <c r="H22" s="71">
        <f t="shared" si="0"/>
        <v>7672.2319610302775</v>
      </c>
    </row>
    <row r="23" spans="3:8" x14ac:dyDescent="0.35">
      <c r="C23" s="21" t="s">
        <v>157</v>
      </c>
      <c r="D23" s="70">
        <v>0.13553999999999999</v>
      </c>
      <c r="E23" s="70">
        <v>0.13553999999999999</v>
      </c>
      <c r="F23" s="70">
        <v>0.13553999999999999</v>
      </c>
      <c r="G23" s="70">
        <v>0.13553999999999999</v>
      </c>
      <c r="H23" s="70">
        <v>0.13553999999999999</v>
      </c>
    </row>
    <row r="24" spans="3:8" x14ac:dyDescent="0.35">
      <c r="C24" s="21" t="s">
        <v>158</v>
      </c>
      <c r="D24" s="71">
        <f>D22*(1-D23)</f>
        <v>5239.5785060000007</v>
      </c>
      <c r="E24" s="71">
        <f t="shared" ref="E24:H24" si="1">E22*(1-E23)</f>
        <v>5557.6209213142001</v>
      </c>
      <c r="F24" s="71">
        <f t="shared" si="1"/>
        <v>5894.9685112379721</v>
      </c>
      <c r="G24" s="71">
        <f t="shared" si="1"/>
        <v>6252.7930998701177</v>
      </c>
      <c r="H24" s="71">
        <f t="shared" si="1"/>
        <v>6632.3376410322335</v>
      </c>
    </row>
    <row r="25" spans="3:8" x14ac:dyDescent="0.35">
      <c r="C25" s="21" t="s">
        <v>159</v>
      </c>
      <c r="D25" s="70">
        <v>0.11335199999999999</v>
      </c>
      <c r="E25" s="70">
        <v>0.11335199999999999</v>
      </c>
      <c r="F25" s="70">
        <v>0.11335199999999999</v>
      </c>
      <c r="G25" s="70">
        <v>0.11335199999999999</v>
      </c>
      <c r="H25" s="70">
        <v>0.11335199999999999</v>
      </c>
    </row>
    <row r="26" spans="3:8" x14ac:dyDescent="0.35">
      <c r="C26" s="21" t="s">
        <v>160</v>
      </c>
      <c r="D26" s="71">
        <f>(1+D25)^D20</f>
        <v>1.1133519999999999</v>
      </c>
      <c r="E26" s="71">
        <f t="shared" ref="E26:H26" si="2">(1+E25)^E20</f>
        <v>1.2395526759039999</v>
      </c>
      <c r="F26" s="71">
        <f t="shared" si="2"/>
        <v>1.38005845082307</v>
      </c>
      <c r="G26" s="71">
        <f t="shared" si="2"/>
        <v>1.5364908363407666</v>
      </c>
      <c r="H26" s="71">
        <f t="shared" si="2"/>
        <v>1.710655145621665</v>
      </c>
    </row>
    <row r="27" spans="3:8" x14ac:dyDescent="0.35">
      <c r="C27" s="21" t="s">
        <v>161</v>
      </c>
      <c r="D27" s="71">
        <f>(D24/D26)</f>
        <v>4706.1293337596744</v>
      </c>
      <c r="E27" s="71">
        <f t="shared" ref="E27:H27" si="3">(E24/E26)</f>
        <v>4483.569782349954</v>
      </c>
      <c r="F27" s="71">
        <f t="shared" si="3"/>
        <v>4271.5353887527008</v>
      </c>
      <c r="G27" s="71">
        <f t="shared" si="3"/>
        <v>4069.5284032812538</v>
      </c>
      <c r="H27" s="71">
        <f t="shared" si="3"/>
        <v>3877.0746155397628</v>
      </c>
    </row>
    <row r="32" spans="3:8" ht="18.5" x14ac:dyDescent="0.45">
      <c r="E32" s="51" t="s">
        <v>162</v>
      </c>
      <c r="F32" s="21"/>
      <c r="G32" s="21"/>
    </row>
    <row r="33" spans="5:7" x14ac:dyDescent="0.35">
      <c r="E33" t="s">
        <v>163</v>
      </c>
      <c r="G33" s="68">
        <v>0.05</v>
      </c>
    </row>
    <row r="34" spans="5:7" x14ac:dyDescent="0.35">
      <c r="E34" t="s">
        <v>164</v>
      </c>
      <c r="G34" s="67">
        <v>7.8799999999999995E-2</v>
      </c>
    </row>
    <row r="35" spans="5:7" x14ac:dyDescent="0.35">
      <c r="E35" t="s">
        <v>165</v>
      </c>
      <c r="G35" s="67">
        <f>G33/G34</f>
        <v>0.63451776649746205</v>
      </c>
    </row>
    <row r="37" spans="5:7" ht="21" x14ac:dyDescent="0.5">
      <c r="E37" s="45" t="s">
        <v>166</v>
      </c>
      <c r="F37" s="21"/>
      <c r="G37" s="21"/>
    </row>
    <row r="38" spans="5:7" x14ac:dyDescent="0.35">
      <c r="E38" t="s">
        <v>167</v>
      </c>
      <c r="F38">
        <f>(H22*(1+G33))</f>
        <v>8055.8435590817917</v>
      </c>
    </row>
    <row r="39" spans="5:7" x14ac:dyDescent="0.35">
      <c r="E39" t="s">
        <v>168</v>
      </c>
      <c r="F39">
        <f>F38*(1-G35)</f>
        <v>2944.2676967202478</v>
      </c>
    </row>
    <row r="40" spans="5:7" x14ac:dyDescent="0.35">
      <c r="E40" t="s">
        <v>169</v>
      </c>
      <c r="F40">
        <f>F39/(G34-G33)</f>
        <v>102231.51724723086</v>
      </c>
    </row>
    <row r="41" spans="5:7" x14ac:dyDescent="0.35">
      <c r="E41" t="s">
        <v>170</v>
      </c>
      <c r="F41">
        <f>F40/H26</f>
        <v>59761.616775237977</v>
      </c>
    </row>
    <row r="45" spans="5:7" ht="23.5" x14ac:dyDescent="0.55000000000000004">
      <c r="E45" s="69" t="s">
        <v>171</v>
      </c>
      <c r="F45" s="21"/>
    </row>
    <row r="46" spans="5:7" x14ac:dyDescent="0.35">
      <c r="E46" t="s">
        <v>172</v>
      </c>
      <c r="G46">
        <f>SUM(D27:H27)</f>
        <v>21407.837523683345</v>
      </c>
    </row>
    <row r="47" spans="5:7" x14ac:dyDescent="0.35">
      <c r="E47" t="s">
        <v>173</v>
      </c>
      <c r="G47">
        <f>F41</f>
        <v>59761.616775237977</v>
      </c>
    </row>
    <row r="48" spans="5:7" x14ac:dyDescent="0.35">
      <c r="E48" t="s">
        <v>174</v>
      </c>
      <c r="G48">
        <f>SUM(G46:G47)</f>
        <v>81169.454298921322</v>
      </c>
    </row>
    <row r="49" spans="5:7" x14ac:dyDescent="0.35">
      <c r="E49" t="s">
        <v>180</v>
      </c>
      <c r="G49">
        <v>72.150000000000006</v>
      </c>
    </row>
    <row r="50" spans="5:7" ht="21" x14ac:dyDescent="0.5">
      <c r="E50" s="45" t="s">
        <v>176</v>
      </c>
      <c r="F50" s="21"/>
    </row>
    <row r="51" spans="5:7" x14ac:dyDescent="0.35">
      <c r="E51" t="s">
        <v>177</v>
      </c>
      <c r="F51">
        <v>1178.9000000000001</v>
      </c>
    </row>
    <row r="52" spans="5:7" x14ac:dyDescent="0.35">
      <c r="E52" t="s">
        <v>181</v>
      </c>
      <c r="F52">
        <f>G48/G49</f>
        <v>1125.0097615928109</v>
      </c>
    </row>
  </sheetData>
  <mergeCells count="2">
    <mergeCell ref="B3:D3"/>
    <mergeCell ref="E3:G3"/>
  </mergeCells>
  <hyperlinks>
    <hyperlink ref="C5" r:id="rId1" display="https://www.gurufocus.com/term/Revenue/NSE:GODREJPROP/Revenue/Apple" xr:uid="{78340A40-F76E-414F-A35E-1F80BCD296D9}"/>
    <hyperlink ref="C6" r:id="rId2" display="https://www.gurufocus.com/term/eps_nri/NSE:GODREJPROP/EPS-without-NRI/Apple" xr:uid="{F7A76566-8CE7-4ADA-BBEF-39BBCC3F3959}"/>
    <hyperlink ref="C7" r:id="rId3" display="https://www.gurufocus.com/term/EBIT/NSE:GODREJPROP/EBIT/Apple" xr:uid="{7DF0D334-D806-45C2-86AB-6C0258B67D26}"/>
    <hyperlink ref="C8" r:id="rId4" display="https://www.gurufocus.com/term/EBITDA/NSE:GODREJPROP/EBITDA/Apple" xr:uid="{8697C60F-6469-4CC6-9E9D-7F0AAB080886}"/>
    <hyperlink ref="C9" r:id="rId5" display="https://www.gurufocus.com/term/total_freecashflow/NSE:GODREJPROP/Free-Cash-Flow/Apple" xr:uid="{0A5FC8EE-EA91-49D5-8E4B-EFB0FD512471}"/>
    <hyperlink ref="C10" r:id="rId6" display="https://www.gurufocus.com/term/Dividends Per Share/NSE:GODREJPROP/Dividends-per-Share/Apple" xr:uid="{E9671BBB-1044-403B-9B88-4CC80BE4A797}"/>
    <hyperlink ref="C11" r:id="rId7" display="https://www.gurufocus.com/term/Book Value Per Share/NSE:GODREJPROP/Book-Value-per-Share/Apple" xr:uid="{221D25E6-A9C6-49E8-A6F1-5059078C6B79}"/>
    <hyperlink ref="C12" r:id="rId8" display="https://www.gurufocus.com/stock/NSE:GODREJPROP/summary" xr:uid="{30B7C6EC-3BDB-4358-BD2A-E29A87692907}"/>
  </hyperlinks>
  <pageMargins left="0.7" right="0.7" top="0.75" bottom="0.75" header="0.3" footer="0.3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182D-16EC-4294-96E2-0F143C71D64C}">
  <dimension ref="B3:J55"/>
  <sheetViews>
    <sheetView topLeftCell="A43" workbookViewId="0">
      <selection activeCell="L31" sqref="L31"/>
    </sheetView>
  </sheetViews>
  <sheetFormatPr defaultRowHeight="14.5" x14ac:dyDescent="0.35"/>
  <cols>
    <col min="4" max="4" width="14.54296875" customWidth="1"/>
  </cols>
  <sheetData>
    <row r="3" spans="2:10" x14ac:dyDescent="0.35">
      <c r="B3" s="3"/>
      <c r="C3" s="3"/>
      <c r="D3" s="3"/>
      <c r="E3" s="3"/>
      <c r="F3" s="3"/>
      <c r="G3" s="3"/>
      <c r="H3" s="3"/>
      <c r="I3" s="3"/>
      <c r="J3" s="3"/>
    </row>
    <row r="4" spans="2:10" x14ac:dyDescent="0.35">
      <c r="B4" s="54"/>
      <c r="C4" s="66" t="s">
        <v>140</v>
      </c>
      <c r="D4" s="66"/>
      <c r="E4" s="66"/>
      <c r="F4" s="66" t="s">
        <v>141</v>
      </c>
      <c r="G4" s="66"/>
      <c r="H4" s="66"/>
      <c r="I4" s="54"/>
      <c r="J4" s="3"/>
    </row>
    <row r="5" spans="2:10" x14ac:dyDescent="0.35">
      <c r="B5" s="55"/>
      <c r="C5" s="55" t="s">
        <v>142</v>
      </c>
      <c r="D5" s="56" t="s">
        <v>143</v>
      </c>
      <c r="E5" s="56" t="s">
        <v>144</v>
      </c>
      <c r="F5" s="56" t="s">
        <v>145</v>
      </c>
      <c r="G5" s="57">
        <v>44640</v>
      </c>
      <c r="H5" s="57">
        <v>44641</v>
      </c>
      <c r="I5" s="57">
        <v>44642</v>
      </c>
      <c r="J5" s="56"/>
    </row>
    <row r="6" spans="2:10" x14ac:dyDescent="0.35">
      <c r="B6" s="58"/>
      <c r="C6" s="59" t="s">
        <v>146</v>
      </c>
      <c r="D6" s="62">
        <v>0.16300000000000001</v>
      </c>
      <c r="E6" s="62">
        <v>6.3E-2</v>
      </c>
      <c r="F6" s="62">
        <v>4.2000000000000003E-2</v>
      </c>
      <c r="G6" s="72">
        <v>80187</v>
      </c>
      <c r="H6" s="72">
        <v>71166</v>
      </c>
      <c r="I6" s="72">
        <v>62914</v>
      </c>
      <c r="J6" s="58"/>
    </row>
    <row r="7" spans="2:10" x14ac:dyDescent="0.35">
      <c r="B7" s="58"/>
      <c r="C7" s="59" t="s">
        <v>147</v>
      </c>
      <c r="D7" s="62">
        <v>0.20899999999999999</v>
      </c>
      <c r="E7" s="62">
        <v>0.442</v>
      </c>
      <c r="F7" s="61">
        <v>-0.52100000000000002</v>
      </c>
      <c r="G7" s="60">
        <v>10.63</v>
      </c>
      <c r="H7" s="60">
        <v>69.400000000000006</v>
      </c>
      <c r="I7" s="60">
        <v>28.69</v>
      </c>
      <c r="J7" s="58"/>
    </row>
    <row r="8" spans="2:10" x14ac:dyDescent="0.35">
      <c r="B8" s="58"/>
      <c r="C8" s="59" t="s">
        <v>148</v>
      </c>
      <c r="D8" s="62">
        <v>0.126</v>
      </c>
      <c r="E8" s="62">
        <v>6.6000000000000003E-2</v>
      </c>
      <c r="F8" s="61">
        <v>-8.7999999999999995E-2</v>
      </c>
      <c r="G8" s="72">
        <v>18053</v>
      </c>
      <c r="H8" s="72">
        <v>43494</v>
      </c>
      <c r="I8" s="72">
        <v>20236</v>
      </c>
      <c r="J8" s="58"/>
    </row>
    <row r="9" spans="2:10" x14ac:dyDescent="0.35">
      <c r="B9" s="58"/>
      <c r="C9" s="59" t="s">
        <v>149</v>
      </c>
      <c r="D9" s="62">
        <v>0.20699999999999999</v>
      </c>
      <c r="E9" s="62">
        <v>0.27300000000000002</v>
      </c>
      <c r="F9" s="61">
        <v>-0.376</v>
      </c>
      <c r="G9" s="72">
        <v>24720</v>
      </c>
      <c r="H9" s="72">
        <v>49420</v>
      </c>
      <c r="I9" s="72">
        <v>24946</v>
      </c>
      <c r="J9" s="58"/>
    </row>
    <row r="10" spans="2:10" x14ac:dyDescent="0.35">
      <c r="B10" s="58"/>
      <c r="C10" s="59" t="s">
        <v>150</v>
      </c>
      <c r="D10" s="60" t="s">
        <v>83</v>
      </c>
      <c r="E10" s="60" t="s">
        <v>83</v>
      </c>
      <c r="F10" s="60" t="s">
        <v>83</v>
      </c>
      <c r="G10" s="72">
        <v>6812</v>
      </c>
      <c r="H10" s="72">
        <v>10900</v>
      </c>
      <c r="I10" s="73">
        <v>-1305</v>
      </c>
      <c r="J10" s="58"/>
    </row>
    <row r="11" spans="2:10" x14ac:dyDescent="0.35">
      <c r="B11" s="58"/>
      <c r="C11" s="59" t="s">
        <v>151</v>
      </c>
      <c r="D11" s="60" t="s">
        <v>83</v>
      </c>
      <c r="E11" s="60" t="s">
        <v>83</v>
      </c>
      <c r="F11" s="60" t="s">
        <v>83</v>
      </c>
      <c r="G11" s="60">
        <v>3</v>
      </c>
      <c r="H11" s="60"/>
      <c r="I11" s="60">
        <v>1.5</v>
      </c>
      <c r="J11" s="58"/>
    </row>
    <row r="12" spans="2:10" x14ac:dyDescent="0.35">
      <c r="B12" s="58"/>
      <c r="C12" s="59" t="s">
        <v>152</v>
      </c>
      <c r="D12" s="62">
        <v>0.112</v>
      </c>
      <c r="E12" s="62">
        <v>0.14799999999999999</v>
      </c>
      <c r="F12" s="62">
        <v>0.39</v>
      </c>
      <c r="G12" s="60">
        <v>133.72</v>
      </c>
      <c r="H12" s="60">
        <v>199.61</v>
      </c>
      <c r="I12" s="60">
        <v>226.88</v>
      </c>
      <c r="J12" s="58"/>
    </row>
    <row r="13" spans="2:10" x14ac:dyDescent="0.35">
      <c r="B13" s="58"/>
      <c r="C13" s="59" t="s">
        <v>153</v>
      </c>
      <c r="D13" s="62">
        <v>9.9000000000000005E-2</v>
      </c>
      <c r="E13" s="62">
        <v>8.3000000000000004E-2</v>
      </c>
      <c r="F13" s="61">
        <v>-6.2E-2</v>
      </c>
      <c r="G13" s="60">
        <v>168.2</v>
      </c>
      <c r="H13" s="60">
        <v>305.60000000000002</v>
      </c>
      <c r="I13" s="60">
        <v>493.8</v>
      </c>
      <c r="J13" s="3"/>
    </row>
    <row r="19" spans="4:9" x14ac:dyDescent="0.35">
      <c r="G19" t="s">
        <v>154</v>
      </c>
      <c r="I19" s="67">
        <v>0.20649999999999999</v>
      </c>
    </row>
    <row r="20" spans="4:9" x14ac:dyDescent="0.35">
      <c r="G20" t="s">
        <v>155</v>
      </c>
      <c r="I20" s="67">
        <v>0.12909999999999999</v>
      </c>
    </row>
    <row r="23" spans="4:9" x14ac:dyDescent="0.35">
      <c r="D23" s="21" t="s">
        <v>112</v>
      </c>
      <c r="E23" s="21">
        <v>1</v>
      </c>
      <c r="F23" s="21">
        <v>2</v>
      </c>
      <c r="G23" s="21">
        <v>3</v>
      </c>
      <c r="H23" s="21">
        <v>4</v>
      </c>
      <c r="I23" s="21">
        <v>5</v>
      </c>
    </row>
    <row r="24" spans="4:9" x14ac:dyDescent="0.35">
      <c r="D24" s="21" t="s">
        <v>156</v>
      </c>
      <c r="E24" s="74">
        <v>0.12959999999999999</v>
      </c>
      <c r="F24" s="74">
        <v>0.12959999999999999</v>
      </c>
      <c r="G24" s="74">
        <v>0.12959999999999999</v>
      </c>
      <c r="H24" s="74">
        <v>0.12959999999999999</v>
      </c>
      <c r="I24" s="74">
        <v>0.12959999999999999</v>
      </c>
    </row>
    <row r="25" spans="4:9" x14ac:dyDescent="0.35">
      <c r="D25" s="21" t="s">
        <v>1</v>
      </c>
      <c r="E25" s="75">
        <v>20236</v>
      </c>
      <c r="F25" s="75">
        <f>E25*(1+F24)</f>
        <v>22858.585599999999</v>
      </c>
      <c r="G25" s="75">
        <f t="shared" ref="G25:I25" si="0">F25*(1+G24)</f>
        <v>25821.058293759997</v>
      </c>
      <c r="H25" s="75">
        <f t="shared" si="0"/>
        <v>29167.467448631291</v>
      </c>
      <c r="I25" s="75">
        <f t="shared" si="0"/>
        <v>32947.571229973903</v>
      </c>
    </row>
    <row r="26" spans="4:9" x14ac:dyDescent="0.35">
      <c r="D26" s="21" t="s">
        <v>157</v>
      </c>
      <c r="E26" s="74">
        <v>0.1265</v>
      </c>
      <c r="F26" s="74">
        <v>0.1265</v>
      </c>
      <c r="G26" s="74">
        <v>0.1265</v>
      </c>
      <c r="H26" s="74">
        <v>0.1265</v>
      </c>
      <c r="I26" s="74">
        <v>0.1265</v>
      </c>
    </row>
    <row r="27" spans="4:9" x14ac:dyDescent="0.35">
      <c r="D27" s="21" t="s">
        <v>158</v>
      </c>
      <c r="E27" s="75">
        <f>E25*(1-E26)</f>
        <v>17676.146000000001</v>
      </c>
      <c r="F27" s="75">
        <f t="shared" ref="F27:I27" si="1">F25*(1-F26)</f>
        <v>19966.974521599997</v>
      </c>
      <c r="G27" s="75">
        <f t="shared" si="1"/>
        <v>22554.694419599356</v>
      </c>
      <c r="H27" s="75">
        <f t="shared" si="1"/>
        <v>25477.782816379429</v>
      </c>
      <c r="I27" s="75">
        <f t="shared" si="1"/>
        <v>28779.703469382202</v>
      </c>
    </row>
    <row r="28" spans="4:9" x14ac:dyDescent="0.35">
      <c r="D28" s="21" t="s">
        <v>159</v>
      </c>
      <c r="E28" s="74">
        <v>0.109587</v>
      </c>
      <c r="F28" s="74">
        <v>0.109587</v>
      </c>
      <c r="G28" s="74">
        <v>0.109587</v>
      </c>
      <c r="H28" s="74">
        <v>0.109587</v>
      </c>
      <c r="I28" s="74">
        <v>0.109587</v>
      </c>
    </row>
    <row r="29" spans="4:9" x14ac:dyDescent="0.35">
      <c r="D29" s="21" t="s">
        <v>160</v>
      </c>
      <c r="E29" s="75">
        <f>(1+E28)^E23</f>
        <v>1.1095870000000001</v>
      </c>
      <c r="F29" s="75">
        <f t="shared" ref="F29:I29" si="2">(1+F28)^F23</f>
        <v>1.2311833105690002</v>
      </c>
      <c r="G29" s="75">
        <f t="shared" si="2"/>
        <v>1.3661049960243254</v>
      </c>
      <c r="H29" s="75">
        <f t="shared" si="2"/>
        <v>1.5158123442236433</v>
      </c>
      <c r="I29" s="75">
        <f t="shared" si="2"/>
        <v>1.6819256715900799</v>
      </c>
    </row>
    <row r="30" spans="4:9" x14ac:dyDescent="0.35">
      <c r="D30" s="21" t="s">
        <v>161</v>
      </c>
      <c r="E30" s="75">
        <f>(E27/E29)</f>
        <v>15930.383106507195</v>
      </c>
      <c r="F30" s="75">
        <f t="shared" ref="F30:I30" si="3">(F27/F29)</f>
        <v>16217.710514912776</v>
      </c>
      <c r="G30" s="75">
        <f t="shared" si="3"/>
        <v>16510.220287048665</v>
      </c>
      <c r="H30" s="75">
        <f t="shared" si="3"/>
        <v>16808.00589431038</v>
      </c>
      <c r="I30" s="75">
        <f t="shared" si="3"/>
        <v>17111.162493984699</v>
      </c>
    </row>
    <row r="35" spans="6:8" ht="21" x14ac:dyDescent="0.5">
      <c r="F35" s="45" t="s">
        <v>162</v>
      </c>
      <c r="G35" s="21"/>
    </row>
    <row r="36" spans="6:8" x14ac:dyDescent="0.35">
      <c r="F36" t="s">
        <v>163</v>
      </c>
      <c r="H36">
        <v>0.05</v>
      </c>
    </row>
    <row r="37" spans="6:8" x14ac:dyDescent="0.35">
      <c r="F37" t="s">
        <v>164</v>
      </c>
      <c r="H37" s="67">
        <v>8.8800000000000004E-2</v>
      </c>
    </row>
    <row r="38" spans="6:8" x14ac:dyDescent="0.35">
      <c r="F38" t="s">
        <v>165</v>
      </c>
      <c r="H38">
        <f>H36/H37</f>
        <v>0.56306306306306309</v>
      </c>
    </row>
    <row r="40" spans="6:8" ht="21" x14ac:dyDescent="0.5">
      <c r="F40" s="45" t="s">
        <v>166</v>
      </c>
      <c r="G40" s="21"/>
      <c r="H40" s="21"/>
    </row>
    <row r="41" spans="6:8" x14ac:dyDescent="0.35">
      <c r="F41" t="s">
        <v>167</v>
      </c>
      <c r="G41">
        <f>(I25*(1+H36))</f>
        <v>34594.949791472602</v>
      </c>
    </row>
    <row r="42" spans="6:8" x14ac:dyDescent="0.35">
      <c r="F42" t="s">
        <v>168</v>
      </c>
      <c r="G42">
        <f>G41*(1-H38)</f>
        <v>15115.811395373163</v>
      </c>
    </row>
    <row r="43" spans="6:8" x14ac:dyDescent="0.35">
      <c r="F43" t="s">
        <v>169</v>
      </c>
      <c r="G43">
        <f>G42/(H37-H36)</f>
        <v>389582.76792198874</v>
      </c>
    </row>
    <row r="44" spans="6:8" x14ac:dyDescent="0.35">
      <c r="F44" t="s">
        <v>170</v>
      </c>
      <c r="G44">
        <f>G43/I29</f>
        <v>231629.00388676516</v>
      </c>
    </row>
    <row r="48" spans="6:8" ht="21" x14ac:dyDescent="0.5">
      <c r="F48" s="45" t="s">
        <v>171</v>
      </c>
    </row>
    <row r="49" spans="6:8" x14ac:dyDescent="0.35">
      <c r="F49" t="s">
        <v>172</v>
      </c>
      <c r="H49">
        <f>SUM(E30:I30)</f>
        <v>82577.482296763716</v>
      </c>
    </row>
    <row r="50" spans="6:8" x14ac:dyDescent="0.35">
      <c r="F50" t="s">
        <v>173</v>
      </c>
      <c r="H50">
        <f>G44</f>
        <v>231629.00388676516</v>
      </c>
    </row>
    <row r="51" spans="6:8" x14ac:dyDescent="0.35">
      <c r="F51" t="s">
        <v>174</v>
      </c>
      <c r="H51">
        <f>SUM(H49:H50)</f>
        <v>314206.4861835289</v>
      </c>
    </row>
    <row r="52" spans="6:8" x14ac:dyDescent="0.35">
      <c r="F52" t="s">
        <v>180</v>
      </c>
      <c r="H52">
        <v>654.59</v>
      </c>
    </row>
    <row r="53" spans="6:8" ht="21" x14ac:dyDescent="0.5">
      <c r="F53" s="45" t="s">
        <v>176</v>
      </c>
      <c r="G53" s="21"/>
    </row>
    <row r="54" spans="6:8" x14ac:dyDescent="0.35">
      <c r="F54" t="s">
        <v>177</v>
      </c>
      <c r="G54">
        <v>442</v>
      </c>
    </row>
    <row r="55" spans="6:8" x14ac:dyDescent="0.35">
      <c r="F55" t="s">
        <v>181</v>
      </c>
      <c r="G55">
        <f>H51/H52</f>
        <v>480.0050202165155</v>
      </c>
    </row>
  </sheetData>
  <mergeCells count="2">
    <mergeCell ref="C4:E4"/>
    <mergeCell ref="F4:H4"/>
  </mergeCells>
  <hyperlinks>
    <hyperlink ref="C6" r:id="rId1" display="https://www.gurufocus.com/term/Revenue/NSE:PRESTIGE/Revenue/Apple" xr:uid="{06653B0C-72EF-46FA-ACA2-837BFBDB9F89}"/>
    <hyperlink ref="C7" r:id="rId2" display="https://www.gurufocus.com/term/eps_nri/NSE:PRESTIGE/EPS-without-NRI/Apple" xr:uid="{31D3AC1D-C750-4B10-A5AC-29349F2933B6}"/>
    <hyperlink ref="C8" r:id="rId3" display="https://www.gurufocus.com/term/EBIT/NSE:PRESTIGE/EBIT/Apple" xr:uid="{7C4BB456-A241-4238-A3A2-30A41FCBED46}"/>
    <hyperlink ref="C9" r:id="rId4" display="https://www.gurufocus.com/term/EBITDA/NSE:PRESTIGE/EBITDA/Apple" xr:uid="{268F6E8C-D35B-4D1D-91BA-1CEFA48765DF}"/>
    <hyperlink ref="C10" r:id="rId5" display="https://www.gurufocus.com/term/total_freecashflow/NSE:PRESTIGE/Free-Cash-Flow/Apple" xr:uid="{2E51132C-E32C-4D60-ADDA-283311938D2E}"/>
    <hyperlink ref="C11" r:id="rId6" display="https://www.gurufocus.com/term/Dividends Per Share/NSE:PRESTIGE/Dividends-per-Share/Apple" xr:uid="{C6E105ED-6B7D-4ECC-B8F7-5B2E1F2AA1AA}"/>
    <hyperlink ref="C12" r:id="rId7" display="https://www.gurufocus.com/term/Book Value Per Share/NSE:PRESTIGE/Book-Value-per-Share/Apple" xr:uid="{8F65B406-0D75-4AAF-B3A4-7441547820C7}"/>
    <hyperlink ref="C13" r:id="rId8" display="https://www.gurufocus.com/stock/NSE:PRESTIGE/summary" xr:uid="{F88BD0B0-7AA7-4DF9-B2BE-907CC9D92C05}"/>
  </hyperlinks>
  <pageMargins left="0.7" right="0.7" top="0.75" bottom="0.75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2E15-F321-4AE2-B1E0-FC0933D81DB3}">
  <dimension ref="B3:J54"/>
  <sheetViews>
    <sheetView tabSelected="1" topLeftCell="A37" workbookViewId="0">
      <selection activeCell="M52" sqref="M52"/>
    </sheetView>
  </sheetViews>
  <sheetFormatPr defaultRowHeight="14.5" x14ac:dyDescent="0.35"/>
  <cols>
    <col min="5" max="5" width="22.26953125" customWidth="1"/>
  </cols>
  <sheetData>
    <row r="3" spans="2:10" x14ac:dyDescent="0.35">
      <c r="B3" s="3"/>
      <c r="C3" s="3"/>
      <c r="D3" s="3"/>
      <c r="E3" s="3"/>
      <c r="F3" s="3"/>
      <c r="G3" s="3"/>
      <c r="H3" s="3"/>
      <c r="I3" s="3"/>
      <c r="J3" s="3"/>
    </row>
    <row r="4" spans="2:10" x14ac:dyDescent="0.35">
      <c r="B4" s="54"/>
      <c r="C4" s="66" t="s">
        <v>140</v>
      </c>
      <c r="D4" s="66"/>
      <c r="E4" s="66"/>
      <c r="F4" s="66" t="s">
        <v>141</v>
      </c>
      <c r="G4" s="66"/>
      <c r="H4" s="66"/>
      <c r="I4" s="54"/>
      <c r="J4" s="3"/>
    </row>
    <row r="5" spans="2:10" x14ac:dyDescent="0.35">
      <c r="B5" s="55"/>
      <c r="C5" s="55" t="s">
        <v>142</v>
      </c>
      <c r="D5" s="56" t="s">
        <v>143</v>
      </c>
      <c r="E5" s="56" t="s">
        <v>144</v>
      </c>
      <c r="F5" s="56" t="s">
        <v>145</v>
      </c>
      <c r="G5" s="57">
        <v>44640</v>
      </c>
      <c r="H5" s="57">
        <v>44641</v>
      </c>
      <c r="I5" s="57">
        <v>44642</v>
      </c>
      <c r="J5" s="56"/>
    </row>
    <row r="6" spans="2:10" x14ac:dyDescent="0.35">
      <c r="B6" s="58"/>
      <c r="C6" s="59" t="s">
        <v>146</v>
      </c>
      <c r="D6" s="62">
        <v>0.121</v>
      </c>
      <c r="E6" s="62">
        <v>8.9999999999999993E-3</v>
      </c>
      <c r="F6" s="62">
        <v>0.33600000000000002</v>
      </c>
      <c r="G6" s="63">
        <v>26321.599999999999</v>
      </c>
      <c r="H6" s="63">
        <v>19320.900000000001</v>
      </c>
      <c r="I6" s="63">
        <v>29438.400000000001</v>
      </c>
      <c r="J6" s="58"/>
    </row>
    <row r="7" spans="2:10" x14ac:dyDescent="0.35">
      <c r="B7" s="58"/>
      <c r="C7" s="59" t="s">
        <v>147</v>
      </c>
      <c r="D7" s="60" t="s">
        <v>83</v>
      </c>
      <c r="E7" s="60" t="s">
        <v>83</v>
      </c>
      <c r="F7" s="60" t="s">
        <v>83</v>
      </c>
      <c r="G7" s="60">
        <v>6.34</v>
      </c>
      <c r="H7" s="64">
        <v>-2.2400000000000002</v>
      </c>
      <c r="I7" s="60">
        <v>3.66</v>
      </c>
      <c r="J7" s="58"/>
    </row>
    <row r="8" spans="2:10" x14ac:dyDescent="0.35">
      <c r="B8" s="58"/>
      <c r="C8" s="59" t="s">
        <v>148</v>
      </c>
      <c r="D8" s="62">
        <v>0.115</v>
      </c>
      <c r="E8" s="61">
        <v>-0.122</v>
      </c>
      <c r="F8" s="62">
        <v>0.83099999999999996</v>
      </c>
      <c r="G8" s="63">
        <v>4793.2</v>
      </c>
      <c r="H8" s="63">
        <v>2125.3000000000002</v>
      </c>
      <c r="I8" s="63">
        <v>4155.1000000000004</v>
      </c>
      <c r="J8" s="58"/>
    </row>
    <row r="9" spans="2:10" x14ac:dyDescent="0.35">
      <c r="B9" s="58"/>
      <c r="C9" s="59" t="s">
        <v>149</v>
      </c>
      <c r="D9" s="62">
        <v>0.104</v>
      </c>
      <c r="E9" s="61">
        <v>-3.5999999999999997E-2</v>
      </c>
      <c r="F9" s="62">
        <v>0.60599999999999998</v>
      </c>
      <c r="G9" s="63">
        <v>6713.6</v>
      </c>
      <c r="H9" s="63">
        <v>4494.6000000000004</v>
      </c>
      <c r="I9" s="63">
        <v>7660.5</v>
      </c>
      <c r="J9" s="58"/>
    </row>
    <row r="10" spans="2:10" x14ac:dyDescent="0.35">
      <c r="B10" s="58"/>
      <c r="C10" s="59" t="s">
        <v>150</v>
      </c>
      <c r="D10" s="60" t="s">
        <v>83</v>
      </c>
      <c r="E10" s="60" t="s">
        <v>83</v>
      </c>
      <c r="F10" s="62">
        <v>2.0720000000000001</v>
      </c>
      <c r="G10" s="65">
        <v>-2765.6</v>
      </c>
      <c r="H10" s="63">
        <v>3075.2</v>
      </c>
      <c r="I10" s="63">
        <v>8236.1</v>
      </c>
      <c r="J10" s="58"/>
    </row>
    <row r="11" spans="2:10" x14ac:dyDescent="0.35">
      <c r="B11" s="58"/>
      <c r="C11" s="59" t="s">
        <v>151</v>
      </c>
      <c r="D11" s="60" t="s">
        <v>83</v>
      </c>
      <c r="E11" s="60" t="s">
        <v>83</v>
      </c>
      <c r="F11" s="62">
        <v>0.25</v>
      </c>
      <c r="G11" s="60">
        <v>2.3330000000000002</v>
      </c>
      <c r="H11" s="60"/>
      <c r="I11" s="60">
        <v>1.2</v>
      </c>
      <c r="J11" s="58"/>
    </row>
    <row r="12" spans="2:10" x14ac:dyDescent="0.35">
      <c r="B12" s="58"/>
      <c r="C12" s="59" t="s">
        <v>152</v>
      </c>
      <c r="D12" s="62">
        <v>6.0999999999999999E-2</v>
      </c>
      <c r="E12" s="62">
        <v>3.5999999999999997E-2</v>
      </c>
      <c r="F12" s="62">
        <v>9.8000000000000004E-2</v>
      </c>
      <c r="G12" s="60">
        <v>111.61</v>
      </c>
      <c r="H12" s="60">
        <v>111.31</v>
      </c>
      <c r="I12" s="60">
        <v>126.37</v>
      </c>
      <c r="J12" s="58"/>
    </row>
    <row r="13" spans="2:10" x14ac:dyDescent="0.35">
      <c r="B13" s="58"/>
      <c r="C13" s="59" t="s">
        <v>153</v>
      </c>
      <c r="D13" s="62">
        <v>0.217</v>
      </c>
      <c r="E13" s="62">
        <v>0.17499999999999999</v>
      </c>
      <c r="F13" s="61">
        <v>-4.5999999999999999E-2</v>
      </c>
      <c r="G13" s="60">
        <v>130.15</v>
      </c>
      <c r="H13" s="60">
        <v>277.85000000000002</v>
      </c>
      <c r="I13" s="60">
        <v>516.85</v>
      </c>
      <c r="J13" s="3"/>
    </row>
    <row r="17" spans="5:10" x14ac:dyDescent="0.35">
      <c r="F17" t="s">
        <v>175</v>
      </c>
      <c r="H17" s="67">
        <v>0.13969999999999999</v>
      </c>
    </row>
    <row r="18" spans="5:10" x14ac:dyDescent="0.35">
      <c r="F18" t="s">
        <v>165</v>
      </c>
      <c r="H18" s="67">
        <v>0.17821000000000001</v>
      </c>
    </row>
    <row r="22" spans="5:10" x14ac:dyDescent="0.35">
      <c r="E22" s="21" t="s">
        <v>112</v>
      </c>
      <c r="F22" s="21">
        <v>1</v>
      </c>
      <c r="G22" s="21">
        <v>2</v>
      </c>
      <c r="H22" s="21">
        <v>3</v>
      </c>
      <c r="I22" s="21">
        <v>4</v>
      </c>
      <c r="J22" s="21">
        <v>5</v>
      </c>
    </row>
    <row r="23" spans="5:10" x14ac:dyDescent="0.35">
      <c r="E23" s="21" t="s">
        <v>156</v>
      </c>
      <c r="F23" s="74">
        <v>0.13969999999999999</v>
      </c>
      <c r="G23" s="74">
        <v>0.13969999999999999</v>
      </c>
      <c r="H23" s="74">
        <v>0.13969999999999999</v>
      </c>
      <c r="I23" s="74">
        <v>0.13969999999999999</v>
      </c>
      <c r="J23" s="74">
        <v>0.13969999999999999</v>
      </c>
    </row>
    <row r="24" spans="5:10" x14ac:dyDescent="0.35">
      <c r="E24" s="21" t="s">
        <v>1</v>
      </c>
      <c r="F24" s="75">
        <v>4155.1000000000004</v>
      </c>
      <c r="G24" s="75">
        <f>F24*(1+G23)</f>
        <v>4735.56747</v>
      </c>
      <c r="H24" s="75">
        <f t="shared" ref="H24:J24" si="0">G24*(1+H23)</f>
        <v>5397.1262455589995</v>
      </c>
      <c r="I24" s="75">
        <f t="shared" si="0"/>
        <v>6151.1047820635913</v>
      </c>
      <c r="J24" s="75">
        <f t="shared" si="0"/>
        <v>7010.4141201178745</v>
      </c>
    </row>
    <row r="25" spans="5:10" x14ac:dyDescent="0.35">
      <c r="E25" s="21" t="s">
        <v>157</v>
      </c>
      <c r="F25" s="74">
        <v>0.17821000000000001</v>
      </c>
      <c r="G25" s="74">
        <v>0.17821000000000001</v>
      </c>
      <c r="H25" s="74">
        <v>0.17821000000000001</v>
      </c>
      <c r="I25" s="74">
        <v>0.17821000000000001</v>
      </c>
      <c r="J25" s="74">
        <v>0.17821000000000001</v>
      </c>
    </row>
    <row r="26" spans="5:10" x14ac:dyDescent="0.35">
      <c r="E26" s="21" t="s">
        <v>158</v>
      </c>
      <c r="F26" s="75">
        <f>F24*(1-F25)</f>
        <v>3414.6196290000003</v>
      </c>
      <c r="G26" s="75">
        <f t="shared" ref="G26:J26" si="1">G24*(1-G25)</f>
        <v>3891.6419911713001</v>
      </c>
      <c r="H26" s="75">
        <f t="shared" si="1"/>
        <v>4435.3043773379304</v>
      </c>
      <c r="I26" s="75">
        <f t="shared" si="1"/>
        <v>5054.9163988520386</v>
      </c>
      <c r="J26" s="75">
        <f t="shared" si="1"/>
        <v>5761.0882197716683</v>
      </c>
    </row>
    <row r="27" spans="5:10" x14ac:dyDescent="0.35">
      <c r="E27" s="21" t="s">
        <v>159</v>
      </c>
      <c r="F27" s="75">
        <v>0.109587</v>
      </c>
      <c r="G27" s="75">
        <v>0.109587</v>
      </c>
      <c r="H27" s="75">
        <v>0.109587</v>
      </c>
      <c r="I27" s="75">
        <v>0.109587</v>
      </c>
      <c r="J27" s="75">
        <v>0.109587</v>
      </c>
    </row>
    <row r="28" spans="5:10" x14ac:dyDescent="0.35">
      <c r="E28" s="21" t="s">
        <v>160</v>
      </c>
      <c r="F28" s="75">
        <f>(1+F27)^F22</f>
        <v>1.1095870000000001</v>
      </c>
      <c r="G28" s="75">
        <f t="shared" ref="G28:J28" si="2">(1+G27)^G22</f>
        <v>1.2311833105690002</v>
      </c>
      <c r="H28" s="75">
        <f t="shared" si="2"/>
        <v>1.3661049960243254</v>
      </c>
      <c r="I28" s="75">
        <f t="shared" si="2"/>
        <v>1.5158123442236433</v>
      </c>
      <c r="J28" s="75">
        <f t="shared" si="2"/>
        <v>1.6819256715900799</v>
      </c>
    </row>
    <row r="29" spans="5:10" x14ac:dyDescent="0.35">
      <c r="E29" s="21" t="s">
        <v>161</v>
      </c>
      <c r="F29" s="75">
        <f>(F26/F28)</f>
        <v>3077.378906746384</v>
      </c>
      <c r="G29" s="75">
        <f t="shared" ref="G29:J29" si="3">(G26/G28)</f>
        <v>3160.8956666028471</v>
      </c>
      <c r="H29" s="75">
        <f t="shared" si="3"/>
        <v>3246.6789816636856</v>
      </c>
      <c r="I29" s="75">
        <f t="shared" si="3"/>
        <v>3334.7903638039215</v>
      </c>
      <c r="J29" s="75">
        <f t="shared" si="3"/>
        <v>3425.2929942648288</v>
      </c>
    </row>
    <row r="34" spans="7:9" ht="21" x14ac:dyDescent="0.5">
      <c r="G34" s="45" t="s">
        <v>162</v>
      </c>
      <c r="H34" s="21"/>
    </row>
    <row r="35" spans="7:9" x14ac:dyDescent="0.35">
      <c r="G35" t="s">
        <v>163</v>
      </c>
      <c r="I35">
        <v>0.05</v>
      </c>
    </row>
    <row r="36" spans="7:9" x14ac:dyDescent="0.35">
      <c r="G36" t="s">
        <v>164</v>
      </c>
      <c r="I36" s="67">
        <v>6.8000000000000005E-2</v>
      </c>
    </row>
    <row r="37" spans="7:9" x14ac:dyDescent="0.35">
      <c r="G37" t="s">
        <v>165</v>
      </c>
      <c r="I37">
        <f>I35/I36</f>
        <v>0.73529411764705876</v>
      </c>
    </row>
    <row r="39" spans="7:9" ht="21" x14ac:dyDescent="0.5">
      <c r="G39" s="45" t="s">
        <v>166</v>
      </c>
      <c r="H39" s="21"/>
      <c r="I39" s="21"/>
    </row>
    <row r="40" spans="7:9" x14ac:dyDescent="0.35">
      <c r="G40" t="s">
        <v>167</v>
      </c>
      <c r="H40">
        <f>(J24*(1+I35))</f>
        <v>7360.9348261237683</v>
      </c>
    </row>
    <row r="41" spans="7:9" x14ac:dyDescent="0.35">
      <c r="G41" t="s">
        <v>168</v>
      </c>
      <c r="H41">
        <f>H40*(1-I37)</f>
        <v>1948.4827480915862</v>
      </c>
    </row>
    <row r="42" spans="7:9" x14ac:dyDescent="0.35">
      <c r="G42" t="s">
        <v>169</v>
      </c>
      <c r="H42">
        <f>H41/(I36-I35)</f>
        <v>108249.04156064367</v>
      </c>
    </row>
    <row r="43" spans="7:9" x14ac:dyDescent="0.35">
      <c r="G43" t="s">
        <v>170</v>
      </c>
      <c r="H43">
        <f>H42/J28</f>
        <v>64360.181540190089</v>
      </c>
    </row>
    <row r="47" spans="7:9" ht="21" x14ac:dyDescent="0.5">
      <c r="G47" s="45" t="s">
        <v>171</v>
      </c>
    </row>
    <row r="48" spans="7:9" x14ac:dyDescent="0.35">
      <c r="G48" t="s">
        <v>172</v>
      </c>
      <c r="I48">
        <f>SUM(F29:J29)</f>
        <v>16245.036913081669</v>
      </c>
    </row>
    <row r="49" spans="7:9" x14ac:dyDescent="0.35">
      <c r="G49" t="s">
        <v>173</v>
      </c>
      <c r="I49">
        <f>H43</f>
        <v>64360.181540190089</v>
      </c>
    </row>
    <row r="50" spans="7:9" x14ac:dyDescent="0.35">
      <c r="G50" t="s">
        <v>174</v>
      </c>
      <c r="I50">
        <f>SUM(I48:I49)</f>
        <v>80605.218453271751</v>
      </c>
    </row>
    <row r="51" spans="7:9" x14ac:dyDescent="0.35">
      <c r="G51" t="s">
        <v>178</v>
      </c>
      <c r="I51">
        <v>167.92</v>
      </c>
    </row>
    <row r="52" spans="7:9" ht="21" x14ac:dyDescent="0.5">
      <c r="G52" s="45" t="s">
        <v>176</v>
      </c>
      <c r="H52" s="21"/>
    </row>
    <row r="53" spans="7:9" x14ac:dyDescent="0.35">
      <c r="G53" t="s">
        <v>177</v>
      </c>
      <c r="H53">
        <v>469</v>
      </c>
    </row>
    <row r="54" spans="7:9" x14ac:dyDescent="0.35">
      <c r="G54" t="s">
        <v>179</v>
      </c>
      <c r="H54">
        <f>I50/I51</f>
        <v>480.02154867360503</v>
      </c>
    </row>
  </sheetData>
  <mergeCells count="2">
    <mergeCell ref="C4:E4"/>
    <mergeCell ref="F4:H4"/>
  </mergeCells>
  <hyperlinks>
    <hyperlink ref="C6" r:id="rId1" display="https://www.gurufocus.com/term/Revenue/NSE:BRIGADE/Revenue/Apple" xr:uid="{45793230-9724-4C29-A1B0-CE79AC80F5F5}"/>
    <hyperlink ref="C7" r:id="rId2" display="https://www.gurufocus.com/term/eps_nri/NSE:BRIGADE/EPS-without-NRI/Apple" xr:uid="{C0EADFE2-C511-4461-99AB-ECAD7164EE1F}"/>
    <hyperlink ref="C8" r:id="rId3" display="https://www.gurufocus.com/term/EBIT/NSE:BRIGADE/EBIT/Apple" xr:uid="{B02CC969-20AE-4719-99C7-902D266126C7}"/>
    <hyperlink ref="C9" r:id="rId4" display="https://www.gurufocus.com/term/EBITDA/NSE:BRIGADE/EBITDA/Apple" xr:uid="{D39858FA-18B4-4EEB-9D76-DB21E43964D9}"/>
    <hyperlink ref="C10" r:id="rId5" display="https://www.gurufocus.com/term/total_freecashflow/NSE:BRIGADE/Free-Cash-Flow/Apple" xr:uid="{BA111AF3-487F-4FA7-B2BF-1C0EB24E369C}"/>
    <hyperlink ref="C11" r:id="rId6" display="https://www.gurufocus.com/term/Dividends Per Share/NSE:BRIGADE/Dividends-per-Share/Apple" xr:uid="{48859800-6D7D-44E5-8CCA-E3374900EC75}"/>
    <hyperlink ref="C12" r:id="rId7" display="https://www.gurufocus.com/term/Book Value Per Share/NSE:BRIGADE/Book-Value-per-Share/Apple" xr:uid="{C91A43E7-1A36-49C3-97F8-3AAA1623368F}"/>
    <hyperlink ref="C13" r:id="rId8" display="https://www.gurufocus.com/stock/NSE:BRIGADE/summary" xr:uid="{61A3CA06-C914-4F96-B921-E4FEFC064C44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GODREJ.NS</vt:lpstr>
      <vt:lpstr>BRIGADE.NS</vt:lpstr>
      <vt:lpstr>PRESTIGE.NS</vt:lpstr>
      <vt:lpstr>GODREJVALUATION.NS</vt:lpstr>
      <vt:lpstr>PRESTIGEVALUATION.NS</vt:lpstr>
      <vt:lpstr>BRIGADEVALUATION.NS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</dc:creator>
  <cp:lastModifiedBy>manas</cp:lastModifiedBy>
  <dcterms:created xsi:type="dcterms:W3CDTF">2022-12-24T17:41:46Z</dcterms:created>
  <dcterms:modified xsi:type="dcterms:W3CDTF">2022-12-25T14:19:02Z</dcterms:modified>
</cp:coreProperties>
</file>