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_pilani\3-1\DRM\Drm Project\"/>
    </mc:Choice>
  </mc:AlternateContent>
  <xr:revisionPtr revIDLastSave="0" documentId="13_ncr:1_{FB78A78A-EF18-4AD6-8A58-35F5D85ED61C}" xr6:coauthVersionLast="47" xr6:coauthVersionMax="47" xr10:uidLastSave="{00000000-0000-0000-0000-000000000000}"/>
  <bookViews>
    <workbookView xWindow="-110" yWindow="-110" windowWidth="19420" windowHeight="10420" firstSheet="5" activeTab="6" xr2:uid="{E993F171-902E-497A-825F-259217DA0BBF}"/>
  </bookViews>
  <sheets>
    <sheet name="Bsoft_monthly" sheetId="3" r:id="rId1"/>
    <sheet name="BSOFt Daily" sheetId="1" r:id="rId2"/>
    <sheet name="RAMCOCEM_daily" sheetId="4" r:id="rId3"/>
    <sheet name="RAMCOCEM_weekly" sheetId="5" r:id="rId4"/>
    <sheet name="RAMCOCEM_Monthly" sheetId="6" r:id="rId5"/>
    <sheet name="Bsoft_Weekly" sheetId="2" r:id="rId6"/>
    <sheet name="BSOFT_FUT_NEAR" sheetId="8" r:id="rId7"/>
    <sheet name="BSOFT_FUT_NEXT" sheetId="10" r:id="rId8"/>
    <sheet name="BSOFT_FUT_FAR" sheetId="11" r:id="rId9"/>
    <sheet name="RAMCOCEM_FUT_NEAR" sheetId="12" r:id="rId10"/>
    <sheet name="RAMCOCEM_FUT_NEXT" sheetId="13" r:id="rId11"/>
    <sheet name="BSOFT_BACKWARDATION_CONTANGO" sheetId="17" r:id="rId12"/>
    <sheet name="RAMCOCEM_BACKWARDATION_CONTANGO" sheetId="18" r:id="rId13"/>
    <sheet name="RAMCOCEM_FUT_FAR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18" l="1"/>
  <c r="Z5" i="18"/>
  <c r="Z6" i="18"/>
  <c r="Z7" i="18"/>
  <c r="Z8" i="18"/>
  <c r="Z9" i="18"/>
  <c r="Z10" i="18"/>
  <c r="Z11" i="18"/>
  <c r="Z12" i="18"/>
  <c r="Z13" i="18"/>
  <c r="Z14" i="18"/>
  <c r="Y4" i="18"/>
  <c r="Y5" i="18"/>
  <c r="Y6" i="18"/>
  <c r="Y7" i="18"/>
  <c r="Y8" i="18"/>
  <c r="Y9" i="18"/>
  <c r="Y10" i="18"/>
  <c r="Y11" i="18"/>
  <c r="Y12" i="18"/>
  <c r="Y13" i="18"/>
  <c r="Y14" i="18"/>
  <c r="X4" i="18"/>
  <c r="X5" i="18"/>
  <c r="X6" i="18"/>
  <c r="X7" i="18"/>
  <c r="X8" i="18"/>
  <c r="X9" i="18"/>
  <c r="X10" i="18"/>
  <c r="X11" i="18"/>
  <c r="X12" i="18"/>
  <c r="X13" i="18"/>
  <c r="X14" i="18"/>
  <c r="Y3" i="18"/>
  <c r="Z3" i="18"/>
  <c r="X3" i="18"/>
  <c r="Z4" i="17"/>
  <c r="Z5" i="17"/>
  <c r="Z6" i="17"/>
  <c r="Z7" i="17"/>
  <c r="Z8" i="17"/>
  <c r="Z9" i="17"/>
  <c r="Z10" i="17"/>
  <c r="Z11" i="17"/>
  <c r="Z12" i="17"/>
  <c r="Z13" i="17"/>
  <c r="Z14" i="17"/>
  <c r="Y4" i="17"/>
  <c r="Y5" i="17"/>
  <c r="Y6" i="17"/>
  <c r="Y7" i="17"/>
  <c r="Y8" i="17"/>
  <c r="Y9" i="17"/>
  <c r="Y10" i="17"/>
  <c r="Y11" i="17"/>
  <c r="Y12" i="17"/>
  <c r="Y13" i="17"/>
  <c r="Y14" i="17"/>
  <c r="X4" i="17"/>
  <c r="X5" i="17"/>
  <c r="X6" i="17"/>
  <c r="X7" i="17"/>
  <c r="X8" i="17"/>
  <c r="X9" i="17"/>
  <c r="X10" i="17"/>
  <c r="X11" i="17"/>
  <c r="X12" i="17"/>
  <c r="X13" i="17"/>
  <c r="X14" i="17"/>
  <c r="Y3" i="17"/>
  <c r="Z3" i="17"/>
  <c r="X3" i="17"/>
  <c r="E229" i="8"/>
  <c r="H229" i="8" s="1"/>
  <c r="E228" i="8"/>
  <c r="H228" i="8" s="1"/>
  <c r="E227" i="8"/>
  <c r="H227" i="8" s="1"/>
  <c r="E226" i="8"/>
  <c r="H226" i="8" s="1"/>
  <c r="E225" i="8"/>
  <c r="H225" i="8" s="1"/>
  <c r="E224" i="8"/>
  <c r="H224" i="8" s="1"/>
  <c r="E223" i="8"/>
  <c r="H223" i="8" s="1"/>
  <c r="E222" i="8"/>
  <c r="H222" i="8" s="1"/>
  <c r="E221" i="8"/>
  <c r="H221" i="8" s="1"/>
  <c r="E220" i="8"/>
  <c r="H220" i="8" s="1"/>
  <c r="E219" i="8"/>
  <c r="H219" i="8" s="1"/>
  <c r="E218" i="8"/>
  <c r="H218" i="8" s="1"/>
  <c r="E217" i="8"/>
  <c r="H217" i="8" s="1"/>
  <c r="E216" i="8"/>
  <c r="H216" i="8" s="1"/>
  <c r="E215" i="8"/>
  <c r="H215" i="8" s="1"/>
  <c r="E214" i="8"/>
  <c r="H214" i="8" s="1"/>
  <c r="E213" i="8"/>
  <c r="H213" i="8" s="1"/>
  <c r="E212" i="8"/>
  <c r="H212" i="8" s="1"/>
  <c r="E211" i="8"/>
  <c r="H211" i="8" s="1"/>
  <c r="E210" i="8"/>
  <c r="H210" i="8" s="1"/>
  <c r="E209" i="8"/>
  <c r="H209" i="8" s="1"/>
  <c r="E208" i="8"/>
  <c r="H208" i="8" s="1"/>
  <c r="E207" i="8"/>
  <c r="H207" i="8" s="1"/>
  <c r="E206" i="8"/>
  <c r="H206" i="8" s="1"/>
  <c r="E205" i="8"/>
  <c r="H205" i="8" s="1"/>
  <c r="E204" i="8"/>
  <c r="H204" i="8" s="1"/>
  <c r="E203" i="8"/>
  <c r="H203" i="8" s="1"/>
  <c r="E202" i="8"/>
  <c r="H202" i="8" s="1"/>
  <c r="E201" i="8"/>
  <c r="H201" i="8" s="1"/>
  <c r="E200" i="8"/>
  <c r="H200" i="8" s="1"/>
  <c r="E199" i="8"/>
  <c r="H199" i="8" s="1"/>
  <c r="E198" i="8"/>
  <c r="H198" i="8" s="1"/>
  <c r="E197" i="8"/>
  <c r="H197" i="8" s="1"/>
  <c r="E196" i="8"/>
  <c r="H196" i="8" s="1"/>
  <c r="E195" i="8"/>
  <c r="H195" i="8" s="1"/>
  <c r="E194" i="8"/>
  <c r="H194" i="8" s="1"/>
  <c r="E193" i="8"/>
  <c r="H193" i="8" s="1"/>
  <c r="E192" i="8"/>
  <c r="H192" i="8" s="1"/>
  <c r="E191" i="8"/>
  <c r="H191" i="8" s="1"/>
  <c r="E190" i="8"/>
  <c r="H190" i="8" s="1"/>
  <c r="E189" i="8"/>
  <c r="H189" i="8" s="1"/>
  <c r="E188" i="8"/>
  <c r="H188" i="8" s="1"/>
  <c r="E187" i="8"/>
  <c r="H187" i="8" s="1"/>
  <c r="E186" i="8"/>
  <c r="H186" i="8" s="1"/>
  <c r="E185" i="8"/>
  <c r="H185" i="8" s="1"/>
  <c r="E184" i="8"/>
  <c r="H184" i="8" s="1"/>
  <c r="E183" i="8"/>
  <c r="H183" i="8" s="1"/>
  <c r="E182" i="8"/>
  <c r="H182" i="8" s="1"/>
  <c r="E181" i="8"/>
  <c r="H181" i="8" s="1"/>
  <c r="E180" i="8"/>
  <c r="H180" i="8" s="1"/>
  <c r="E179" i="8"/>
  <c r="H179" i="8" s="1"/>
  <c r="E178" i="8"/>
  <c r="H178" i="8" s="1"/>
  <c r="E177" i="8"/>
  <c r="H177" i="8" s="1"/>
  <c r="E176" i="8"/>
  <c r="H176" i="8" s="1"/>
  <c r="E175" i="8"/>
  <c r="H175" i="8" s="1"/>
  <c r="E174" i="8"/>
  <c r="H174" i="8" s="1"/>
  <c r="E173" i="8"/>
  <c r="H173" i="8" s="1"/>
  <c r="E172" i="8"/>
  <c r="H172" i="8" s="1"/>
  <c r="E171" i="8"/>
  <c r="H171" i="8" s="1"/>
  <c r="E170" i="8"/>
  <c r="H170" i="8" s="1"/>
  <c r="E169" i="8"/>
  <c r="H169" i="8" s="1"/>
  <c r="E168" i="8"/>
  <c r="H168" i="8" s="1"/>
  <c r="E167" i="8"/>
  <c r="H167" i="8" s="1"/>
  <c r="E166" i="8"/>
  <c r="H166" i="8" s="1"/>
  <c r="E165" i="8"/>
  <c r="H165" i="8" s="1"/>
  <c r="E164" i="8"/>
  <c r="H164" i="8" s="1"/>
  <c r="E163" i="8"/>
  <c r="H163" i="8" s="1"/>
  <c r="E162" i="8"/>
  <c r="H162" i="8" s="1"/>
  <c r="E161" i="8"/>
  <c r="H161" i="8" s="1"/>
  <c r="E160" i="8"/>
  <c r="H160" i="8" s="1"/>
  <c r="E159" i="8"/>
  <c r="H159" i="8" s="1"/>
  <c r="E158" i="8"/>
  <c r="H158" i="8" s="1"/>
  <c r="E157" i="8"/>
  <c r="H157" i="8" s="1"/>
  <c r="E156" i="8"/>
  <c r="H156" i="8" s="1"/>
  <c r="E155" i="8"/>
  <c r="H155" i="8" s="1"/>
  <c r="E154" i="8"/>
  <c r="H154" i="8" s="1"/>
  <c r="E153" i="8"/>
  <c r="H153" i="8" s="1"/>
  <c r="E152" i="8"/>
  <c r="H152" i="8" s="1"/>
  <c r="E151" i="8"/>
  <c r="H151" i="8" s="1"/>
  <c r="E150" i="8"/>
  <c r="H150" i="8" s="1"/>
  <c r="E149" i="8"/>
  <c r="H149" i="8" s="1"/>
  <c r="E148" i="8"/>
  <c r="H148" i="8" s="1"/>
  <c r="E147" i="8"/>
  <c r="H147" i="8" s="1"/>
  <c r="E146" i="8"/>
  <c r="H146" i="8" s="1"/>
  <c r="E145" i="8"/>
  <c r="H145" i="8" s="1"/>
  <c r="E144" i="8"/>
  <c r="H144" i="8" s="1"/>
  <c r="E143" i="8"/>
  <c r="H143" i="8" s="1"/>
  <c r="E142" i="8"/>
  <c r="H142" i="8" s="1"/>
  <c r="E141" i="8"/>
  <c r="H141" i="8" s="1"/>
  <c r="E140" i="8"/>
  <c r="H140" i="8" s="1"/>
  <c r="E139" i="8"/>
  <c r="H139" i="8" s="1"/>
  <c r="E138" i="8"/>
  <c r="H138" i="8" s="1"/>
  <c r="E137" i="8"/>
  <c r="H137" i="8" s="1"/>
  <c r="E136" i="8"/>
  <c r="H136" i="8" s="1"/>
  <c r="E135" i="8"/>
  <c r="H135" i="8" s="1"/>
  <c r="E134" i="8"/>
  <c r="H134" i="8" s="1"/>
  <c r="E133" i="8"/>
  <c r="H133" i="8" s="1"/>
  <c r="E132" i="8"/>
  <c r="H132" i="8" s="1"/>
  <c r="E131" i="8"/>
  <c r="H131" i="8" s="1"/>
  <c r="E130" i="8"/>
  <c r="H130" i="8" s="1"/>
  <c r="E129" i="8"/>
  <c r="H129" i="8" s="1"/>
  <c r="E128" i="8"/>
  <c r="H128" i="8" s="1"/>
  <c r="E127" i="8"/>
  <c r="H127" i="8" s="1"/>
  <c r="E126" i="8"/>
  <c r="H126" i="8" s="1"/>
  <c r="E125" i="8"/>
  <c r="H125" i="8" s="1"/>
  <c r="E124" i="8"/>
  <c r="H124" i="8" s="1"/>
  <c r="G123" i="8"/>
  <c r="E123" i="8"/>
  <c r="H123" i="8" s="1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G69" i="8"/>
  <c r="E69" i="8"/>
  <c r="H69" i="8" s="1"/>
  <c r="E68" i="8"/>
  <c r="H68" i="8" s="1"/>
  <c r="H67" i="8"/>
  <c r="E67" i="8"/>
  <c r="E66" i="8"/>
  <c r="H66" i="8" s="1"/>
  <c r="H65" i="8"/>
  <c r="E65" i="8"/>
  <c r="E64" i="8"/>
  <c r="H64" i="8" s="1"/>
  <c r="H63" i="8"/>
  <c r="E63" i="8"/>
  <c r="E62" i="8"/>
  <c r="H62" i="8" s="1"/>
  <c r="H61" i="8"/>
  <c r="E61" i="8"/>
  <c r="E60" i="8"/>
  <c r="H60" i="8" s="1"/>
  <c r="H59" i="8"/>
  <c r="E59" i="8"/>
  <c r="E58" i="8"/>
  <c r="H58" i="8" s="1"/>
  <c r="H57" i="8"/>
  <c r="E57" i="8"/>
  <c r="Q56" i="8"/>
  <c r="P56" i="8"/>
  <c r="R56" i="8" s="1"/>
  <c r="U56" i="8" s="1"/>
  <c r="E56" i="8"/>
  <c r="H56" i="8" s="1"/>
  <c r="Q55" i="8"/>
  <c r="E55" i="8"/>
  <c r="H55" i="8" s="1"/>
  <c r="Q54" i="8"/>
  <c r="P54" i="8"/>
  <c r="H54" i="8"/>
  <c r="E54" i="8"/>
  <c r="Q53" i="8"/>
  <c r="P53" i="8"/>
  <c r="E53" i="8"/>
  <c r="H53" i="8" s="1"/>
  <c r="Q52" i="8"/>
  <c r="P52" i="8"/>
  <c r="R52" i="8" s="1"/>
  <c r="U52" i="8" s="1"/>
  <c r="H52" i="8"/>
  <c r="E52" i="8"/>
  <c r="Q51" i="8"/>
  <c r="P51" i="8"/>
  <c r="E51" i="8"/>
  <c r="H51" i="8" s="1"/>
  <c r="Q50" i="8"/>
  <c r="P50" i="8"/>
  <c r="R50" i="8" s="1"/>
  <c r="U50" i="8" s="1"/>
  <c r="H50" i="8"/>
  <c r="E50" i="8"/>
  <c r="R49" i="8"/>
  <c r="U49" i="8" s="1"/>
  <c r="Q49" i="8"/>
  <c r="P49" i="8"/>
  <c r="E49" i="8"/>
  <c r="H49" i="8" s="1"/>
  <c r="Q48" i="8"/>
  <c r="H48" i="8"/>
  <c r="E48" i="8"/>
  <c r="Q47" i="8"/>
  <c r="P47" i="8"/>
  <c r="E47" i="8"/>
  <c r="H47" i="8" s="1"/>
  <c r="R46" i="8"/>
  <c r="U46" i="8" s="1"/>
  <c r="Q46" i="8"/>
  <c r="P46" i="8"/>
  <c r="E46" i="8"/>
  <c r="H46" i="8" s="1"/>
  <c r="R45" i="8"/>
  <c r="U45" i="8" s="1"/>
  <c r="Q45" i="8"/>
  <c r="H45" i="8"/>
  <c r="E45" i="8"/>
  <c r="R44" i="8"/>
  <c r="U44" i="8" s="1"/>
  <c r="Q44" i="8"/>
  <c r="P44" i="8"/>
  <c r="E44" i="8"/>
  <c r="H44" i="8" s="1"/>
  <c r="U43" i="8"/>
  <c r="Q43" i="8"/>
  <c r="P43" i="8"/>
  <c r="R43" i="8" s="1"/>
  <c r="H43" i="8"/>
  <c r="E43" i="8"/>
  <c r="R42" i="8"/>
  <c r="U42" i="8" s="1"/>
  <c r="Q42" i="8"/>
  <c r="P42" i="8"/>
  <c r="E42" i="8"/>
  <c r="H42" i="8" s="1"/>
  <c r="U41" i="8"/>
  <c r="Q41" i="8"/>
  <c r="P41" i="8"/>
  <c r="R41" i="8" s="1"/>
  <c r="H41" i="8"/>
  <c r="E41" i="8"/>
  <c r="Q40" i="8"/>
  <c r="P40" i="8"/>
  <c r="E40" i="8"/>
  <c r="H40" i="8" s="1"/>
  <c r="Q39" i="8"/>
  <c r="P39" i="8"/>
  <c r="R39" i="8" s="1"/>
  <c r="U39" i="8" s="1"/>
  <c r="H39" i="8"/>
  <c r="E39" i="8"/>
  <c r="Q38" i="8"/>
  <c r="P38" i="8"/>
  <c r="H38" i="8"/>
  <c r="E38" i="8"/>
  <c r="U37" i="8"/>
  <c r="Q37" i="8"/>
  <c r="P37" i="8"/>
  <c r="R37" i="8" s="1"/>
  <c r="H37" i="8"/>
  <c r="E37" i="8"/>
  <c r="R36" i="8"/>
  <c r="U36" i="8" s="1"/>
  <c r="Q36" i="8"/>
  <c r="P36" i="8"/>
  <c r="E36" i="8"/>
  <c r="H36" i="8" s="1"/>
  <c r="U35" i="8"/>
  <c r="Q35" i="8"/>
  <c r="P35" i="8"/>
  <c r="R35" i="8" s="1"/>
  <c r="H35" i="8"/>
  <c r="E35" i="8"/>
  <c r="Q34" i="8"/>
  <c r="P34" i="8"/>
  <c r="H34" i="8"/>
  <c r="E34" i="8"/>
  <c r="Q33" i="8"/>
  <c r="P33" i="8"/>
  <c r="R33" i="8" s="1"/>
  <c r="U33" i="8" s="1"/>
  <c r="H33" i="8"/>
  <c r="E33" i="8"/>
  <c r="R32" i="8"/>
  <c r="U32" i="8" s="1"/>
  <c r="Q32" i="8"/>
  <c r="P32" i="8"/>
  <c r="E32" i="8"/>
  <c r="H32" i="8" s="1"/>
  <c r="Q31" i="8"/>
  <c r="P31" i="8"/>
  <c r="R31" i="8" s="1"/>
  <c r="U31" i="8" s="1"/>
  <c r="H31" i="8"/>
  <c r="E31" i="8"/>
  <c r="Q30" i="8"/>
  <c r="P30" i="8"/>
  <c r="H30" i="8"/>
  <c r="E30" i="8"/>
  <c r="U29" i="8"/>
  <c r="Q29" i="8"/>
  <c r="P29" i="8"/>
  <c r="R29" i="8" s="1"/>
  <c r="H29" i="8"/>
  <c r="E29" i="8"/>
  <c r="R28" i="8"/>
  <c r="U28" i="8" s="1"/>
  <c r="Q28" i="8"/>
  <c r="P28" i="8"/>
  <c r="E28" i="8"/>
  <c r="H28" i="8" s="1"/>
  <c r="U27" i="8"/>
  <c r="Q27" i="8"/>
  <c r="P27" i="8"/>
  <c r="R27" i="8" s="1"/>
  <c r="H27" i="8"/>
  <c r="E27" i="8"/>
  <c r="Q26" i="8"/>
  <c r="P26" i="8"/>
  <c r="H26" i="8"/>
  <c r="E26" i="8"/>
  <c r="Q25" i="8"/>
  <c r="P25" i="8"/>
  <c r="R25" i="8" s="1"/>
  <c r="U25" i="8" s="1"/>
  <c r="H25" i="8"/>
  <c r="E25" i="8"/>
  <c r="R24" i="8"/>
  <c r="U24" i="8" s="1"/>
  <c r="Q24" i="8"/>
  <c r="P24" i="8"/>
  <c r="E24" i="8"/>
  <c r="H24" i="8" s="1"/>
  <c r="Q23" i="8"/>
  <c r="P23" i="8"/>
  <c r="R23" i="8" s="1"/>
  <c r="U23" i="8" s="1"/>
  <c r="H23" i="8"/>
  <c r="E23" i="8"/>
  <c r="U22" i="8"/>
  <c r="R22" i="8"/>
  <c r="Q22" i="8"/>
  <c r="P22" i="8"/>
  <c r="H22" i="8"/>
  <c r="E22" i="8"/>
  <c r="U21" i="8"/>
  <c r="Q21" i="8"/>
  <c r="H21" i="8"/>
  <c r="E21" i="8"/>
  <c r="R20" i="8"/>
  <c r="U20" i="8" s="1"/>
  <c r="Q20" i="8"/>
  <c r="P20" i="8"/>
  <c r="R21" i="8" s="1"/>
  <c r="E20" i="8"/>
  <c r="H20" i="8" s="1"/>
  <c r="Q19" i="8"/>
  <c r="P19" i="8"/>
  <c r="R19" i="8" s="1"/>
  <c r="U19" i="8" s="1"/>
  <c r="H19" i="8"/>
  <c r="E19" i="8"/>
  <c r="Q18" i="8"/>
  <c r="P18" i="8"/>
  <c r="R18" i="8" s="1"/>
  <c r="U18" i="8" s="1"/>
  <c r="E18" i="8"/>
  <c r="H18" i="8" s="1"/>
  <c r="Q17" i="8"/>
  <c r="P17" i="8"/>
  <c r="H17" i="8"/>
  <c r="E17" i="8"/>
  <c r="AF16" i="8"/>
  <c r="AC16" i="8"/>
  <c r="AB16" i="8"/>
  <c r="R16" i="8"/>
  <c r="U16" i="8" s="1"/>
  <c r="Q16" i="8"/>
  <c r="P16" i="8"/>
  <c r="R17" i="8" s="1"/>
  <c r="U17" i="8" s="1"/>
  <c r="E16" i="8"/>
  <c r="H16" i="8" s="1"/>
  <c r="AC15" i="8"/>
  <c r="AF15" i="8" s="1"/>
  <c r="AB15" i="8"/>
  <c r="Q15" i="8"/>
  <c r="P15" i="8"/>
  <c r="R15" i="8" s="1"/>
  <c r="U15" i="8" s="1"/>
  <c r="H15" i="8"/>
  <c r="E15" i="8"/>
  <c r="AB14" i="8"/>
  <c r="AA14" i="8"/>
  <c r="Q14" i="8"/>
  <c r="P14" i="8"/>
  <c r="H14" i="8"/>
  <c r="E14" i="8"/>
  <c r="AB13" i="8"/>
  <c r="AA13" i="8"/>
  <c r="AC13" i="8" s="1"/>
  <c r="AF13" i="8" s="1"/>
  <c r="Q13" i="8"/>
  <c r="P13" i="8"/>
  <c r="R13" i="8" s="1"/>
  <c r="U13" i="8" s="1"/>
  <c r="H13" i="8"/>
  <c r="E13" i="8"/>
  <c r="AF12" i="8"/>
  <c r="AC12" i="8"/>
  <c r="AB12" i="8"/>
  <c r="AA12" i="8"/>
  <c r="Q12" i="8"/>
  <c r="P12" i="8"/>
  <c r="H12" i="8"/>
  <c r="E12" i="8"/>
  <c r="AF11" i="8"/>
  <c r="AC11" i="8"/>
  <c r="AB11" i="8"/>
  <c r="R11" i="8"/>
  <c r="U11" i="8" s="1"/>
  <c r="Q11" i="8"/>
  <c r="P11" i="8"/>
  <c r="R12" i="8" s="1"/>
  <c r="U12" i="8" s="1"/>
  <c r="E11" i="8"/>
  <c r="H11" i="8" s="1"/>
  <c r="AC10" i="8"/>
  <c r="AF10" i="8" s="1"/>
  <c r="AB10" i="8"/>
  <c r="Q10" i="8"/>
  <c r="P10" i="8"/>
  <c r="R10" i="8" s="1"/>
  <c r="U10" i="8" s="1"/>
  <c r="H10" i="8"/>
  <c r="E10" i="8"/>
  <c r="AB9" i="8"/>
  <c r="Q9" i="8"/>
  <c r="P9" i="8"/>
  <c r="R9" i="8" s="1"/>
  <c r="U9" i="8" s="1"/>
  <c r="E9" i="8"/>
  <c r="H9" i="8" s="1"/>
  <c r="AC8" i="8"/>
  <c r="AF8" i="8" s="1"/>
  <c r="AB8" i="8"/>
  <c r="AA8" i="8"/>
  <c r="AC9" i="8" s="1"/>
  <c r="AF9" i="8" s="1"/>
  <c r="R8" i="8"/>
  <c r="U8" i="8" s="1"/>
  <c r="Q8" i="8"/>
  <c r="P8" i="8"/>
  <c r="E8" i="8"/>
  <c r="H8" i="8" s="1"/>
  <c r="AB7" i="8"/>
  <c r="Q7" i="8"/>
  <c r="P7" i="8"/>
  <c r="R7" i="8" s="1"/>
  <c r="U7" i="8" s="1"/>
  <c r="H7" i="8"/>
  <c r="G7" i="8"/>
  <c r="E7" i="8"/>
  <c r="AC6" i="8"/>
  <c r="AF6" i="8" s="1"/>
  <c r="AB6" i="8"/>
  <c r="AA6" i="8"/>
  <c r="AC7" i="8" s="1"/>
  <c r="AF7" i="8" s="1"/>
  <c r="R6" i="8"/>
  <c r="U6" i="8" s="1"/>
  <c r="Q6" i="8"/>
  <c r="P6" i="8"/>
  <c r="E6" i="8"/>
  <c r="H6" i="8" s="1"/>
  <c r="AB5" i="8"/>
  <c r="AA5" i="8"/>
  <c r="R5" i="8"/>
  <c r="U5" i="8" s="1"/>
  <c r="Q5" i="8"/>
  <c r="P5" i="8"/>
  <c r="E5" i="8"/>
  <c r="H5" i="8" s="1"/>
  <c r="Q4" i="8"/>
  <c r="P4" i="8"/>
  <c r="AH11" i="12"/>
  <c r="AH10" i="12"/>
  <c r="AH9" i="12"/>
  <c r="AH8" i="12"/>
  <c r="AH7" i="12"/>
  <c r="G3" i="18"/>
  <c r="H3" i="18"/>
  <c r="I3" i="18"/>
  <c r="G4" i="18"/>
  <c r="H4" i="18"/>
  <c r="I4" i="18"/>
  <c r="G5" i="18"/>
  <c r="H5" i="18"/>
  <c r="I5" i="18"/>
  <c r="G6" i="18"/>
  <c r="H6" i="18"/>
  <c r="I6" i="18"/>
  <c r="G7" i="18"/>
  <c r="H7" i="18"/>
  <c r="I7" i="18"/>
  <c r="G8" i="18"/>
  <c r="H8" i="18"/>
  <c r="I8" i="18"/>
  <c r="G9" i="18"/>
  <c r="H9" i="18"/>
  <c r="I9" i="18"/>
  <c r="G10" i="18"/>
  <c r="H10" i="18"/>
  <c r="I10" i="18"/>
  <c r="G11" i="18"/>
  <c r="H11" i="18"/>
  <c r="I11" i="18"/>
  <c r="G12" i="18"/>
  <c r="H12" i="18"/>
  <c r="I12" i="18"/>
  <c r="G13" i="18"/>
  <c r="H13" i="18"/>
  <c r="I13" i="18"/>
  <c r="G14" i="18"/>
  <c r="H14" i="18"/>
  <c r="I14" i="18"/>
  <c r="G15" i="18"/>
  <c r="H15" i="18"/>
  <c r="I15" i="18"/>
  <c r="G16" i="18"/>
  <c r="H16" i="18"/>
  <c r="I16" i="18"/>
  <c r="G17" i="18"/>
  <c r="H17" i="18"/>
  <c r="I17" i="18"/>
  <c r="G18" i="18"/>
  <c r="H18" i="18"/>
  <c r="I18" i="18"/>
  <c r="G19" i="18"/>
  <c r="H19" i="18"/>
  <c r="I19" i="18"/>
  <c r="G20" i="18"/>
  <c r="H20" i="18"/>
  <c r="I20" i="18"/>
  <c r="G21" i="18"/>
  <c r="H21" i="18"/>
  <c r="I21" i="18"/>
  <c r="G22" i="18"/>
  <c r="H22" i="18"/>
  <c r="I22" i="18"/>
  <c r="G23" i="18"/>
  <c r="H23" i="18"/>
  <c r="I23" i="18"/>
  <c r="G24" i="18"/>
  <c r="H24" i="18"/>
  <c r="I24" i="18"/>
  <c r="G25" i="18"/>
  <c r="H25" i="18"/>
  <c r="I25" i="18"/>
  <c r="G26" i="18"/>
  <c r="H26" i="18"/>
  <c r="I26" i="18"/>
  <c r="G27" i="18"/>
  <c r="H27" i="18"/>
  <c r="I27" i="18"/>
  <c r="G28" i="18"/>
  <c r="H28" i="18"/>
  <c r="I28" i="18"/>
  <c r="G29" i="18"/>
  <c r="H29" i="18"/>
  <c r="I29" i="18"/>
  <c r="G30" i="18"/>
  <c r="H30" i="18"/>
  <c r="I30" i="18"/>
  <c r="G31" i="18"/>
  <c r="H31" i="18"/>
  <c r="I31" i="18"/>
  <c r="G32" i="18"/>
  <c r="H32" i="18"/>
  <c r="I32" i="18"/>
  <c r="G33" i="18"/>
  <c r="H33" i="18"/>
  <c r="I33" i="18"/>
  <c r="G34" i="18"/>
  <c r="H34" i="18"/>
  <c r="I34" i="18"/>
  <c r="G35" i="18"/>
  <c r="H35" i="18"/>
  <c r="I35" i="18"/>
  <c r="G36" i="18"/>
  <c r="H36" i="18"/>
  <c r="I36" i="18"/>
  <c r="G37" i="18"/>
  <c r="H37" i="18"/>
  <c r="I37" i="18"/>
  <c r="G38" i="18"/>
  <c r="H38" i="18"/>
  <c r="I38" i="18"/>
  <c r="G39" i="18"/>
  <c r="H39" i="18"/>
  <c r="I39" i="18"/>
  <c r="G40" i="18"/>
  <c r="H40" i="18"/>
  <c r="I40" i="18"/>
  <c r="G41" i="18"/>
  <c r="H41" i="18"/>
  <c r="I41" i="18"/>
  <c r="G42" i="18"/>
  <c r="H42" i="18"/>
  <c r="I42" i="18"/>
  <c r="G43" i="18"/>
  <c r="H43" i="18"/>
  <c r="I43" i="18"/>
  <c r="G44" i="18"/>
  <c r="H44" i="18"/>
  <c r="I44" i="18"/>
  <c r="G45" i="18"/>
  <c r="H45" i="18"/>
  <c r="I45" i="18"/>
  <c r="G46" i="18"/>
  <c r="H46" i="18"/>
  <c r="I46" i="18"/>
  <c r="G47" i="18"/>
  <c r="H47" i="18"/>
  <c r="I47" i="18"/>
  <c r="G48" i="18"/>
  <c r="H48" i="18"/>
  <c r="I48" i="18"/>
  <c r="G49" i="18"/>
  <c r="H49" i="18"/>
  <c r="I49" i="18"/>
  <c r="G50" i="18"/>
  <c r="H50" i="18"/>
  <c r="I50" i="18"/>
  <c r="G51" i="18"/>
  <c r="H51" i="18"/>
  <c r="I51" i="18"/>
  <c r="G52" i="18"/>
  <c r="H52" i="18"/>
  <c r="I52" i="18"/>
  <c r="G53" i="18"/>
  <c r="H53" i="18"/>
  <c r="I53" i="18"/>
  <c r="G54" i="18"/>
  <c r="H54" i="18"/>
  <c r="I54" i="18"/>
  <c r="G55" i="18"/>
  <c r="H55" i="18"/>
  <c r="I55" i="18"/>
  <c r="G56" i="18"/>
  <c r="H56" i="18"/>
  <c r="I56" i="18"/>
  <c r="G57" i="18"/>
  <c r="H57" i="18"/>
  <c r="I57" i="18"/>
  <c r="G58" i="18"/>
  <c r="H58" i="18"/>
  <c r="I58" i="18"/>
  <c r="G59" i="18"/>
  <c r="H59" i="18"/>
  <c r="I59" i="18"/>
  <c r="G60" i="18"/>
  <c r="H60" i="18"/>
  <c r="I60" i="18"/>
  <c r="G61" i="18"/>
  <c r="H61" i="18"/>
  <c r="I61" i="18"/>
  <c r="G62" i="18"/>
  <c r="H62" i="18"/>
  <c r="I62" i="18"/>
  <c r="G63" i="18"/>
  <c r="H63" i="18"/>
  <c r="I63" i="18"/>
  <c r="G64" i="18"/>
  <c r="H64" i="18"/>
  <c r="I64" i="18"/>
  <c r="G65" i="18"/>
  <c r="H65" i="18"/>
  <c r="I65" i="18"/>
  <c r="G66" i="18"/>
  <c r="H66" i="18"/>
  <c r="I66" i="18"/>
  <c r="G67" i="18"/>
  <c r="H67" i="18"/>
  <c r="I67" i="18"/>
  <c r="G68" i="18"/>
  <c r="H68" i="18"/>
  <c r="I68" i="18"/>
  <c r="G69" i="18"/>
  <c r="H69" i="18"/>
  <c r="I69" i="18"/>
  <c r="G70" i="18"/>
  <c r="H70" i="18"/>
  <c r="I70" i="18"/>
  <c r="G71" i="18"/>
  <c r="H71" i="18"/>
  <c r="I71" i="18"/>
  <c r="G72" i="18"/>
  <c r="H72" i="18"/>
  <c r="I72" i="18"/>
  <c r="G73" i="18"/>
  <c r="H73" i="18"/>
  <c r="I73" i="18"/>
  <c r="G74" i="18"/>
  <c r="H74" i="18"/>
  <c r="I74" i="18"/>
  <c r="G75" i="18"/>
  <c r="H75" i="18"/>
  <c r="I75" i="18"/>
  <c r="G76" i="18"/>
  <c r="H76" i="18"/>
  <c r="I76" i="18"/>
  <c r="G77" i="18"/>
  <c r="H77" i="18"/>
  <c r="I77" i="18"/>
  <c r="G78" i="18"/>
  <c r="H78" i="18"/>
  <c r="I78" i="18"/>
  <c r="G79" i="18"/>
  <c r="H79" i="18"/>
  <c r="I79" i="18"/>
  <c r="G80" i="18"/>
  <c r="H80" i="18"/>
  <c r="I80" i="18"/>
  <c r="G81" i="18"/>
  <c r="H81" i="18"/>
  <c r="I81" i="18"/>
  <c r="G82" i="18"/>
  <c r="H82" i="18"/>
  <c r="I82" i="18"/>
  <c r="G83" i="18"/>
  <c r="H83" i="18"/>
  <c r="I83" i="18"/>
  <c r="G84" i="18"/>
  <c r="H84" i="18"/>
  <c r="I84" i="18"/>
  <c r="G85" i="18"/>
  <c r="H85" i="18"/>
  <c r="I85" i="18"/>
  <c r="G86" i="18"/>
  <c r="H86" i="18"/>
  <c r="I86" i="18"/>
  <c r="G87" i="18"/>
  <c r="H87" i="18"/>
  <c r="I87" i="18"/>
  <c r="G88" i="18"/>
  <c r="H88" i="18"/>
  <c r="I88" i="18"/>
  <c r="G89" i="18"/>
  <c r="H89" i="18"/>
  <c r="I89" i="18"/>
  <c r="G90" i="18"/>
  <c r="H90" i="18"/>
  <c r="I90" i="18"/>
  <c r="G91" i="18"/>
  <c r="H91" i="18"/>
  <c r="I91" i="18"/>
  <c r="G92" i="18"/>
  <c r="H92" i="18"/>
  <c r="I92" i="18"/>
  <c r="G93" i="18"/>
  <c r="H93" i="18"/>
  <c r="I93" i="18"/>
  <c r="G94" i="18"/>
  <c r="H94" i="18"/>
  <c r="I94" i="18"/>
  <c r="G95" i="18"/>
  <c r="H95" i="18"/>
  <c r="I95" i="18"/>
  <c r="G96" i="18"/>
  <c r="H96" i="18"/>
  <c r="I96" i="18"/>
  <c r="G97" i="18"/>
  <c r="H97" i="18"/>
  <c r="I97" i="18"/>
  <c r="G98" i="18"/>
  <c r="H98" i="18"/>
  <c r="I98" i="18"/>
  <c r="G99" i="18"/>
  <c r="H99" i="18"/>
  <c r="I99" i="18"/>
  <c r="G100" i="18"/>
  <c r="H100" i="18"/>
  <c r="I100" i="18"/>
  <c r="G101" i="18"/>
  <c r="H101" i="18"/>
  <c r="I101" i="18"/>
  <c r="G102" i="18"/>
  <c r="H102" i="18"/>
  <c r="I102" i="18"/>
  <c r="G103" i="18"/>
  <c r="H103" i="18"/>
  <c r="I103" i="18"/>
  <c r="G104" i="18"/>
  <c r="H104" i="18"/>
  <c r="I104" i="18"/>
  <c r="G105" i="18"/>
  <c r="H105" i="18"/>
  <c r="I105" i="18"/>
  <c r="G106" i="18"/>
  <c r="H106" i="18"/>
  <c r="I106" i="18"/>
  <c r="G107" i="18"/>
  <c r="H107" i="18"/>
  <c r="I107" i="18"/>
  <c r="G108" i="18"/>
  <c r="H108" i="18"/>
  <c r="I108" i="18"/>
  <c r="G109" i="18"/>
  <c r="H109" i="18"/>
  <c r="I109" i="18"/>
  <c r="G110" i="18"/>
  <c r="H110" i="18"/>
  <c r="I110" i="18"/>
  <c r="G111" i="18"/>
  <c r="H111" i="18"/>
  <c r="I111" i="18"/>
  <c r="G112" i="18"/>
  <c r="H112" i="18"/>
  <c r="I112" i="18"/>
  <c r="G113" i="18"/>
  <c r="H113" i="18"/>
  <c r="I113" i="18"/>
  <c r="G114" i="18"/>
  <c r="H114" i="18"/>
  <c r="I114" i="18"/>
  <c r="G115" i="18"/>
  <c r="H115" i="18"/>
  <c r="I115" i="18"/>
  <c r="G116" i="18"/>
  <c r="H116" i="18"/>
  <c r="I116" i="18"/>
  <c r="G117" i="18"/>
  <c r="H117" i="18"/>
  <c r="I117" i="18"/>
  <c r="G118" i="18"/>
  <c r="H118" i="18"/>
  <c r="I118" i="18"/>
  <c r="G119" i="18"/>
  <c r="H119" i="18"/>
  <c r="I119" i="18"/>
  <c r="G120" i="18"/>
  <c r="H120" i="18"/>
  <c r="I120" i="18"/>
  <c r="G121" i="18"/>
  <c r="H121" i="18"/>
  <c r="I121" i="18"/>
  <c r="G122" i="18"/>
  <c r="H122" i="18"/>
  <c r="I122" i="18"/>
  <c r="G123" i="18"/>
  <c r="H123" i="18"/>
  <c r="I123" i="18"/>
  <c r="G124" i="18"/>
  <c r="H124" i="18"/>
  <c r="I124" i="18"/>
  <c r="G125" i="18"/>
  <c r="H125" i="18"/>
  <c r="I125" i="18"/>
  <c r="G126" i="18"/>
  <c r="H126" i="18"/>
  <c r="I126" i="18"/>
  <c r="G127" i="18"/>
  <c r="H127" i="18"/>
  <c r="I127" i="18"/>
  <c r="G128" i="18"/>
  <c r="H128" i="18"/>
  <c r="I128" i="18"/>
  <c r="G129" i="18"/>
  <c r="H129" i="18"/>
  <c r="I129" i="18"/>
  <c r="G130" i="18"/>
  <c r="H130" i="18"/>
  <c r="I130" i="18"/>
  <c r="G131" i="18"/>
  <c r="H131" i="18"/>
  <c r="I131" i="18"/>
  <c r="G132" i="18"/>
  <c r="H132" i="18"/>
  <c r="I132" i="18"/>
  <c r="G133" i="18"/>
  <c r="H133" i="18"/>
  <c r="I133" i="18"/>
  <c r="G134" i="18"/>
  <c r="H134" i="18"/>
  <c r="I134" i="18"/>
  <c r="G135" i="18"/>
  <c r="H135" i="18"/>
  <c r="I135" i="18"/>
  <c r="G136" i="18"/>
  <c r="H136" i="18"/>
  <c r="I136" i="18"/>
  <c r="G137" i="18"/>
  <c r="H137" i="18"/>
  <c r="I137" i="18"/>
  <c r="G138" i="18"/>
  <c r="H138" i="18"/>
  <c r="I138" i="18"/>
  <c r="G139" i="18"/>
  <c r="H139" i="18"/>
  <c r="I139" i="18"/>
  <c r="G140" i="18"/>
  <c r="H140" i="18"/>
  <c r="I140" i="18"/>
  <c r="G141" i="18"/>
  <c r="H141" i="18"/>
  <c r="I141" i="18"/>
  <c r="G142" i="18"/>
  <c r="H142" i="18"/>
  <c r="I142" i="18"/>
  <c r="G143" i="18"/>
  <c r="H143" i="18"/>
  <c r="I143" i="18"/>
  <c r="G144" i="18"/>
  <c r="H144" i="18"/>
  <c r="I144" i="18"/>
  <c r="G145" i="18"/>
  <c r="H145" i="18"/>
  <c r="I145" i="18"/>
  <c r="G146" i="18"/>
  <c r="H146" i="18"/>
  <c r="I146" i="18"/>
  <c r="G147" i="18"/>
  <c r="H147" i="18"/>
  <c r="I147" i="18"/>
  <c r="G148" i="18"/>
  <c r="H148" i="18"/>
  <c r="I148" i="18"/>
  <c r="G149" i="18"/>
  <c r="H149" i="18"/>
  <c r="I149" i="18"/>
  <c r="G150" i="18"/>
  <c r="H150" i="18"/>
  <c r="I150" i="18"/>
  <c r="G151" i="18"/>
  <c r="H151" i="18"/>
  <c r="I151" i="18"/>
  <c r="G152" i="18"/>
  <c r="H152" i="18"/>
  <c r="I152" i="18"/>
  <c r="G153" i="18"/>
  <c r="H153" i="18"/>
  <c r="I153" i="18"/>
  <c r="G154" i="18"/>
  <c r="H154" i="18"/>
  <c r="I154" i="18"/>
  <c r="G155" i="18"/>
  <c r="H155" i="18"/>
  <c r="I155" i="18"/>
  <c r="G156" i="18"/>
  <c r="H156" i="18"/>
  <c r="I156" i="18"/>
  <c r="G157" i="18"/>
  <c r="H157" i="18"/>
  <c r="I157" i="18"/>
  <c r="G158" i="18"/>
  <c r="H158" i="18"/>
  <c r="I158" i="18"/>
  <c r="G159" i="18"/>
  <c r="H159" i="18"/>
  <c r="I159" i="18"/>
  <c r="G160" i="18"/>
  <c r="H160" i="18"/>
  <c r="I160" i="18"/>
  <c r="G161" i="18"/>
  <c r="H161" i="18"/>
  <c r="I161" i="18"/>
  <c r="G162" i="18"/>
  <c r="H162" i="18"/>
  <c r="I162" i="18"/>
  <c r="G163" i="18"/>
  <c r="H163" i="18"/>
  <c r="I163" i="18"/>
  <c r="G164" i="18"/>
  <c r="H164" i="18"/>
  <c r="I164" i="18"/>
  <c r="G165" i="18"/>
  <c r="H165" i="18"/>
  <c r="I165" i="18"/>
  <c r="G166" i="18"/>
  <c r="H166" i="18"/>
  <c r="I166" i="18"/>
  <c r="G167" i="18"/>
  <c r="H167" i="18"/>
  <c r="I167" i="18"/>
  <c r="G168" i="18"/>
  <c r="H168" i="18"/>
  <c r="I168" i="18"/>
  <c r="G169" i="18"/>
  <c r="H169" i="18"/>
  <c r="I169" i="18"/>
  <c r="G170" i="18"/>
  <c r="H170" i="18"/>
  <c r="I170" i="18"/>
  <c r="G171" i="18"/>
  <c r="H171" i="18"/>
  <c r="I171" i="18"/>
  <c r="G172" i="18"/>
  <c r="H172" i="18"/>
  <c r="I172" i="18"/>
  <c r="G173" i="18"/>
  <c r="H173" i="18"/>
  <c r="I173" i="18"/>
  <c r="G174" i="18"/>
  <c r="H174" i="18"/>
  <c r="I174" i="18"/>
  <c r="G175" i="18"/>
  <c r="H175" i="18"/>
  <c r="I175" i="18"/>
  <c r="G176" i="18"/>
  <c r="H176" i="18"/>
  <c r="I176" i="18"/>
  <c r="G177" i="18"/>
  <c r="H177" i="18"/>
  <c r="I177" i="18"/>
  <c r="G178" i="18"/>
  <c r="H178" i="18"/>
  <c r="I178" i="18"/>
  <c r="G179" i="18"/>
  <c r="H179" i="18"/>
  <c r="I179" i="18"/>
  <c r="G180" i="18"/>
  <c r="H180" i="18"/>
  <c r="I180" i="18"/>
  <c r="G181" i="18"/>
  <c r="H181" i="18"/>
  <c r="I181" i="18"/>
  <c r="G182" i="18"/>
  <c r="H182" i="18"/>
  <c r="I182" i="18"/>
  <c r="G183" i="18"/>
  <c r="H183" i="18"/>
  <c r="I183" i="18"/>
  <c r="G184" i="18"/>
  <c r="H184" i="18"/>
  <c r="I184" i="18"/>
  <c r="G185" i="18"/>
  <c r="H185" i="18"/>
  <c r="I185" i="18"/>
  <c r="G186" i="18"/>
  <c r="H186" i="18"/>
  <c r="I186" i="18"/>
  <c r="G187" i="18"/>
  <c r="H187" i="18"/>
  <c r="I187" i="18"/>
  <c r="G188" i="18"/>
  <c r="H188" i="18"/>
  <c r="I188" i="18"/>
  <c r="G189" i="18"/>
  <c r="H189" i="18"/>
  <c r="I189" i="18"/>
  <c r="G190" i="18"/>
  <c r="H190" i="18"/>
  <c r="I190" i="18"/>
  <c r="G191" i="18"/>
  <c r="H191" i="18"/>
  <c r="I191" i="18"/>
  <c r="G192" i="18"/>
  <c r="H192" i="18"/>
  <c r="I192" i="18"/>
  <c r="G193" i="18"/>
  <c r="H193" i="18"/>
  <c r="I193" i="18"/>
  <c r="G194" i="18"/>
  <c r="H194" i="18"/>
  <c r="I194" i="18"/>
  <c r="G195" i="18"/>
  <c r="H195" i="18"/>
  <c r="I195" i="18"/>
  <c r="G196" i="18"/>
  <c r="H196" i="18"/>
  <c r="I196" i="18"/>
  <c r="G197" i="18"/>
  <c r="H197" i="18"/>
  <c r="I197" i="18"/>
  <c r="G198" i="18"/>
  <c r="H198" i="18"/>
  <c r="I198" i="18"/>
  <c r="G199" i="18"/>
  <c r="H199" i="18"/>
  <c r="I199" i="18"/>
  <c r="G200" i="18"/>
  <c r="H200" i="18"/>
  <c r="I200" i="18"/>
  <c r="G201" i="18"/>
  <c r="H201" i="18"/>
  <c r="I201" i="18"/>
  <c r="G202" i="18"/>
  <c r="H202" i="18"/>
  <c r="I202" i="18"/>
  <c r="G203" i="18"/>
  <c r="H203" i="18"/>
  <c r="I203" i="18"/>
  <c r="G204" i="18"/>
  <c r="H204" i="18"/>
  <c r="I204" i="18"/>
  <c r="G205" i="18"/>
  <c r="H205" i="18"/>
  <c r="I205" i="18"/>
  <c r="G206" i="18"/>
  <c r="H206" i="18"/>
  <c r="I206" i="18"/>
  <c r="G207" i="18"/>
  <c r="H207" i="18"/>
  <c r="I207" i="18"/>
  <c r="G208" i="18"/>
  <c r="H208" i="18"/>
  <c r="I208" i="18"/>
  <c r="G209" i="18"/>
  <c r="H209" i="18"/>
  <c r="I209" i="18"/>
  <c r="G210" i="18"/>
  <c r="H210" i="18"/>
  <c r="I210" i="18"/>
  <c r="G211" i="18"/>
  <c r="H211" i="18"/>
  <c r="I211" i="18"/>
  <c r="G212" i="18"/>
  <c r="H212" i="18"/>
  <c r="I212" i="18"/>
  <c r="G213" i="18"/>
  <c r="H213" i="18"/>
  <c r="I213" i="18"/>
  <c r="G214" i="18"/>
  <c r="H214" i="18"/>
  <c r="I214" i="18"/>
  <c r="G215" i="18"/>
  <c r="H215" i="18"/>
  <c r="I215" i="18"/>
  <c r="G216" i="18"/>
  <c r="H216" i="18"/>
  <c r="I216" i="18"/>
  <c r="G217" i="18"/>
  <c r="H217" i="18"/>
  <c r="I217" i="18"/>
  <c r="G218" i="18"/>
  <c r="H218" i="18"/>
  <c r="I218" i="18"/>
  <c r="G219" i="18"/>
  <c r="H219" i="18"/>
  <c r="I219" i="18"/>
  <c r="G220" i="18"/>
  <c r="H220" i="18"/>
  <c r="I220" i="18"/>
  <c r="G221" i="18"/>
  <c r="H221" i="18"/>
  <c r="I221" i="18"/>
  <c r="G222" i="18"/>
  <c r="H222" i="18"/>
  <c r="I222" i="18"/>
  <c r="G223" i="18"/>
  <c r="H223" i="18"/>
  <c r="I223" i="18"/>
  <c r="G224" i="18"/>
  <c r="H224" i="18"/>
  <c r="I224" i="18"/>
  <c r="G225" i="18"/>
  <c r="H225" i="18"/>
  <c r="I225" i="18"/>
  <c r="G226" i="18"/>
  <c r="H226" i="18"/>
  <c r="I226" i="18"/>
  <c r="G227" i="18"/>
  <c r="H227" i="18"/>
  <c r="I227" i="18"/>
  <c r="G228" i="18"/>
  <c r="H228" i="18"/>
  <c r="I228" i="18"/>
  <c r="G229" i="18"/>
  <c r="H229" i="18"/>
  <c r="I229" i="18"/>
  <c r="G230" i="18"/>
  <c r="H230" i="18"/>
  <c r="I230" i="18"/>
  <c r="G231" i="18"/>
  <c r="H231" i="18"/>
  <c r="I231" i="18"/>
  <c r="G232" i="18"/>
  <c r="H232" i="18"/>
  <c r="I232" i="18"/>
  <c r="G233" i="18"/>
  <c r="H233" i="18"/>
  <c r="I233" i="18"/>
  <c r="G234" i="18"/>
  <c r="H234" i="18"/>
  <c r="I234" i="18"/>
  <c r="G235" i="18"/>
  <c r="H235" i="18"/>
  <c r="I235" i="18"/>
  <c r="G236" i="18"/>
  <c r="H236" i="18"/>
  <c r="I236" i="18"/>
  <c r="G237" i="18"/>
  <c r="H237" i="18"/>
  <c r="I237" i="18"/>
  <c r="G238" i="18"/>
  <c r="H238" i="18"/>
  <c r="I238" i="18"/>
  <c r="G239" i="18"/>
  <c r="H239" i="18"/>
  <c r="I239" i="18"/>
  <c r="G240" i="18"/>
  <c r="H240" i="18"/>
  <c r="I240" i="18"/>
  <c r="G241" i="18"/>
  <c r="H241" i="18"/>
  <c r="I241" i="18"/>
  <c r="G242" i="18"/>
  <c r="H242" i="18"/>
  <c r="I242" i="18"/>
  <c r="G243" i="18"/>
  <c r="H243" i="18"/>
  <c r="I243" i="18"/>
  <c r="G244" i="18"/>
  <c r="H244" i="18"/>
  <c r="I244" i="18"/>
  <c r="G245" i="18"/>
  <c r="H245" i="18"/>
  <c r="I245" i="18"/>
  <c r="G246" i="18"/>
  <c r="H246" i="18"/>
  <c r="I246" i="18"/>
  <c r="G247" i="18"/>
  <c r="H247" i="18"/>
  <c r="I247" i="18"/>
  <c r="G248" i="18"/>
  <c r="H248" i="18"/>
  <c r="I248" i="18"/>
  <c r="H2" i="18"/>
  <c r="I2" i="18"/>
  <c r="G2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58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2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58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2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58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2" i="18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58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2" i="17"/>
  <c r="H62" i="17"/>
  <c r="H70" i="17"/>
  <c r="H94" i="17"/>
  <c r="H102" i="17"/>
  <c r="H126" i="17"/>
  <c r="H134" i="17"/>
  <c r="H158" i="17"/>
  <c r="H166" i="17"/>
  <c r="H190" i="17"/>
  <c r="H198" i="17"/>
  <c r="H222" i="17"/>
  <c r="H230" i="17"/>
  <c r="E59" i="17"/>
  <c r="H59" i="17" s="1"/>
  <c r="E60" i="17"/>
  <c r="H60" i="17" s="1"/>
  <c r="E61" i="17"/>
  <c r="H61" i="17" s="1"/>
  <c r="E62" i="17"/>
  <c r="E63" i="17"/>
  <c r="H63" i="17" s="1"/>
  <c r="E64" i="17"/>
  <c r="H64" i="17" s="1"/>
  <c r="E65" i="17"/>
  <c r="H65" i="17" s="1"/>
  <c r="E66" i="17"/>
  <c r="H66" i="17" s="1"/>
  <c r="E67" i="17"/>
  <c r="H67" i="17" s="1"/>
  <c r="E68" i="17"/>
  <c r="H68" i="17" s="1"/>
  <c r="E69" i="17"/>
  <c r="H69" i="17" s="1"/>
  <c r="E70" i="17"/>
  <c r="E71" i="17"/>
  <c r="H71" i="17" s="1"/>
  <c r="E72" i="17"/>
  <c r="H72" i="17" s="1"/>
  <c r="E73" i="17"/>
  <c r="H73" i="17" s="1"/>
  <c r="E74" i="17"/>
  <c r="H74" i="17" s="1"/>
  <c r="E75" i="17"/>
  <c r="H75" i="17" s="1"/>
  <c r="E76" i="17"/>
  <c r="H76" i="17" s="1"/>
  <c r="E77" i="17"/>
  <c r="H77" i="17" s="1"/>
  <c r="E78" i="17"/>
  <c r="H78" i="17" s="1"/>
  <c r="E79" i="17"/>
  <c r="H79" i="17" s="1"/>
  <c r="E80" i="17"/>
  <c r="H80" i="17" s="1"/>
  <c r="E81" i="17"/>
  <c r="H81" i="17" s="1"/>
  <c r="E82" i="17"/>
  <c r="H82" i="17" s="1"/>
  <c r="E83" i="17"/>
  <c r="H83" i="17" s="1"/>
  <c r="E84" i="17"/>
  <c r="H84" i="17" s="1"/>
  <c r="E85" i="17"/>
  <c r="H85" i="17" s="1"/>
  <c r="E86" i="17"/>
  <c r="H86" i="17" s="1"/>
  <c r="E87" i="17"/>
  <c r="H87" i="17" s="1"/>
  <c r="E88" i="17"/>
  <c r="H88" i="17" s="1"/>
  <c r="E89" i="17"/>
  <c r="H89" i="17" s="1"/>
  <c r="E90" i="17"/>
  <c r="H90" i="17" s="1"/>
  <c r="E91" i="17"/>
  <c r="H91" i="17" s="1"/>
  <c r="E92" i="17"/>
  <c r="H92" i="17" s="1"/>
  <c r="E93" i="17"/>
  <c r="H93" i="17" s="1"/>
  <c r="E94" i="17"/>
  <c r="E95" i="17"/>
  <c r="H95" i="17" s="1"/>
  <c r="E96" i="17"/>
  <c r="H96" i="17" s="1"/>
  <c r="E97" i="17"/>
  <c r="H97" i="17" s="1"/>
  <c r="E98" i="17"/>
  <c r="H98" i="17" s="1"/>
  <c r="E99" i="17"/>
  <c r="H99" i="17" s="1"/>
  <c r="E100" i="17"/>
  <c r="H100" i="17" s="1"/>
  <c r="E101" i="17"/>
  <c r="H101" i="17" s="1"/>
  <c r="E102" i="17"/>
  <c r="E103" i="17"/>
  <c r="H103" i="17" s="1"/>
  <c r="E104" i="17"/>
  <c r="H104" i="17" s="1"/>
  <c r="E105" i="17"/>
  <c r="H105" i="17" s="1"/>
  <c r="E106" i="17"/>
  <c r="H106" i="17" s="1"/>
  <c r="E107" i="17"/>
  <c r="H107" i="17" s="1"/>
  <c r="E108" i="17"/>
  <c r="H108" i="17" s="1"/>
  <c r="E109" i="17"/>
  <c r="H109" i="17" s="1"/>
  <c r="E110" i="17"/>
  <c r="H110" i="17" s="1"/>
  <c r="E111" i="17"/>
  <c r="H111" i="17" s="1"/>
  <c r="E112" i="17"/>
  <c r="H112" i="17" s="1"/>
  <c r="E113" i="17"/>
  <c r="H113" i="17" s="1"/>
  <c r="E114" i="17"/>
  <c r="H114" i="17" s="1"/>
  <c r="E115" i="17"/>
  <c r="H115" i="17" s="1"/>
  <c r="E116" i="17"/>
  <c r="H116" i="17" s="1"/>
  <c r="E117" i="17"/>
  <c r="H117" i="17" s="1"/>
  <c r="E118" i="17"/>
  <c r="H118" i="17" s="1"/>
  <c r="E119" i="17"/>
  <c r="H119" i="17" s="1"/>
  <c r="E120" i="17"/>
  <c r="H120" i="17" s="1"/>
  <c r="E121" i="17"/>
  <c r="H121" i="17" s="1"/>
  <c r="E122" i="17"/>
  <c r="H122" i="17" s="1"/>
  <c r="E123" i="17"/>
  <c r="H123" i="17" s="1"/>
  <c r="E124" i="17"/>
  <c r="H124" i="17" s="1"/>
  <c r="E125" i="17"/>
  <c r="H125" i="17" s="1"/>
  <c r="E126" i="17"/>
  <c r="E127" i="17"/>
  <c r="H127" i="17" s="1"/>
  <c r="E128" i="17"/>
  <c r="H128" i="17" s="1"/>
  <c r="E129" i="17"/>
  <c r="H129" i="17" s="1"/>
  <c r="E130" i="17"/>
  <c r="H130" i="17" s="1"/>
  <c r="E131" i="17"/>
  <c r="H131" i="17" s="1"/>
  <c r="E132" i="17"/>
  <c r="H132" i="17" s="1"/>
  <c r="E133" i="17"/>
  <c r="H133" i="17" s="1"/>
  <c r="E134" i="17"/>
  <c r="E135" i="17"/>
  <c r="H135" i="17" s="1"/>
  <c r="E136" i="17"/>
  <c r="H136" i="17" s="1"/>
  <c r="E137" i="17"/>
  <c r="H137" i="17" s="1"/>
  <c r="E138" i="17"/>
  <c r="H138" i="17" s="1"/>
  <c r="E139" i="17"/>
  <c r="H139" i="17" s="1"/>
  <c r="E140" i="17"/>
  <c r="H140" i="17" s="1"/>
  <c r="E141" i="17"/>
  <c r="H141" i="17" s="1"/>
  <c r="E142" i="17"/>
  <c r="H142" i="17" s="1"/>
  <c r="E143" i="17"/>
  <c r="H143" i="17" s="1"/>
  <c r="E144" i="17"/>
  <c r="H144" i="17" s="1"/>
  <c r="E145" i="17"/>
  <c r="H145" i="17" s="1"/>
  <c r="E146" i="17"/>
  <c r="H146" i="17" s="1"/>
  <c r="E147" i="17"/>
  <c r="H147" i="17" s="1"/>
  <c r="E148" i="17"/>
  <c r="H148" i="17" s="1"/>
  <c r="E149" i="17"/>
  <c r="H149" i="17" s="1"/>
  <c r="E150" i="17"/>
  <c r="H150" i="17" s="1"/>
  <c r="E151" i="17"/>
  <c r="H151" i="17" s="1"/>
  <c r="E152" i="17"/>
  <c r="H152" i="17" s="1"/>
  <c r="E153" i="17"/>
  <c r="H153" i="17" s="1"/>
  <c r="E154" i="17"/>
  <c r="H154" i="17" s="1"/>
  <c r="E155" i="17"/>
  <c r="H155" i="17" s="1"/>
  <c r="E156" i="17"/>
  <c r="H156" i="17" s="1"/>
  <c r="E157" i="17"/>
  <c r="H157" i="17" s="1"/>
  <c r="E158" i="17"/>
  <c r="E159" i="17"/>
  <c r="H159" i="17" s="1"/>
  <c r="E160" i="17"/>
  <c r="H160" i="17" s="1"/>
  <c r="E161" i="17"/>
  <c r="H161" i="17" s="1"/>
  <c r="E162" i="17"/>
  <c r="H162" i="17" s="1"/>
  <c r="E163" i="17"/>
  <c r="H163" i="17" s="1"/>
  <c r="E164" i="17"/>
  <c r="H164" i="17" s="1"/>
  <c r="E165" i="17"/>
  <c r="H165" i="17" s="1"/>
  <c r="E166" i="17"/>
  <c r="E167" i="17"/>
  <c r="H167" i="17" s="1"/>
  <c r="E168" i="17"/>
  <c r="H168" i="17" s="1"/>
  <c r="E169" i="17"/>
  <c r="H169" i="17" s="1"/>
  <c r="E170" i="17"/>
  <c r="H170" i="17" s="1"/>
  <c r="E171" i="17"/>
  <c r="H171" i="17" s="1"/>
  <c r="E172" i="17"/>
  <c r="H172" i="17" s="1"/>
  <c r="E173" i="17"/>
  <c r="H173" i="17" s="1"/>
  <c r="E174" i="17"/>
  <c r="H174" i="17" s="1"/>
  <c r="E175" i="17"/>
  <c r="H175" i="17" s="1"/>
  <c r="E176" i="17"/>
  <c r="H176" i="17" s="1"/>
  <c r="E177" i="17"/>
  <c r="H177" i="17" s="1"/>
  <c r="E178" i="17"/>
  <c r="H178" i="17" s="1"/>
  <c r="E179" i="17"/>
  <c r="H179" i="17" s="1"/>
  <c r="E180" i="17"/>
  <c r="H180" i="17" s="1"/>
  <c r="E181" i="17"/>
  <c r="H181" i="17" s="1"/>
  <c r="E182" i="17"/>
  <c r="H182" i="17" s="1"/>
  <c r="E183" i="17"/>
  <c r="H183" i="17" s="1"/>
  <c r="E184" i="17"/>
  <c r="H184" i="17" s="1"/>
  <c r="E185" i="17"/>
  <c r="H185" i="17" s="1"/>
  <c r="E186" i="17"/>
  <c r="H186" i="17" s="1"/>
  <c r="E187" i="17"/>
  <c r="H187" i="17" s="1"/>
  <c r="E188" i="17"/>
  <c r="H188" i="17" s="1"/>
  <c r="E189" i="17"/>
  <c r="H189" i="17" s="1"/>
  <c r="E190" i="17"/>
  <c r="E191" i="17"/>
  <c r="H191" i="17" s="1"/>
  <c r="E192" i="17"/>
  <c r="H192" i="17" s="1"/>
  <c r="E193" i="17"/>
  <c r="H193" i="17" s="1"/>
  <c r="E194" i="17"/>
  <c r="H194" i="17" s="1"/>
  <c r="E195" i="17"/>
  <c r="H195" i="17" s="1"/>
  <c r="E196" i="17"/>
  <c r="H196" i="17" s="1"/>
  <c r="E197" i="17"/>
  <c r="H197" i="17" s="1"/>
  <c r="E198" i="17"/>
  <c r="E199" i="17"/>
  <c r="H199" i="17" s="1"/>
  <c r="E200" i="17"/>
  <c r="H200" i="17" s="1"/>
  <c r="E201" i="17"/>
  <c r="H201" i="17" s="1"/>
  <c r="E202" i="17"/>
  <c r="H202" i="17" s="1"/>
  <c r="E203" i="17"/>
  <c r="H203" i="17" s="1"/>
  <c r="E204" i="17"/>
  <c r="H204" i="17" s="1"/>
  <c r="E205" i="17"/>
  <c r="H205" i="17" s="1"/>
  <c r="E206" i="17"/>
  <c r="H206" i="17" s="1"/>
  <c r="E207" i="17"/>
  <c r="H207" i="17" s="1"/>
  <c r="E208" i="17"/>
  <c r="H208" i="17" s="1"/>
  <c r="E209" i="17"/>
  <c r="H209" i="17" s="1"/>
  <c r="E210" i="17"/>
  <c r="H210" i="17" s="1"/>
  <c r="E211" i="17"/>
  <c r="H211" i="17" s="1"/>
  <c r="E212" i="17"/>
  <c r="H212" i="17" s="1"/>
  <c r="E213" i="17"/>
  <c r="H213" i="17" s="1"/>
  <c r="E214" i="17"/>
  <c r="H214" i="17" s="1"/>
  <c r="E215" i="17"/>
  <c r="H215" i="17" s="1"/>
  <c r="E216" i="17"/>
  <c r="H216" i="17" s="1"/>
  <c r="E217" i="17"/>
  <c r="H217" i="17" s="1"/>
  <c r="E218" i="17"/>
  <c r="H218" i="17" s="1"/>
  <c r="E219" i="17"/>
  <c r="H219" i="17" s="1"/>
  <c r="E220" i="17"/>
  <c r="H220" i="17" s="1"/>
  <c r="E221" i="17"/>
  <c r="H221" i="17" s="1"/>
  <c r="E222" i="17"/>
  <c r="E223" i="17"/>
  <c r="H223" i="17" s="1"/>
  <c r="E224" i="17"/>
  <c r="H224" i="17" s="1"/>
  <c r="E225" i="17"/>
  <c r="H225" i="17" s="1"/>
  <c r="E226" i="17"/>
  <c r="H226" i="17" s="1"/>
  <c r="E227" i="17"/>
  <c r="H227" i="17" s="1"/>
  <c r="E228" i="17"/>
  <c r="H228" i="17" s="1"/>
  <c r="E229" i="17"/>
  <c r="H229" i="17" s="1"/>
  <c r="E230" i="17"/>
  <c r="E231" i="17"/>
  <c r="H231" i="17" s="1"/>
  <c r="E232" i="17"/>
  <c r="H232" i="17" s="1"/>
  <c r="E233" i="17"/>
  <c r="H233" i="17" s="1"/>
  <c r="E234" i="17"/>
  <c r="H234" i="17" s="1"/>
  <c r="E235" i="17"/>
  <c r="H235" i="17" s="1"/>
  <c r="E236" i="17"/>
  <c r="H236" i="17" s="1"/>
  <c r="E237" i="17"/>
  <c r="H237" i="17" s="1"/>
  <c r="E238" i="17"/>
  <c r="H238" i="17" s="1"/>
  <c r="E239" i="17"/>
  <c r="H239" i="17" s="1"/>
  <c r="E240" i="17"/>
  <c r="H240" i="17" s="1"/>
  <c r="E241" i="17"/>
  <c r="H241" i="17" s="1"/>
  <c r="E242" i="17"/>
  <c r="H242" i="17" s="1"/>
  <c r="E243" i="17"/>
  <c r="H243" i="17" s="1"/>
  <c r="E244" i="17"/>
  <c r="H244" i="17" s="1"/>
  <c r="E245" i="17"/>
  <c r="H245" i="17" s="1"/>
  <c r="E246" i="17"/>
  <c r="H246" i="17" s="1"/>
  <c r="E247" i="17"/>
  <c r="H247" i="17" s="1"/>
  <c r="E248" i="17"/>
  <c r="H248" i="17" s="1"/>
  <c r="E58" i="17"/>
  <c r="H58" i="17" s="1"/>
  <c r="E3" i="17"/>
  <c r="H3" i="17" s="1"/>
  <c r="E4" i="17"/>
  <c r="H4" i="17" s="1"/>
  <c r="E5" i="17"/>
  <c r="H5" i="17" s="1"/>
  <c r="E6" i="17"/>
  <c r="H6" i="17" s="1"/>
  <c r="E7" i="17"/>
  <c r="H7" i="17" s="1"/>
  <c r="E8" i="17"/>
  <c r="H8" i="17" s="1"/>
  <c r="E9" i="17"/>
  <c r="H9" i="17" s="1"/>
  <c r="E10" i="17"/>
  <c r="H10" i="17" s="1"/>
  <c r="E11" i="17"/>
  <c r="H11" i="17" s="1"/>
  <c r="E12" i="17"/>
  <c r="H12" i="17" s="1"/>
  <c r="E13" i="17"/>
  <c r="H13" i="17" s="1"/>
  <c r="E14" i="17"/>
  <c r="H14" i="17" s="1"/>
  <c r="E15" i="17"/>
  <c r="H15" i="17" s="1"/>
  <c r="E16" i="17"/>
  <c r="H16" i="17" s="1"/>
  <c r="E17" i="17"/>
  <c r="H17" i="17" s="1"/>
  <c r="E18" i="17"/>
  <c r="H18" i="17" s="1"/>
  <c r="E19" i="17"/>
  <c r="H19" i="17" s="1"/>
  <c r="E20" i="17"/>
  <c r="H20" i="17" s="1"/>
  <c r="E21" i="17"/>
  <c r="H21" i="17" s="1"/>
  <c r="E22" i="17"/>
  <c r="H22" i="17" s="1"/>
  <c r="E23" i="17"/>
  <c r="H23" i="17" s="1"/>
  <c r="E24" i="17"/>
  <c r="H24" i="17" s="1"/>
  <c r="E25" i="17"/>
  <c r="H25" i="17" s="1"/>
  <c r="E26" i="17"/>
  <c r="H26" i="17" s="1"/>
  <c r="E27" i="17"/>
  <c r="H27" i="17" s="1"/>
  <c r="E28" i="17"/>
  <c r="H28" i="17" s="1"/>
  <c r="E29" i="17"/>
  <c r="H29" i="17" s="1"/>
  <c r="E30" i="17"/>
  <c r="H30" i="17" s="1"/>
  <c r="E31" i="17"/>
  <c r="H31" i="17" s="1"/>
  <c r="E32" i="17"/>
  <c r="H32" i="17" s="1"/>
  <c r="E33" i="17"/>
  <c r="H33" i="17" s="1"/>
  <c r="E34" i="17"/>
  <c r="H34" i="17" s="1"/>
  <c r="E35" i="17"/>
  <c r="H35" i="17" s="1"/>
  <c r="E36" i="17"/>
  <c r="H36" i="17" s="1"/>
  <c r="E37" i="17"/>
  <c r="H37" i="17" s="1"/>
  <c r="E38" i="17"/>
  <c r="H38" i="17" s="1"/>
  <c r="E39" i="17"/>
  <c r="H39" i="17" s="1"/>
  <c r="E40" i="17"/>
  <c r="H40" i="17" s="1"/>
  <c r="E41" i="17"/>
  <c r="H41" i="17" s="1"/>
  <c r="E42" i="17"/>
  <c r="H42" i="17" s="1"/>
  <c r="E43" i="17"/>
  <c r="H43" i="17" s="1"/>
  <c r="E44" i="17"/>
  <c r="H44" i="17" s="1"/>
  <c r="E45" i="17"/>
  <c r="H45" i="17" s="1"/>
  <c r="E46" i="17"/>
  <c r="H46" i="17" s="1"/>
  <c r="E47" i="17"/>
  <c r="H47" i="17" s="1"/>
  <c r="E48" i="17"/>
  <c r="H48" i="17" s="1"/>
  <c r="E49" i="17"/>
  <c r="H49" i="17" s="1"/>
  <c r="E50" i="17"/>
  <c r="H50" i="17" s="1"/>
  <c r="E51" i="17"/>
  <c r="H51" i="17" s="1"/>
  <c r="E52" i="17"/>
  <c r="H52" i="17" s="1"/>
  <c r="E53" i="17"/>
  <c r="H53" i="17" s="1"/>
  <c r="E54" i="17"/>
  <c r="H54" i="17" s="1"/>
  <c r="E55" i="17"/>
  <c r="H55" i="17" s="1"/>
  <c r="E56" i="17"/>
  <c r="H56" i="17" s="1"/>
  <c r="E57" i="17"/>
  <c r="H57" i="17" s="1"/>
  <c r="E2" i="17"/>
  <c r="H2" i="17" s="1"/>
  <c r="D59" i="17"/>
  <c r="G59" i="17" s="1"/>
  <c r="D60" i="17"/>
  <c r="G60" i="17" s="1"/>
  <c r="D61" i="17"/>
  <c r="G61" i="17" s="1"/>
  <c r="D62" i="17"/>
  <c r="G62" i="17" s="1"/>
  <c r="D63" i="17"/>
  <c r="G63" i="17" s="1"/>
  <c r="D64" i="17"/>
  <c r="G64" i="17" s="1"/>
  <c r="D65" i="17"/>
  <c r="G65" i="17" s="1"/>
  <c r="D66" i="17"/>
  <c r="G66" i="17" s="1"/>
  <c r="D67" i="17"/>
  <c r="G67" i="17" s="1"/>
  <c r="D68" i="17"/>
  <c r="G68" i="17" s="1"/>
  <c r="D69" i="17"/>
  <c r="G69" i="17" s="1"/>
  <c r="D70" i="17"/>
  <c r="G70" i="17" s="1"/>
  <c r="D71" i="17"/>
  <c r="G71" i="17" s="1"/>
  <c r="D72" i="17"/>
  <c r="G72" i="17" s="1"/>
  <c r="D73" i="17"/>
  <c r="G73" i="17" s="1"/>
  <c r="D74" i="17"/>
  <c r="G74" i="17" s="1"/>
  <c r="D75" i="17"/>
  <c r="G75" i="17" s="1"/>
  <c r="D76" i="17"/>
  <c r="G76" i="17" s="1"/>
  <c r="D77" i="17"/>
  <c r="G77" i="17" s="1"/>
  <c r="D78" i="17"/>
  <c r="G78" i="17" s="1"/>
  <c r="D79" i="17"/>
  <c r="G79" i="17" s="1"/>
  <c r="D80" i="17"/>
  <c r="G80" i="17" s="1"/>
  <c r="D81" i="17"/>
  <c r="G81" i="17" s="1"/>
  <c r="D82" i="17"/>
  <c r="G82" i="17" s="1"/>
  <c r="D83" i="17"/>
  <c r="G83" i="17" s="1"/>
  <c r="D84" i="17"/>
  <c r="G84" i="17" s="1"/>
  <c r="D85" i="17"/>
  <c r="G85" i="17" s="1"/>
  <c r="D86" i="17"/>
  <c r="G86" i="17" s="1"/>
  <c r="D87" i="17"/>
  <c r="G87" i="17" s="1"/>
  <c r="D88" i="17"/>
  <c r="G88" i="17" s="1"/>
  <c r="D89" i="17"/>
  <c r="G89" i="17" s="1"/>
  <c r="D90" i="17"/>
  <c r="G90" i="17" s="1"/>
  <c r="D91" i="17"/>
  <c r="G91" i="17" s="1"/>
  <c r="D92" i="17"/>
  <c r="G92" i="17" s="1"/>
  <c r="D93" i="17"/>
  <c r="G93" i="17" s="1"/>
  <c r="D94" i="17"/>
  <c r="G94" i="17" s="1"/>
  <c r="D95" i="17"/>
  <c r="G95" i="17" s="1"/>
  <c r="D96" i="17"/>
  <c r="G96" i="17" s="1"/>
  <c r="D97" i="17"/>
  <c r="G97" i="17" s="1"/>
  <c r="D98" i="17"/>
  <c r="G98" i="17" s="1"/>
  <c r="D99" i="17"/>
  <c r="G99" i="17" s="1"/>
  <c r="D100" i="17"/>
  <c r="G100" i="17" s="1"/>
  <c r="D101" i="17"/>
  <c r="G101" i="17" s="1"/>
  <c r="D102" i="17"/>
  <c r="G102" i="17" s="1"/>
  <c r="D103" i="17"/>
  <c r="G103" i="17" s="1"/>
  <c r="D104" i="17"/>
  <c r="G104" i="17" s="1"/>
  <c r="D105" i="17"/>
  <c r="G105" i="17" s="1"/>
  <c r="D106" i="17"/>
  <c r="G106" i="17" s="1"/>
  <c r="D107" i="17"/>
  <c r="G107" i="17" s="1"/>
  <c r="D108" i="17"/>
  <c r="G108" i="17" s="1"/>
  <c r="D109" i="17"/>
  <c r="G109" i="17" s="1"/>
  <c r="D110" i="17"/>
  <c r="G110" i="17" s="1"/>
  <c r="D111" i="17"/>
  <c r="G111" i="17" s="1"/>
  <c r="D112" i="17"/>
  <c r="G112" i="17" s="1"/>
  <c r="D113" i="17"/>
  <c r="G113" i="17" s="1"/>
  <c r="D114" i="17"/>
  <c r="G114" i="17" s="1"/>
  <c r="D115" i="17"/>
  <c r="G115" i="17" s="1"/>
  <c r="D116" i="17"/>
  <c r="G116" i="17" s="1"/>
  <c r="D117" i="17"/>
  <c r="G117" i="17" s="1"/>
  <c r="D118" i="17"/>
  <c r="G118" i="17" s="1"/>
  <c r="D119" i="17"/>
  <c r="G119" i="17" s="1"/>
  <c r="D120" i="17"/>
  <c r="G120" i="17" s="1"/>
  <c r="D121" i="17"/>
  <c r="G121" i="17" s="1"/>
  <c r="D122" i="17"/>
  <c r="G122" i="17" s="1"/>
  <c r="D123" i="17"/>
  <c r="G123" i="17" s="1"/>
  <c r="D124" i="17"/>
  <c r="G124" i="17" s="1"/>
  <c r="D125" i="17"/>
  <c r="G125" i="17" s="1"/>
  <c r="D126" i="17"/>
  <c r="G126" i="17" s="1"/>
  <c r="D127" i="17"/>
  <c r="G127" i="17" s="1"/>
  <c r="D128" i="17"/>
  <c r="G128" i="17" s="1"/>
  <c r="D129" i="17"/>
  <c r="G129" i="17" s="1"/>
  <c r="D130" i="17"/>
  <c r="G130" i="17" s="1"/>
  <c r="D131" i="17"/>
  <c r="G131" i="17" s="1"/>
  <c r="D132" i="17"/>
  <c r="G132" i="17" s="1"/>
  <c r="D133" i="17"/>
  <c r="G133" i="17" s="1"/>
  <c r="D134" i="17"/>
  <c r="G134" i="17" s="1"/>
  <c r="D135" i="17"/>
  <c r="G135" i="17" s="1"/>
  <c r="D136" i="17"/>
  <c r="G136" i="17" s="1"/>
  <c r="D137" i="17"/>
  <c r="G137" i="17" s="1"/>
  <c r="D138" i="17"/>
  <c r="G138" i="17" s="1"/>
  <c r="D139" i="17"/>
  <c r="G139" i="17" s="1"/>
  <c r="D140" i="17"/>
  <c r="G140" i="17" s="1"/>
  <c r="D141" i="17"/>
  <c r="G141" i="17" s="1"/>
  <c r="D142" i="17"/>
  <c r="G142" i="17" s="1"/>
  <c r="D143" i="17"/>
  <c r="G143" i="17" s="1"/>
  <c r="D144" i="17"/>
  <c r="G144" i="17" s="1"/>
  <c r="D145" i="17"/>
  <c r="G145" i="17" s="1"/>
  <c r="D146" i="17"/>
  <c r="G146" i="17" s="1"/>
  <c r="D147" i="17"/>
  <c r="G147" i="17" s="1"/>
  <c r="D148" i="17"/>
  <c r="G148" i="17" s="1"/>
  <c r="D149" i="17"/>
  <c r="G149" i="17" s="1"/>
  <c r="D150" i="17"/>
  <c r="G150" i="17" s="1"/>
  <c r="D151" i="17"/>
  <c r="G151" i="17" s="1"/>
  <c r="D152" i="17"/>
  <c r="G152" i="17" s="1"/>
  <c r="D153" i="17"/>
  <c r="G153" i="17" s="1"/>
  <c r="D154" i="17"/>
  <c r="G154" i="17" s="1"/>
  <c r="D155" i="17"/>
  <c r="G155" i="17" s="1"/>
  <c r="D156" i="17"/>
  <c r="G156" i="17" s="1"/>
  <c r="D157" i="17"/>
  <c r="G157" i="17" s="1"/>
  <c r="D158" i="17"/>
  <c r="G158" i="17" s="1"/>
  <c r="D159" i="17"/>
  <c r="G159" i="17" s="1"/>
  <c r="D160" i="17"/>
  <c r="G160" i="17" s="1"/>
  <c r="D161" i="17"/>
  <c r="G161" i="17" s="1"/>
  <c r="D162" i="17"/>
  <c r="G162" i="17" s="1"/>
  <c r="D163" i="17"/>
  <c r="G163" i="17" s="1"/>
  <c r="D164" i="17"/>
  <c r="G164" i="17" s="1"/>
  <c r="D165" i="17"/>
  <c r="G165" i="17" s="1"/>
  <c r="D166" i="17"/>
  <c r="G166" i="17" s="1"/>
  <c r="D167" i="17"/>
  <c r="G167" i="17" s="1"/>
  <c r="D168" i="17"/>
  <c r="G168" i="17" s="1"/>
  <c r="D169" i="17"/>
  <c r="G169" i="17" s="1"/>
  <c r="D170" i="17"/>
  <c r="G170" i="17" s="1"/>
  <c r="D171" i="17"/>
  <c r="G171" i="17" s="1"/>
  <c r="D172" i="17"/>
  <c r="G172" i="17" s="1"/>
  <c r="D173" i="17"/>
  <c r="G173" i="17" s="1"/>
  <c r="D174" i="17"/>
  <c r="G174" i="17" s="1"/>
  <c r="D175" i="17"/>
  <c r="G175" i="17" s="1"/>
  <c r="D176" i="17"/>
  <c r="G176" i="17" s="1"/>
  <c r="D177" i="17"/>
  <c r="G177" i="17" s="1"/>
  <c r="D178" i="17"/>
  <c r="G178" i="17" s="1"/>
  <c r="D179" i="17"/>
  <c r="G179" i="17" s="1"/>
  <c r="D180" i="17"/>
  <c r="G180" i="17" s="1"/>
  <c r="D181" i="17"/>
  <c r="G181" i="17" s="1"/>
  <c r="D182" i="17"/>
  <c r="G182" i="17" s="1"/>
  <c r="D183" i="17"/>
  <c r="G183" i="17" s="1"/>
  <c r="D184" i="17"/>
  <c r="G184" i="17" s="1"/>
  <c r="D185" i="17"/>
  <c r="G185" i="17" s="1"/>
  <c r="D186" i="17"/>
  <c r="G186" i="17" s="1"/>
  <c r="D187" i="17"/>
  <c r="G187" i="17" s="1"/>
  <c r="D188" i="17"/>
  <c r="G188" i="17" s="1"/>
  <c r="D189" i="17"/>
  <c r="G189" i="17" s="1"/>
  <c r="D190" i="17"/>
  <c r="G190" i="17" s="1"/>
  <c r="D191" i="17"/>
  <c r="G191" i="17" s="1"/>
  <c r="D192" i="17"/>
  <c r="G192" i="17" s="1"/>
  <c r="D193" i="17"/>
  <c r="G193" i="17" s="1"/>
  <c r="D194" i="17"/>
  <c r="G194" i="17" s="1"/>
  <c r="D195" i="17"/>
  <c r="G195" i="17" s="1"/>
  <c r="D196" i="17"/>
  <c r="G196" i="17" s="1"/>
  <c r="D197" i="17"/>
  <c r="G197" i="17" s="1"/>
  <c r="D198" i="17"/>
  <c r="G198" i="17" s="1"/>
  <c r="D199" i="17"/>
  <c r="G199" i="17" s="1"/>
  <c r="D200" i="17"/>
  <c r="G200" i="17" s="1"/>
  <c r="D201" i="17"/>
  <c r="G201" i="17" s="1"/>
  <c r="D202" i="17"/>
  <c r="G202" i="17" s="1"/>
  <c r="D203" i="17"/>
  <c r="G203" i="17" s="1"/>
  <c r="D204" i="17"/>
  <c r="G204" i="17" s="1"/>
  <c r="D205" i="17"/>
  <c r="G205" i="17" s="1"/>
  <c r="D206" i="17"/>
  <c r="G206" i="17" s="1"/>
  <c r="D207" i="17"/>
  <c r="G207" i="17" s="1"/>
  <c r="D208" i="17"/>
  <c r="G208" i="17" s="1"/>
  <c r="D209" i="17"/>
  <c r="G209" i="17" s="1"/>
  <c r="D210" i="17"/>
  <c r="G210" i="17" s="1"/>
  <c r="D211" i="17"/>
  <c r="G211" i="17" s="1"/>
  <c r="D212" i="17"/>
  <c r="G212" i="17" s="1"/>
  <c r="D213" i="17"/>
  <c r="G213" i="17" s="1"/>
  <c r="D214" i="17"/>
  <c r="G214" i="17" s="1"/>
  <c r="D215" i="17"/>
  <c r="G215" i="17" s="1"/>
  <c r="D216" i="17"/>
  <c r="G216" i="17" s="1"/>
  <c r="D217" i="17"/>
  <c r="G217" i="17" s="1"/>
  <c r="D218" i="17"/>
  <c r="G218" i="17" s="1"/>
  <c r="D219" i="17"/>
  <c r="G219" i="17" s="1"/>
  <c r="D220" i="17"/>
  <c r="G220" i="17" s="1"/>
  <c r="D221" i="17"/>
  <c r="G221" i="17" s="1"/>
  <c r="D222" i="17"/>
  <c r="G222" i="17" s="1"/>
  <c r="D223" i="17"/>
  <c r="G223" i="17" s="1"/>
  <c r="D224" i="17"/>
  <c r="G224" i="17" s="1"/>
  <c r="D225" i="17"/>
  <c r="G225" i="17" s="1"/>
  <c r="D226" i="17"/>
  <c r="G226" i="17" s="1"/>
  <c r="D227" i="17"/>
  <c r="G227" i="17" s="1"/>
  <c r="D228" i="17"/>
  <c r="G228" i="17" s="1"/>
  <c r="D229" i="17"/>
  <c r="G229" i="17" s="1"/>
  <c r="D230" i="17"/>
  <c r="G230" i="17" s="1"/>
  <c r="D231" i="17"/>
  <c r="G231" i="17" s="1"/>
  <c r="D232" i="17"/>
  <c r="G232" i="17" s="1"/>
  <c r="D233" i="17"/>
  <c r="G233" i="17" s="1"/>
  <c r="D234" i="17"/>
  <c r="G234" i="17" s="1"/>
  <c r="D235" i="17"/>
  <c r="G235" i="17" s="1"/>
  <c r="D236" i="17"/>
  <c r="G236" i="17" s="1"/>
  <c r="D237" i="17"/>
  <c r="G237" i="17" s="1"/>
  <c r="D238" i="17"/>
  <c r="G238" i="17" s="1"/>
  <c r="D239" i="17"/>
  <c r="G239" i="17" s="1"/>
  <c r="D240" i="17"/>
  <c r="G240" i="17" s="1"/>
  <c r="D241" i="17"/>
  <c r="G241" i="17" s="1"/>
  <c r="D242" i="17"/>
  <c r="G242" i="17" s="1"/>
  <c r="D243" i="17"/>
  <c r="G243" i="17" s="1"/>
  <c r="D244" i="17"/>
  <c r="G244" i="17" s="1"/>
  <c r="D245" i="17"/>
  <c r="G245" i="17" s="1"/>
  <c r="D246" i="17"/>
  <c r="G246" i="17" s="1"/>
  <c r="D247" i="17"/>
  <c r="G247" i="17" s="1"/>
  <c r="D248" i="17"/>
  <c r="G248" i="17" s="1"/>
  <c r="D58" i="17"/>
  <c r="G58" i="17" s="1"/>
  <c r="D3" i="17"/>
  <c r="G3" i="17" s="1"/>
  <c r="D4" i="17"/>
  <c r="G4" i="17" s="1"/>
  <c r="D5" i="17"/>
  <c r="G5" i="17" s="1"/>
  <c r="D6" i="17"/>
  <c r="G6" i="17" s="1"/>
  <c r="D7" i="17"/>
  <c r="G7" i="17" s="1"/>
  <c r="D8" i="17"/>
  <c r="G8" i="17" s="1"/>
  <c r="D9" i="17"/>
  <c r="G9" i="17" s="1"/>
  <c r="D10" i="17"/>
  <c r="G10" i="17" s="1"/>
  <c r="D11" i="17"/>
  <c r="G11" i="17" s="1"/>
  <c r="D12" i="17"/>
  <c r="G12" i="17" s="1"/>
  <c r="D13" i="17"/>
  <c r="G13" i="17" s="1"/>
  <c r="D14" i="17"/>
  <c r="G14" i="17" s="1"/>
  <c r="D15" i="17"/>
  <c r="G15" i="17" s="1"/>
  <c r="D16" i="17"/>
  <c r="G16" i="17" s="1"/>
  <c r="D17" i="17"/>
  <c r="G17" i="17" s="1"/>
  <c r="D18" i="17"/>
  <c r="G18" i="17" s="1"/>
  <c r="D19" i="17"/>
  <c r="G19" i="17" s="1"/>
  <c r="D20" i="17"/>
  <c r="G20" i="17" s="1"/>
  <c r="D21" i="17"/>
  <c r="G21" i="17" s="1"/>
  <c r="D22" i="17"/>
  <c r="G22" i="17" s="1"/>
  <c r="D23" i="17"/>
  <c r="G23" i="17" s="1"/>
  <c r="D24" i="17"/>
  <c r="G24" i="17" s="1"/>
  <c r="D25" i="17"/>
  <c r="G25" i="17" s="1"/>
  <c r="D26" i="17"/>
  <c r="G26" i="17" s="1"/>
  <c r="D27" i="17"/>
  <c r="G27" i="17" s="1"/>
  <c r="D28" i="17"/>
  <c r="G28" i="17" s="1"/>
  <c r="D29" i="17"/>
  <c r="G29" i="17" s="1"/>
  <c r="D30" i="17"/>
  <c r="G30" i="17" s="1"/>
  <c r="D31" i="17"/>
  <c r="G31" i="17" s="1"/>
  <c r="D32" i="17"/>
  <c r="G32" i="17" s="1"/>
  <c r="D33" i="17"/>
  <c r="G33" i="17" s="1"/>
  <c r="D34" i="17"/>
  <c r="G34" i="17" s="1"/>
  <c r="D35" i="17"/>
  <c r="G35" i="17" s="1"/>
  <c r="D36" i="17"/>
  <c r="G36" i="17" s="1"/>
  <c r="D37" i="17"/>
  <c r="G37" i="17" s="1"/>
  <c r="D38" i="17"/>
  <c r="G38" i="17" s="1"/>
  <c r="D39" i="17"/>
  <c r="G39" i="17" s="1"/>
  <c r="D40" i="17"/>
  <c r="G40" i="17" s="1"/>
  <c r="D41" i="17"/>
  <c r="G41" i="17" s="1"/>
  <c r="D42" i="17"/>
  <c r="G42" i="17" s="1"/>
  <c r="D43" i="17"/>
  <c r="G43" i="17" s="1"/>
  <c r="D44" i="17"/>
  <c r="G44" i="17" s="1"/>
  <c r="D45" i="17"/>
  <c r="G45" i="17" s="1"/>
  <c r="D46" i="17"/>
  <c r="G46" i="17" s="1"/>
  <c r="D47" i="17"/>
  <c r="G47" i="17" s="1"/>
  <c r="D48" i="17"/>
  <c r="G48" i="17" s="1"/>
  <c r="D49" i="17"/>
  <c r="G49" i="17" s="1"/>
  <c r="D50" i="17"/>
  <c r="G50" i="17" s="1"/>
  <c r="D51" i="17"/>
  <c r="G51" i="17" s="1"/>
  <c r="D52" i="17"/>
  <c r="G52" i="17" s="1"/>
  <c r="D53" i="17"/>
  <c r="G53" i="17" s="1"/>
  <c r="D54" i="17"/>
  <c r="G54" i="17" s="1"/>
  <c r="D55" i="17"/>
  <c r="G55" i="17" s="1"/>
  <c r="D56" i="17"/>
  <c r="G56" i="17" s="1"/>
  <c r="D57" i="17"/>
  <c r="G57" i="17" s="1"/>
  <c r="D2" i="17"/>
  <c r="G2" i="17" s="1"/>
  <c r="AH7" i="11"/>
  <c r="AH8" i="11"/>
  <c r="AH9" i="11"/>
  <c r="AH10" i="11"/>
  <c r="AH11" i="11"/>
  <c r="AH12" i="11"/>
  <c r="AH13" i="11"/>
  <c r="AH14" i="11"/>
  <c r="AH15" i="11"/>
  <c r="AH6" i="11"/>
  <c r="AE7" i="11"/>
  <c r="AE8" i="11"/>
  <c r="AE9" i="11"/>
  <c r="AE10" i="11"/>
  <c r="AE11" i="11"/>
  <c r="AE12" i="11"/>
  <c r="AE13" i="11"/>
  <c r="AE14" i="11"/>
  <c r="AE15" i="11"/>
  <c r="AE16" i="11"/>
  <c r="AH16" i="11" s="1"/>
  <c r="AE6" i="11"/>
  <c r="AD6" i="11"/>
  <c r="AD7" i="11"/>
  <c r="AD8" i="11"/>
  <c r="AD9" i="11"/>
  <c r="AD10" i="11"/>
  <c r="AD11" i="11"/>
  <c r="AD12" i="11"/>
  <c r="AD13" i="11"/>
  <c r="AD14" i="11"/>
  <c r="AD15" i="11"/>
  <c r="AD16" i="11"/>
  <c r="AD5" i="11"/>
  <c r="AC6" i="11"/>
  <c r="AC8" i="11"/>
  <c r="AC12" i="11"/>
  <c r="AC13" i="11"/>
  <c r="AC14" i="11"/>
  <c r="AC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6" i="11"/>
  <c r="R47" i="11"/>
  <c r="R49" i="11"/>
  <c r="R50" i="11"/>
  <c r="R51" i="11"/>
  <c r="R52" i="11"/>
  <c r="R53" i="11"/>
  <c r="R54" i="11"/>
  <c r="R56" i="11"/>
  <c r="R4" i="11"/>
  <c r="AD6" i="12"/>
  <c r="AD7" i="12"/>
  <c r="AD8" i="12"/>
  <c r="AD9" i="12"/>
  <c r="AD10" i="12"/>
  <c r="AD11" i="12"/>
  <c r="AD12" i="12"/>
  <c r="AD13" i="12"/>
  <c r="AD14" i="12"/>
  <c r="AD15" i="12"/>
  <c r="AD5" i="12"/>
  <c r="AA6" i="12"/>
  <c r="AA7" i="12"/>
  <c r="AA8" i="12"/>
  <c r="AA9" i="12"/>
  <c r="AA10" i="12"/>
  <c r="AA11" i="12"/>
  <c r="AA12" i="12"/>
  <c r="AA13" i="12"/>
  <c r="AA14" i="12"/>
  <c r="AA15" i="12"/>
  <c r="AA5" i="12"/>
  <c r="Z5" i="12"/>
  <c r="Z6" i="12"/>
  <c r="Z7" i="12"/>
  <c r="Z8" i="12"/>
  <c r="Z9" i="12"/>
  <c r="Z10" i="12"/>
  <c r="Z11" i="12"/>
  <c r="Z12" i="12"/>
  <c r="Z13" i="12"/>
  <c r="Z14" i="12"/>
  <c r="Z15" i="12"/>
  <c r="Z4" i="12"/>
  <c r="Y5" i="12"/>
  <c r="Y7" i="12"/>
  <c r="Y11" i="12"/>
  <c r="Y12" i="12"/>
  <c r="Y13" i="12"/>
  <c r="Y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4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5" i="12"/>
  <c r="N46" i="12"/>
  <c r="N48" i="12"/>
  <c r="N49" i="12"/>
  <c r="N50" i="12"/>
  <c r="N51" i="12"/>
  <c r="N52" i="12"/>
  <c r="N53" i="12"/>
  <c r="N55" i="12"/>
  <c r="N3" i="12"/>
  <c r="AF7" i="13"/>
  <c r="AF8" i="13"/>
  <c r="AF9" i="13"/>
  <c r="AF10" i="13"/>
  <c r="AF11" i="13"/>
  <c r="AF12" i="13"/>
  <c r="AF13" i="13"/>
  <c r="AF14" i="13"/>
  <c r="AF15" i="13"/>
  <c r="AF16" i="13"/>
  <c r="AF6" i="13"/>
  <c r="AC7" i="13"/>
  <c r="AC8" i="13"/>
  <c r="AC9" i="13"/>
  <c r="AC10" i="13"/>
  <c r="AC11" i="13"/>
  <c r="AC12" i="13"/>
  <c r="AC13" i="13"/>
  <c r="AC14" i="13"/>
  <c r="AC15" i="13"/>
  <c r="AC16" i="13"/>
  <c r="AC6" i="13"/>
  <c r="AB6" i="13"/>
  <c r="AB7" i="13"/>
  <c r="AB8" i="13"/>
  <c r="AB9" i="13"/>
  <c r="AB10" i="13"/>
  <c r="AB11" i="13"/>
  <c r="AB12" i="13"/>
  <c r="AB13" i="13"/>
  <c r="AB14" i="13"/>
  <c r="AB15" i="13"/>
  <c r="AB16" i="13"/>
  <c r="AB5" i="13"/>
  <c r="AA6" i="13"/>
  <c r="AA8" i="13"/>
  <c r="AA12" i="13"/>
  <c r="AA13" i="13"/>
  <c r="AA14" i="13"/>
  <c r="AA5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6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7" i="13"/>
  <c r="O48" i="13"/>
  <c r="O50" i="13"/>
  <c r="O51" i="13"/>
  <c r="O52" i="13"/>
  <c r="O53" i="13"/>
  <c r="O54" i="13"/>
  <c r="O55" i="13"/>
  <c r="O57" i="13"/>
  <c r="O5" i="13"/>
  <c r="AF7" i="14"/>
  <c r="AF8" i="14"/>
  <c r="AF9" i="14"/>
  <c r="AF10" i="14"/>
  <c r="AF11" i="14"/>
  <c r="AF12" i="14"/>
  <c r="AF13" i="14"/>
  <c r="AF14" i="14"/>
  <c r="AF15" i="14"/>
  <c r="AF16" i="14"/>
  <c r="AF6" i="14"/>
  <c r="AC7" i="14"/>
  <c r="AC8" i="14"/>
  <c r="AC9" i="14"/>
  <c r="AC10" i="14"/>
  <c r="AC11" i="14"/>
  <c r="AC12" i="14"/>
  <c r="AC13" i="14"/>
  <c r="AC14" i="14"/>
  <c r="AC15" i="14"/>
  <c r="AC16" i="14"/>
  <c r="AC6" i="14"/>
  <c r="AB6" i="14"/>
  <c r="AB7" i="14"/>
  <c r="AB8" i="14"/>
  <c r="AB9" i="14"/>
  <c r="AB10" i="14"/>
  <c r="AB11" i="14"/>
  <c r="AB12" i="14"/>
  <c r="AB13" i="14"/>
  <c r="AB14" i="14"/>
  <c r="AB15" i="14"/>
  <c r="AB16" i="14"/>
  <c r="AB5" i="14"/>
  <c r="AA6" i="14"/>
  <c r="AA8" i="14"/>
  <c r="AA12" i="14"/>
  <c r="AA13" i="14"/>
  <c r="AA14" i="14"/>
  <c r="AA5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6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7" i="14"/>
  <c r="O48" i="14"/>
  <c r="O50" i="14"/>
  <c r="O51" i="14"/>
  <c r="O52" i="14"/>
  <c r="O53" i="14"/>
  <c r="O54" i="14"/>
  <c r="O55" i="14"/>
  <c r="O57" i="14"/>
  <c r="O5" i="14"/>
  <c r="H7" i="14"/>
  <c r="H9" i="14"/>
  <c r="H11" i="14"/>
  <c r="H13" i="14"/>
  <c r="H15" i="14"/>
  <c r="H17" i="14"/>
  <c r="H19" i="14"/>
  <c r="H21" i="14"/>
  <c r="H23" i="14"/>
  <c r="H25" i="14"/>
  <c r="H27" i="14"/>
  <c r="H29" i="14"/>
  <c r="H31" i="14"/>
  <c r="H33" i="14"/>
  <c r="H35" i="14"/>
  <c r="H37" i="14"/>
  <c r="H39" i="14"/>
  <c r="H41" i="14"/>
  <c r="H43" i="14"/>
  <c r="H45" i="14"/>
  <c r="H47" i="14"/>
  <c r="H49" i="14"/>
  <c r="H51" i="14"/>
  <c r="H53" i="14"/>
  <c r="H55" i="14"/>
  <c r="H57" i="14"/>
  <c r="H59" i="14"/>
  <c r="H61" i="14"/>
  <c r="H63" i="14"/>
  <c r="H65" i="14"/>
  <c r="H67" i="14"/>
  <c r="H69" i="14"/>
  <c r="H71" i="14"/>
  <c r="H73" i="14"/>
  <c r="H75" i="14"/>
  <c r="H77" i="14"/>
  <c r="H79" i="14"/>
  <c r="H81" i="14"/>
  <c r="H83" i="14"/>
  <c r="H85" i="14"/>
  <c r="H87" i="14"/>
  <c r="H89" i="14"/>
  <c r="H91" i="14"/>
  <c r="H93" i="14"/>
  <c r="H95" i="14"/>
  <c r="H97" i="14"/>
  <c r="H99" i="14"/>
  <c r="H101" i="14"/>
  <c r="H103" i="14"/>
  <c r="H105" i="14"/>
  <c r="H107" i="14"/>
  <c r="H109" i="14"/>
  <c r="H111" i="14"/>
  <c r="H113" i="14"/>
  <c r="H115" i="14"/>
  <c r="H117" i="14"/>
  <c r="H119" i="14"/>
  <c r="H121" i="14"/>
  <c r="H123" i="14"/>
  <c r="H125" i="14"/>
  <c r="H127" i="14"/>
  <c r="H129" i="14"/>
  <c r="H131" i="14"/>
  <c r="H133" i="14"/>
  <c r="H135" i="14"/>
  <c r="H137" i="14"/>
  <c r="H139" i="14"/>
  <c r="H141" i="14"/>
  <c r="H143" i="14"/>
  <c r="H145" i="14"/>
  <c r="H147" i="14"/>
  <c r="H149" i="14"/>
  <c r="H151" i="14"/>
  <c r="H153" i="14"/>
  <c r="H155" i="14"/>
  <c r="H157" i="14"/>
  <c r="H159" i="14"/>
  <c r="H161" i="14"/>
  <c r="H163" i="14"/>
  <c r="H165" i="14"/>
  <c r="H167" i="14"/>
  <c r="H169" i="14"/>
  <c r="H171" i="14"/>
  <c r="H173" i="14"/>
  <c r="H175" i="14"/>
  <c r="H177" i="14"/>
  <c r="H179" i="14"/>
  <c r="H181" i="14"/>
  <c r="H183" i="14"/>
  <c r="H185" i="14"/>
  <c r="H187" i="14"/>
  <c r="H189" i="14"/>
  <c r="H191" i="14"/>
  <c r="H193" i="14"/>
  <c r="H195" i="14"/>
  <c r="H197" i="14"/>
  <c r="H199" i="14"/>
  <c r="H201" i="14"/>
  <c r="H203" i="14"/>
  <c r="H205" i="14"/>
  <c r="H207" i="14"/>
  <c r="H209" i="14"/>
  <c r="H211" i="14"/>
  <c r="H213" i="14"/>
  <c r="H215" i="14"/>
  <c r="H217" i="14"/>
  <c r="H219" i="14"/>
  <c r="H221" i="14"/>
  <c r="H223" i="14"/>
  <c r="H225" i="14"/>
  <c r="H227" i="14"/>
  <c r="H229" i="14"/>
  <c r="E6" i="14"/>
  <c r="H6" i="14" s="1"/>
  <c r="E7" i="14"/>
  <c r="E8" i="14"/>
  <c r="H8" i="14" s="1"/>
  <c r="E9" i="14"/>
  <c r="E10" i="14"/>
  <c r="H10" i="14" s="1"/>
  <c r="E11" i="14"/>
  <c r="E12" i="14"/>
  <c r="H12" i="14" s="1"/>
  <c r="E13" i="14"/>
  <c r="E14" i="14"/>
  <c r="H14" i="14" s="1"/>
  <c r="E15" i="14"/>
  <c r="E16" i="14"/>
  <c r="H16" i="14" s="1"/>
  <c r="E17" i="14"/>
  <c r="E18" i="14"/>
  <c r="H18" i="14" s="1"/>
  <c r="E19" i="14"/>
  <c r="E20" i="14"/>
  <c r="H20" i="14" s="1"/>
  <c r="E21" i="14"/>
  <c r="E22" i="14"/>
  <c r="H22" i="14" s="1"/>
  <c r="E23" i="14"/>
  <c r="E24" i="14"/>
  <c r="H24" i="14" s="1"/>
  <c r="E25" i="14"/>
  <c r="E26" i="14"/>
  <c r="H26" i="14" s="1"/>
  <c r="E27" i="14"/>
  <c r="E28" i="14"/>
  <c r="H28" i="14" s="1"/>
  <c r="E29" i="14"/>
  <c r="E30" i="14"/>
  <c r="H30" i="14" s="1"/>
  <c r="E31" i="14"/>
  <c r="E32" i="14"/>
  <c r="H32" i="14" s="1"/>
  <c r="E33" i="14"/>
  <c r="E34" i="14"/>
  <c r="H34" i="14" s="1"/>
  <c r="E35" i="14"/>
  <c r="E36" i="14"/>
  <c r="H36" i="14" s="1"/>
  <c r="E37" i="14"/>
  <c r="E38" i="14"/>
  <c r="H38" i="14" s="1"/>
  <c r="E39" i="14"/>
  <c r="E40" i="14"/>
  <c r="H40" i="14" s="1"/>
  <c r="E41" i="14"/>
  <c r="E42" i="14"/>
  <c r="H42" i="14" s="1"/>
  <c r="E43" i="14"/>
  <c r="E44" i="14"/>
  <c r="H44" i="14" s="1"/>
  <c r="E45" i="14"/>
  <c r="E46" i="14"/>
  <c r="H46" i="14" s="1"/>
  <c r="E47" i="14"/>
  <c r="E48" i="14"/>
  <c r="H48" i="14" s="1"/>
  <c r="E49" i="14"/>
  <c r="E50" i="14"/>
  <c r="H50" i="14" s="1"/>
  <c r="E51" i="14"/>
  <c r="E52" i="14"/>
  <c r="H52" i="14" s="1"/>
  <c r="E53" i="14"/>
  <c r="E54" i="14"/>
  <c r="H54" i="14" s="1"/>
  <c r="E55" i="14"/>
  <c r="E56" i="14"/>
  <c r="H56" i="14" s="1"/>
  <c r="E57" i="14"/>
  <c r="E58" i="14"/>
  <c r="H58" i="14" s="1"/>
  <c r="E59" i="14"/>
  <c r="E60" i="14"/>
  <c r="H60" i="14" s="1"/>
  <c r="E61" i="14"/>
  <c r="E62" i="14"/>
  <c r="H62" i="14" s="1"/>
  <c r="E63" i="14"/>
  <c r="E64" i="14"/>
  <c r="H64" i="14" s="1"/>
  <c r="E65" i="14"/>
  <c r="E66" i="14"/>
  <c r="H66" i="14" s="1"/>
  <c r="E67" i="14"/>
  <c r="E68" i="14"/>
  <c r="H68" i="14" s="1"/>
  <c r="E69" i="14"/>
  <c r="E70" i="14"/>
  <c r="H70" i="14" s="1"/>
  <c r="E71" i="14"/>
  <c r="E72" i="14"/>
  <c r="H72" i="14" s="1"/>
  <c r="E73" i="14"/>
  <c r="E74" i="14"/>
  <c r="H74" i="14" s="1"/>
  <c r="E75" i="14"/>
  <c r="E76" i="14"/>
  <c r="H76" i="14" s="1"/>
  <c r="E77" i="14"/>
  <c r="E78" i="14"/>
  <c r="H78" i="14" s="1"/>
  <c r="E79" i="14"/>
  <c r="E80" i="14"/>
  <c r="H80" i="14" s="1"/>
  <c r="E81" i="14"/>
  <c r="E82" i="14"/>
  <c r="H82" i="14" s="1"/>
  <c r="E83" i="14"/>
  <c r="E84" i="14"/>
  <c r="H84" i="14" s="1"/>
  <c r="E85" i="14"/>
  <c r="E86" i="14"/>
  <c r="H86" i="14" s="1"/>
  <c r="E87" i="14"/>
  <c r="E88" i="14"/>
  <c r="H88" i="14" s="1"/>
  <c r="E89" i="14"/>
  <c r="E90" i="14"/>
  <c r="H90" i="14" s="1"/>
  <c r="E91" i="14"/>
  <c r="E92" i="14"/>
  <c r="H92" i="14" s="1"/>
  <c r="E93" i="14"/>
  <c r="E94" i="14"/>
  <c r="H94" i="14" s="1"/>
  <c r="E95" i="14"/>
  <c r="E96" i="14"/>
  <c r="H96" i="14" s="1"/>
  <c r="E97" i="14"/>
  <c r="E98" i="14"/>
  <c r="H98" i="14" s="1"/>
  <c r="E99" i="14"/>
  <c r="E100" i="14"/>
  <c r="H100" i="14" s="1"/>
  <c r="E101" i="14"/>
  <c r="E102" i="14"/>
  <c r="H102" i="14" s="1"/>
  <c r="E103" i="14"/>
  <c r="E104" i="14"/>
  <c r="H104" i="14" s="1"/>
  <c r="E105" i="14"/>
  <c r="E106" i="14"/>
  <c r="H106" i="14" s="1"/>
  <c r="E107" i="14"/>
  <c r="E108" i="14"/>
  <c r="H108" i="14" s="1"/>
  <c r="E109" i="14"/>
  <c r="E110" i="14"/>
  <c r="H110" i="14" s="1"/>
  <c r="E111" i="14"/>
  <c r="E112" i="14"/>
  <c r="H112" i="14" s="1"/>
  <c r="E113" i="14"/>
  <c r="E114" i="14"/>
  <c r="H114" i="14" s="1"/>
  <c r="E115" i="14"/>
  <c r="E116" i="14"/>
  <c r="H116" i="14" s="1"/>
  <c r="E117" i="14"/>
  <c r="E118" i="14"/>
  <c r="H118" i="14" s="1"/>
  <c r="E119" i="14"/>
  <c r="E120" i="14"/>
  <c r="H120" i="14" s="1"/>
  <c r="E121" i="14"/>
  <c r="E122" i="14"/>
  <c r="H122" i="14" s="1"/>
  <c r="E123" i="14"/>
  <c r="E124" i="14"/>
  <c r="H124" i="14" s="1"/>
  <c r="E125" i="14"/>
  <c r="E126" i="14"/>
  <c r="H126" i="14" s="1"/>
  <c r="E127" i="14"/>
  <c r="E128" i="14"/>
  <c r="H128" i="14" s="1"/>
  <c r="E129" i="14"/>
  <c r="E130" i="14"/>
  <c r="H130" i="14" s="1"/>
  <c r="E131" i="14"/>
  <c r="E132" i="14"/>
  <c r="H132" i="14" s="1"/>
  <c r="E133" i="14"/>
  <c r="E134" i="14"/>
  <c r="H134" i="14" s="1"/>
  <c r="E135" i="14"/>
  <c r="E136" i="14"/>
  <c r="H136" i="14" s="1"/>
  <c r="E137" i="14"/>
  <c r="E138" i="14"/>
  <c r="H138" i="14" s="1"/>
  <c r="E139" i="14"/>
  <c r="E140" i="14"/>
  <c r="H140" i="14" s="1"/>
  <c r="E141" i="14"/>
  <c r="E142" i="14"/>
  <c r="H142" i="14" s="1"/>
  <c r="E143" i="14"/>
  <c r="E144" i="14"/>
  <c r="H144" i="14" s="1"/>
  <c r="E145" i="14"/>
  <c r="E146" i="14"/>
  <c r="H146" i="14" s="1"/>
  <c r="E147" i="14"/>
  <c r="E148" i="14"/>
  <c r="H148" i="14" s="1"/>
  <c r="E149" i="14"/>
  <c r="E150" i="14"/>
  <c r="H150" i="14" s="1"/>
  <c r="E151" i="14"/>
  <c r="E152" i="14"/>
  <c r="H152" i="14" s="1"/>
  <c r="E153" i="14"/>
  <c r="E154" i="14"/>
  <c r="H154" i="14" s="1"/>
  <c r="E155" i="14"/>
  <c r="E156" i="14"/>
  <c r="H156" i="14" s="1"/>
  <c r="E157" i="14"/>
  <c r="E158" i="14"/>
  <c r="H158" i="14" s="1"/>
  <c r="E159" i="14"/>
  <c r="E160" i="14"/>
  <c r="H160" i="14" s="1"/>
  <c r="E161" i="14"/>
  <c r="E162" i="14"/>
  <c r="H162" i="14" s="1"/>
  <c r="E163" i="14"/>
  <c r="E164" i="14"/>
  <c r="H164" i="14" s="1"/>
  <c r="E165" i="14"/>
  <c r="E166" i="14"/>
  <c r="H166" i="14" s="1"/>
  <c r="E167" i="14"/>
  <c r="E168" i="14"/>
  <c r="H168" i="14" s="1"/>
  <c r="E169" i="14"/>
  <c r="E170" i="14"/>
  <c r="H170" i="14" s="1"/>
  <c r="E171" i="14"/>
  <c r="E172" i="14"/>
  <c r="H172" i="14" s="1"/>
  <c r="E173" i="14"/>
  <c r="E174" i="14"/>
  <c r="H174" i="14" s="1"/>
  <c r="E175" i="14"/>
  <c r="E176" i="14"/>
  <c r="H176" i="14" s="1"/>
  <c r="E177" i="14"/>
  <c r="E178" i="14"/>
  <c r="H178" i="14" s="1"/>
  <c r="E179" i="14"/>
  <c r="E180" i="14"/>
  <c r="H180" i="14" s="1"/>
  <c r="E181" i="14"/>
  <c r="E182" i="14"/>
  <c r="H182" i="14" s="1"/>
  <c r="E183" i="14"/>
  <c r="E184" i="14"/>
  <c r="H184" i="14" s="1"/>
  <c r="E185" i="14"/>
  <c r="E186" i="14"/>
  <c r="H186" i="14" s="1"/>
  <c r="E187" i="14"/>
  <c r="E188" i="14"/>
  <c r="H188" i="14" s="1"/>
  <c r="E189" i="14"/>
  <c r="E190" i="14"/>
  <c r="H190" i="14" s="1"/>
  <c r="E191" i="14"/>
  <c r="E192" i="14"/>
  <c r="H192" i="14" s="1"/>
  <c r="E193" i="14"/>
  <c r="E194" i="14"/>
  <c r="H194" i="14" s="1"/>
  <c r="E195" i="14"/>
  <c r="E196" i="14"/>
  <c r="H196" i="14" s="1"/>
  <c r="E197" i="14"/>
  <c r="E198" i="14"/>
  <c r="H198" i="14" s="1"/>
  <c r="E199" i="14"/>
  <c r="E200" i="14"/>
  <c r="H200" i="14" s="1"/>
  <c r="E201" i="14"/>
  <c r="E202" i="14"/>
  <c r="H202" i="14" s="1"/>
  <c r="E203" i="14"/>
  <c r="E204" i="14"/>
  <c r="H204" i="14" s="1"/>
  <c r="E205" i="14"/>
  <c r="E206" i="14"/>
  <c r="H206" i="14" s="1"/>
  <c r="E207" i="14"/>
  <c r="E208" i="14"/>
  <c r="H208" i="14" s="1"/>
  <c r="E209" i="14"/>
  <c r="E210" i="14"/>
  <c r="H210" i="14" s="1"/>
  <c r="E211" i="14"/>
  <c r="E212" i="14"/>
  <c r="H212" i="14" s="1"/>
  <c r="E213" i="14"/>
  <c r="E214" i="14"/>
  <c r="H214" i="14" s="1"/>
  <c r="E215" i="14"/>
  <c r="E216" i="14"/>
  <c r="H216" i="14" s="1"/>
  <c r="E217" i="14"/>
  <c r="E218" i="14"/>
  <c r="H218" i="14" s="1"/>
  <c r="E219" i="14"/>
  <c r="E220" i="14"/>
  <c r="H220" i="14" s="1"/>
  <c r="E221" i="14"/>
  <c r="E222" i="14"/>
  <c r="H222" i="14" s="1"/>
  <c r="E223" i="14"/>
  <c r="E224" i="14"/>
  <c r="H224" i="14" s="1"/>
  <c r="E225" i="14"/>
  <c r="E226" i="14"/>
  <c r="H226" i="14" s="1"/>
  <c r="E227" i="14"/>
  <c r="E228" i="14"/>
  <c r="H228" i="14" s="1"/>
  <c r="E229" i="14"/>
  <c r="E5" i="14"/>
  <c r="H5" i="14" s="1"/>
  <c r="H5" i="13"/>
  <c r="H9" i="13"/>
  <c r="H13" i="13"/>
  <c r="H17" i="13"/>
  <c r="H21" i="13"/>
  <c r="H25" i="13"/>
  <c r="H29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113" i="13"/>
  <c r="H117" i="13"/>
  <c r="H121" i="13"/>
  <c r="H125" i="13"/>
  <c r="H129" i="13"/>
  <c r="H133" i="13"/>
  <c r="H137" i="13"/>
  <c r="H141" i="13"/>
  <c r="H145" i="13"/>
  <c r="H149" i="13"/>
  <c r="H153" i="13"/>
  <c r="H157" i="13"/>
  <c r="H161" i="13"/>
  <c r="H165" i="13"/>
  <c r="H169" i="13"/>
  <c r="H173" i="13"/>
  <c r="H177" i="13"/>
  <c r="H181" i="13"/>
  <c r="H185" i="13"/>
  <c r="H189" i="13"/>
  <c r="H193" i="13"/>
  <c r="H197" i="13"/>
  <c r="H201" i="13"/>
  <c r="H205" i="13"/>
  <c r="H209" i="13"/>
  <c r="H213" i="13"/>
  <c r="H217" i="13"/>
  <c r="H221" i="13"/>
  <c r="H225" i="13"/>
  <c r="H229" i="13"/>
  <c r="H4" i="13"/>
  <c r="E6" i="13"/>
  <c r="H6" i="13" s="1"/>
  <c r="E7" i="13"/>
  <c r="H7" i="13" s="1"/>
  <c r="E8" i="13"/>
  <c r="H8" i="13" s="1"/>
  <c r="E9" i="13"/>
  <c r="E10" i="13"/>
  <c r="H10" i="13" s="1"/>
  <c r="E11" i="13"/>
  <c r="H11" i="13" s="1"/>
  <c r="E12" i="13"/>
  <c r="H12" i="13" s="1"/>
  <c r="E13" i="13"/>
  <c r="E14" i="13"/>
  <c r="H14" i="13" s="1"/>
  <c r="E15" i="13"/>
  <c r="H15" i="13" s="1"/>
  <c r="E16" i="13"/>
  <c r="H16" i="13" s="1"/>
  <c r="E17" i="13"/>
  <c r="E18" i="13"/>
  <c r="H18" i="13" s="1"/>
  <c r="E19" i="13"/>
  <c r="H19" i="13" s="1"/>
  <c r="E20" i="13"/>
  <c r="H20" i="13" s="1"/>
  <c r="E21" i="13"/>
  <c r="E22" i="13"/>
  <c r="H22" i="13" s="1"/>
  <c r="E23" i="13"/>
  <c r="H23" i="13" s="1"/>
  <c r="E24" i="13"/>
  <c r="H24" i="13" s="1"/>
  <c r="E25" i="13"/>
  <c r="E26" i="13"/>
  <c r="H26" i="13" s="1"/>
  <c r="E27" i="13"/>
  <c r="H27" i="13" s="1"/>
  <c r="E28" i="13"/>
  <c r="H28" i="13" s="1"/>
  <c r="E29" i="13"/>
  <c r="E30" i="13"/>
  <c r="H30" i="13" s="1"/>
  <c r="E31" i="13"/>
  <c r="H31" i="13" s="1"/>
  <c r="E32" i="13"/>
  <c r="H32" i="13" s="1"/>
  <c r="E33" i="13"/>
  <c r="E34" i="13"/>
  <c r="H34" i="13" s="1"/>
  <c r="E35" i="13"/>
  <c r="H35" i="13" s="1"/>
  <c r="E36" i="13"/>
  <c r="H36" i="13" s="1"/>
  <c r="E37" i="13"/>
  <c r="E38" i="13"/>
  <c r="H38" i="13" s="1"/>
  <c r="E39" i="13"/>
  <c r="H39" i="13" s="1"/>
  <c r="E40" i="13"/>
  <c r="H40" i="13" s="1"/>
  <c r="E41" i="13"/>
  <c r="E42" i="13"/>
  <c r="H42" i="13" s="1"/>
  <c r="E43" i="13"/>
  <c r="H43" i="13" s="1"/>
  <c r="E44" i="13"/>
  <c r="H44" i="13" s="1"/>
  <c r="E45" i="13"/>
  <c r="E46" i="13"/>
  <c r="H46" i="13" s="1"/>
  <c r="E47" i="13"/>
  <c r="H47" i="13" s="1"/>
  <c r="E48" i="13"/>
  <c r="H48" i="13" s="1"/>
  <c r="E49" i="13"/>
  <c r="E50" i="13"/>
  <c r="H50" i="13" s="1"/>
  <c r="E51" i="13"/>
  <c r="H51" i="13" s="1"/>
  <c r="E52" i="13"/>
  <c r="H52" i="13" s="1"/>
  <c r="E53" i="13"/>
  <c r="E54" i="13"/>
  <c r="H54" i="13" s="1"/>
  <c r="E55" i="13"/>
  <c r="H55" i="13" s="1"/>
  <c r="E56" i="13"/>
  <c r="H56" i="13" s="1"/>
  <c r="E57" i="13"/>
  <c r="E58" i="13"/>
  <c r="H58" i="13" s="1"/>
  <c r="E59" i="13"/>
  <c r="H59" i="13" s="1"/>
  <c r="E60" i="13"/>
  <c r="H60" i="13" s="1"/>
  <c r="E61" i="13"/>
  <c r="E62" i="13"/>
  <c r="H62" i="13" s="1"/>
  <c r="E63" i="13"/>
  <c r="H63" i="13" s="1"/>
  <c r="E64" i="13"/>
  <c r="H64" i="13" s="1"/>
  <c r="E65" i="13"/>
  <c r="E66" i="13"/>
  <c r="H66" i="13" s="1"/>
  <c r="E67" i="13"/>
  <c r="H67" i="13" s="1"/>
  <c r="E68" i="13"/>
  <c r="H68" i="13" s="1"/>
  <c r="E69" i="13"/>
  <c r="E70" i="13"/>
  <c r="H70" i="13" s="1"/>
  <c r="E71" i="13"/>
  <c r="H71" i="13" s="1"/>
  <c r="E72" i="13"/>
  <c r="H72" i="13" s="1"/>
  <c r="E73" i="13"/>
  <c r="E74" i="13"/>
  <c r="H74" i="13" s="1"/>
  <c r="E75" i="13"/>
  <c r="H75" i="13" s="1"/>
  <c r="E76" i="13"/>
  <c r="H76" i="13" s="1"/>
  <c r="E77" i="13"/>
  <c r="E78" i="13"/>
  <c r="H78" i="13" s="1"/>
  <c r="E79" i="13"/>
  <c r="H79" i="13" s="1"/>
  <c r="E80" i="13"/>
  <c r="H80" i="13" s="1"/>
  <c r="E81" i="13"/>
  <c r="E82" i="13"/>
  <c r="H82" i="13" s="1"/>
  <c r="E83" i="13"/>
  <c r="H83" i="13" s="1"/>
  <c r="E84" i="13"/>
  <c r="H84" i="13" s="1"/>
  <c r="E85" i="13"/>
  <c r="E86" i="13"/>
  <c r="H86" i="13" s="1"/>
  <c r="E87" i="13"/>
  <c r="H87" i="13" s="1"/>
  <c r="E88" i="13"/>
  <c r="H88" i="13" s="1"/>
  <c r="E89" i="13"/>
  <c r="E90" i="13"/>
  <c r="H90" i="13" s="1"/>
  <c r="E91" i="13"/>
  <c r="H91" i="13" s="1"/>
  <c r="E92" i="13"/>
  <c r="H92" i="13" s="1"/>
  <c r="E93" i="13"/>
  <c r="E94" i="13"/>
  <c r="H94" i="13" s="1"/>
  <c r="E95" i="13"/>
  <c r="H95" i="13" s="1"/>
  <c r="E96" i="13"/>
  <c r="H96" i="13" s="1"/>
  <c r="E97" i="13"/>
  <c r="E98" i="13"/>
  <c r="H98" i="13" s="1"/>
  <c r="E99" i="13"/>
  <c r="H99" i="13" s="1"/>
  <c r="E100" i="13"/>
  <c r="H100" i="13" s="1"/>
  <c r="E101" i="13"/>
  <c r="E102" i="13"/>
  <c r="H102" i="13" s="1"/>
  <c r="E103" i="13"/>
  <c r="H103" i="13" s="1"/>
  <c r="E104" i="13"/>
  <c r="H104" i="13" s="1"/>
  <c r="E105" i="13"/>
  <c r="E106" i="13"/>
  <c r="H106" i="13" s="1"/>
  <c r="E107" i="13"/>
  <c r="H107" i="13" s="1"/>
  <c r="E108" i="13"/>
  <c r="H108" i="13" s="1"/>
  <c r="E109" i="13"/>
  <c r="E110" i="13"/>
  <c r="H110" i="13" s="1"/>
  <c r="E111" i="13"/>
  <c r="H111" i="13" s="1"/>
  <c r="E112" i="13"/>
  <c r="H112" i="13" s="1"/>
  <c r="E113" i="13"/>
  <c r="E114" i="13"/>
  <c r="H114" i="13" s="1"/>
  <c r="E115" i="13"/>
  <c r="H115" i="13" s="1"/>
  <c r="E116" i="13"/>
  <c r="H116" i="13" s="1"/>
  <c r="E117" i="13"/>
  <c r="E118" i="13"/>
  <c r="H118" i="13" s="1"/>
  <c r="E119" i="13"/>
  <c r="H119" i="13" s="1"/>
  <c r="E120" i="13"/>
  <c r="H120" i="13" s="1"/>
  <c r="E121" i="13"/>
  <c r="E122" i="13"/>
  <c r="H122" i="13" s="1"/>
  <c r="E123" i="13"/>
  <c r="H123" i="13" s="1"/>
  <c r="E124" i="13"/>
  <c r="H124" i="13" s="1"/>
  <c r="E125" i="13"/>
  <c r="E126" i="13"/>
  <c r="H126" i="13" s="1"/>
  <c r="E127" i="13"/>
  <c r="H127" i="13" s="1"/>
  <c r="E128" i="13"/>
  <c r="H128" i="13" s="1"/>
  <c r="E129" i="13"/>
  <c r="E130" i="13"/>
  <c r="H130" i="13" s="1"/>
  <c r="E131" i="13"/>
  <c r="H131" i="13" s="1"/>
  <c r="E132" i="13"/>
  <c r="H132" i="13" s="1"/>
  <c r="E133" i="13"/>
  <c r="E134" i="13"/>
  <c r="H134" i="13" s="1"/>
  <c r="E135" i="13"/>
  <c r="H135" i="13" s="1"/>
  <c r="E136" i="13"/>
  <c r="H136" i="13" s="1"/>
  <c r="E137" i="13"/>
  <c r="E138" i="13"/>
  <c r="H138" i="13" s="1"/>
  <c r="E139" i="13"/>
  <c r="H139" i="13" s="1"/>
  <c r="E140" i="13"/>
  <c r="H140" i="13" s="1"/>
  <c r="E141" i="13"/>
  <c r="E142" i="13"/>
  <c r="H142" i="13" s="1"/>
  <c r="E143" i="13"/>
  <c r="H143" i="13" s="1"/>
  <c r="E144" i="13"/>
  <c r="H144" i="13" s="1"/>
  <c r="E145" i="13"/>
  <c r="E146" i="13"/>
  <c r="H146" i="13" s="1"/>
  <c r="E147" i="13"/>
  <c r="H147" i="13" s="1"/>
  <c r="E148" i="13"/>
  <c r="H148" i="13" s="1"/>
  <c r="E149" i="13"/>
  <c r="E150" i="13"/>
  <c r="H150" i="13" s="1"/>
  <c r="E151" i="13"/>
  <c r="H151" i="13" s="1"/>
  <c r="E152" i="13"/>
  <c r="H152" i="13" s="1"/>
  <c r="E153" i="13"/>
  <c r="E154" i="13"/>
  <c r="H154" i="13" s="1"/>
  <c r="E155" i="13"/>
  <c r="H155" i="13" s="1"/>
  <c r="E156" i="13"/>
  <c r="H156" i="13" s="1"/>
  <c r="E157" i="13"/>
  <c r="E158" i="13"/>
  <c r="H158" i="13" s="1"/>
  <c r="E159" i="13"/>
  <c r="H159" i="13" s="1"/>
  <c r="E160" i="13"/>
  <c r="H160" i="13" s="1"/>
  <c r="E161" i="13"/>
  <c r="E162" i="13"/>
  <c r="H162" i="13" s="1"/>
  <c r="E163" i="13"/>
  <c r="H163" i="13" s="1"/>
  <c r="E164" i="13"/>
  <c r="H164" i="13" s="1"/>
  <c r="E165" i="13"/>
  <c r="E166" i="13"/>
  <c r="H166" i="13" s="1"/>
  <c r="E167" i="13"/>
  <c r="H167" i="13" s="1"/>
  <c r="E168" i="13"/>
  <c r="H168" i="13" s="1"/>
  <c r="E169" i="13"/>
  <c r="E170" i="13"/>
  <c r="H170" i="13" s="1"/>
  <c r="E171" i="13"/>
  <c r="H171" i="13" s="1"/>
  <c r="E172" i="13"/>
  <c r="H172" i="13" s="1"/>
  <c r="E173" i="13"/>
  <c r="E174" i="13"/>
  <c r="H174" i="13" s="1"/>
  <c r="E175" i="13"/>
  <c r="H175" i="13" s="1"/>
  <c r="E176" i="13"/>
  <c r="H176" i="13" s="1"/>
  <c r="E177" i="13"/>
  <c r="E178" i="13"/>
  <c r="H178" i="13" s="1"/>
  <c r="E179" i="13"/>
  <c r="H179" i="13" s="1"/>
  <c r="E180" i="13"/>
  <c r="H180" i="13" s="1"/>
  <c r="E181" i="13"/>
  <c r="E182" i="13"/>
  <c r="H182" i="13" s="1"/>
  <c r="E183" i="13"/>
  <c r="H183" i="13" s="1"/>
  <c r="E184" i="13"/>
  <c r="H184" i="13" s="1"/>
  <c r="E185" i="13"/>
  <c r="E186" i="13"/>
  <c r="H186" i="13" s="1"/>
  <c r="E187" i="13"/>
  <c r="H187" i="13" s="1"/>
  <c r="E188" i="13"/>
  <c r="H188" i="13" s="1"/>
  <c r="E189" i="13"/>
  <c r="E190" i="13"/>
  <c r="H190" i="13" s="1"/>
  <c r="E191" i="13"/>
  <c r="H191" i="13" s="1"/>
  <c r="E192" i="13"/>
  <c r="H192" i="13" s="1"/>
  <c r="E193" i="13"/>
  <c r="E194" i="13"/>
  <c r="H194" i="13" s="1"/>
  <c r="E195" i="13"/>
  <c r="H195" i="13" s="1"/>
  <c r="E196" i="13"/>
  <c r="H196" i="13" s="1"/>
  <c r="E197" i="13"/>
  <c r="E198" i="13"/>
  <c r="H198" i="13" s="1"/>
  <c r="E199" i="13"/>
  <c r="H199" i="13" s="1"/>
  <c r="E200" i="13"/>
  <c r="H200" i="13" s="1"/>
  <c r="E201" i="13"/>
  <c r="E202" i="13"/>
  <c r="H202" i="13" s="1"/>
  <c r="E203" i="13"/>
  <c r="H203" i="13" s="1"/>
  <c r="E204" i="13"/>
  <c r="H204" i="13" s="1"/>
  <c r="E205" i="13"/>
  <c r="E206" i="13"/>
  <c r="H206" i="13" s="1"/>
  <c r="E207" i="13"/>
  <c r="H207" i="13" s="1"/>
  <c r="E208" i="13"/>
  <c r="H208" i="13" s="1"/>
  <c r="E209" i="13"/>
  <c r="E210" i="13"/>
  <c r="H210" i="13" s="1"/>
  <c r="E211" i="13"/>
  <c r="H211" i="13" s="1"/>
  <c r="E212" i="13"/>
  <c r="H212" i="13" s="1"/>
  <c r="E213" i="13"/>
  <c r="E214" i="13"/>
  <c r="H214" i="13" s="1"/>
  <c r="E215" i="13"/>
  <c r="H215" i="13" s="1"/>
  <c r="E216" i="13"/>
  <c r="H216" i="13" s="1"/>
  <c r="E217" i="13"/>
  <c r="E218" i="13"/>
  <c r="H218" i="13" s="1"/>
  <c r="E219" i="13"/>
  <c r="H219" i="13" s="1"/>
  <c r="E220" i="13"/>
  <c r="H220" i="13" s="1"/>
  <c r="E221" i="13"/>
  <c r="E222" i="13"/>
  <c r="H222" i="13" s="1"/>
  <c r="E223" i="13"/>
  <c r="H223" i="13" s="1"/>
  <c r="E224" i="13"/>
  <c r="H224" i="13" s="1"/>
  <c r="E225" i="13"/>
  <c r="E226" i="13"/>
  <c r="H226" i="13" s="1"/>
  <c r="E227" i="13"/>
  <c r="H227" i="13" s="1"/>
  <c r="E228" i="13"/>
  <c r="H228" i="13" s="1"/>
  <c r="E229" i="13"/>
  <c r="E5" i="13"/>
  <c r="H16" i="12"/>
  <c r="H20" i="12"/>
  <c r="H32" i="12"/>
  <c r="H36" i="12"/>
  <c r="H48" i="12"/>
  <c r="H52" i="12"/>
  <c r="H64" i="12"/>
  <c r="H80" i="12"/>
  <c r="H84" i="12"/>
  <c r="H96" i="12"/>
  <c r="H100" i="12"/>
  <c r="H112" i="12"/>
  <c r="H116" i="12"/>
  <c r="H128" i="12"/>
  <c r="H136" i="12"/>
  <c r="H144" i="12"/>
  <c r="H152" i="12"/>
  <c r="H160" i="12"/>
  <c r="H168" i="12"/>
  <c r="H176" i="12"/>
  <c r="H184" i="12"/>
  <c r="H192" i="12"/>
  <c r="H200" i="12"/>
  <c r="H208" i="12"/>
  <c r="H216" i="12"/>
  <c r="H224" i="12"/>
  <c r="G6" i="12"/>
  <c r="G68" i="12"/>
  <c r="H68" i="12" s="1"/>
  <c r="G122" i="12"/>
  <c r="E5" i="12"/>
  <c r="H5" i="12" s="1"/>
  <c r="E6" i="12"/>
  <c r="H6" i="12" s="1"/>
  <c r="E7" i="12"/>
  <c r="H7" i="12" s="1"/>
  <c r="E8" i="12"/>
  <c r="H8" i="12" s="1"/>
  <c r="E9" i="12"/>
  <c r="H9" i="12" s="1"/>
  <c r="E10" i="12"/>
  <c r="H10" i="12" s="1"/>
  <c r="E11" i="12"/>
  <c r="H11" i="12" s="1"/>
  <c r="E12" i="12"/>
  <c r="H12" i="12" s="1"/>
  <c r="E13" i="12"/>
  <c r="H13" i="12" s="1"/>
  <c r="E14" i="12"/>
  <c r="H14" i="12" s="1"/>
  <c r="E15" i="12"/>
  <c r="H15" i="12" s="1"/>
  <c r="E16" i="12"/>
  <c r="E17" i="12"/>
  <c r="H17" i="12" s="1"/>
  <c r="E18" i="12"/>
  <c r="H18" i="12" s="1"/>
  <c r="E19" i="12"/>
  <c r="H19" i="12" s="1"/>
  <c r="E20" i="12"/>
  <c r="E21" i="12"/>
  <c r="H21" i="12" s="1"/>
  <c r="E22" i="12"/>
  <c r="H22" i="12" s="1"/>
  <c r="E23" i="12"/>
  <c r="H23" i="12" s="1"/>
  <c r="E24" i="12"/>
  <c r="H24" i="12" s="1"/>
  <c r="E25" i="12"/>
  <c r="H25" i="12" s="1"/>
  <c r="E26" i="12"/>
  <c r="H26" i="12" s="1"/>
  <c r="E27" i="12"/>
  <c r="H27" i="12" s="1"/>
  <c r="E28" i="12"/>
  <c r="H28" i="12" s="1"/>
  <c r="E29" i="12"/>
  <c r="H29" i="12" s="1"/>
  <c r="E30" i="12"/>
  <c r="H30" i="12" s="1"/>
  <c r="E31" i="12"/>
  <c r="H31" i="12" s="1"/>
  <c r="E32" i="12"/>
  <c r="E33" i="12"/>
  <c r="H33" i="12" s="1"/>
  <c r="E34" i="12"/>
  <c r="H34" i="12" s="1"/>
  <c r="E35" i="12"/>
  <c r="H35" i="12" s="1"/>
  <c r="E36" i="12"/>
  <c r="E37" i="12"/>
  <c r="H37" i="12" s="1"/>
  <c r="E38" i="12"/>
  <c r="H38" i="12" s="1"/>
  <c r="E39" i="12"/>
  <c r="H39" i="12" s="1"/>
  <c r="E40" i="12"/>
  <c r="H40" i="12" s="1"/>
  <c r="E41" i="12"/>
  <c r="H41" i="12" s="1"/>
  <c r="E42" i="12"/>
  <c r="H42" i="12" s="1"/>
  <c r="E43" i="12"/>
  <c r="H43" i="12" s="1"/>
  <c r="E44" i="12"/>
  <c r="H44" i="12" s="1"/>
  <c r="E45" i="12"/>
  <c r="H45" i="12" s="1"/>
  <c r="E46" i="12"/>
  <c r="H46" i="12" s="1"/>
  <c r="E47" i="12"/>
  <c r="H47" i="12" s="1"/>
  <c r="E48" i="12"/>
  <c r="E49" i="12"/>
  <c r="H49" i="12" s="1"/>
  <c r="E50" i="12"/>
  <c r="H50" i="12" s="1"/>
  <c r="E51" i="12"/>
  <c r="H51" i="12" s="1"/>
  <c r="E52" i="12"/>
  <c r="E53" i="12"/>
  <c r="H53" i="12" s="1"/>
  <c r="E54" i="12"/>
  <c r="H54" i="12" s="1"/>
  <c r="E55" i="12"/>
  <c r="H55" i="12" s="1"/>
  <c r="E56" i="12"/>
  <c r="H56" i="12" s="1"/>
  <c r="E57" i="12"/>
  <c r="H57" i="12" s="1"/>
  <c r="E58" i="12"/>
  <c r="H58" i="12" s="1"/>
  <c r="E59" i="12"/>
  <c r="H59" i="12" s="1"/>
  <c r="E60" i="12"/>
  <c r="H60" i="12" s="1"/>
  <c r="E61" i="12"/>
  <c r="H61" i="12" s="1"/>
  <c r="E62" i="12"/>
  <c r="H62" i="12" s="1"/>
  <c r="E63" i="12"/>
  <c r="H63" i="12" s="1"/>
  <c r="E64" i="12"/>
  <c r="E65" i="12"/>
  <c r="H65" i="12" s="1"/>
  <c r="E66" i="12"/>
  <c r="H66" i="12" s="1"/>
  <c r="E67" i="12"/>
  <c r="H67" i="12" s="1"/>
  <c r="E68" i="12"/>
  <c r="E69" i="12"/>
  <c r="H69" i="12" s="1"/>
  <c r="E70" i="12"/>
  <c r="H70" i="12" s="1"/>
  <c r="E71" i="12"/>
  <c r="H71" i="12" s="1"/>
  <c r="E72" i="12"/>
  <c r="H72" i="12" s="1"/>
  <c r="E73" i="12"/>
  <c r="H73" i="12" s="1"/>
  <c r="E74" i="12"/>
  <c r="H74" i="12" s="1"/>
  <c r="E75" i="12"/>
  <c r="H75" i="12" s="1"/>
  <c r="E76" i="12"/>
  <c r="H76" i="12" s="1"/>
  <c r="E77" i="12"/>
  <c r="H77" i="12" s="1"/>
  <c r="E78" i="12"/>
  <c r="H78" i="12" s="1"/>
  <c r="E79" i="12"/>
  <c r="H79" i="12" s="1"/>
  <c r="E80" i="12"/>
  <c r="E81" i="12"/>
  <c r="H81" i="12" s="1"/>
  <c r="E82" i="12"/>
  <c r="H82" i="12" s="1"/>
  <c r="E83" i="12"/>
  <c r="H83" i="12" s="1"/>
  <c r="E84" i="12"/>
  <c r="E85" i="12"/>
  <c r="H85" i="12" s="1"/>
  <c r="E86" i="12"/>
  <c r="H86" i="12" s="1"/>
  <c r="E87" i="12"/>
  <c r="H87" i="12" s="1"/>
  <c r="E88" i="12"/>
  <c r="H88" i="12" s="1"/>
  <c r="E89" i="12"/>
  <c r="H89" i="12" s="1"/>
  <c r="E90" i="12"/>
  <c r="H90" i="12" s="1"/>
  <c r="E91" i="12"/>
  <c r="H91" i="12" s="1"/>
  <c r="E92" i="12"/>
  <c r="H92" i="12" s="1"/>
  <c r="E93" i="12"/>
  <c r="H93" i="12" s="1"/>
  <c r="E94" i="12"/>
  <c r="H94" i="12" s="1"/>
  <c r="E95" i="12"/>
  <c r="H95" i="12" s="1"/>
  <c r="E96" i="12"/>
  <c r="E97" i="12"/>
  <c r="H97" i="12" s="1"/>
  <c r="E98" i="12"/>
  <c r="H98" i="12" s="1"/>
  <c r="E99" i="12"/>
  <c r="H99" i="12" s="1"/>
  <c r="E100" i="12"/>
  <c r="E101" i="12"/>
  <c r="H101" i="12" s="1"/>
  <c r="E102" i="12"/>
  <c r="H102" i="12" s="1"/>
  <c r="E103" i="12"/>
  <c r="H103" i="12" s="1"/>
  <c r="E104" i="12"/>
  <c r="H104" i="12" s="1"/>
  <c r="E105" i="12"/>
  <c r="H105" i="12" s="1"/>
  <c r="E106" i="12"/>
  <c r="H106" i="12" s="1"/>
  <c r="E107" i="12"/>
  <c r="H107" i="12" s="1"/>
  <c r="E108" i="12"/>
  <c r="H108" i="12" s="1"/>
  <c r="E109" i="12"/>
  <c r="H109" i="12" s="1"/>
  <c r="E110" i="12"/>
  <c r="H110" i="12" s="1"/>
  <c r="E111" i="12"/>
  <c r="H111" i="12" s="1"/>
  <c r="E112" i="12"/>
  <c r="E113" i="12"/>
  <c r="H113" i="12" s="1"/>
  <c r="E114" i="12"/>
  <c r="H114" i="12" s="1"/>
  <c r="E115" i="12"/>
  <c r="H115" i="12" s="1"/>
  <c r="E116" i="12"/>
  <c r="E117" i="12"/>
  <c r="H117" i="12" s="1"/>
  <c r="E118" i="12"/>
  <c r="H118" i="12" s="1"/>
  <c r="E119" i="12"/>
  <c r="H119" i="12" s="1"/>
  <c r="E120" i="12"/>
  <c r="H120" i="12" s="1"/>
  <c r="E121" i="12"/>
  <c r="H121" i="12" s="1"/>
  <c r="E122" i="12"/>
  <c r="H122" i="12" s="1"/>
  <c r="E123" i="12"/>
  <c r="H123" i="12" s="1"/>
  <c r="E124" i="12"/>
  <c r="H124" i="12" s="1"/>
  <c r="E125" i="12"/>
  <c r="H125" i="12" s="1"/>
  <c r="E126" i="12"/>
  <c r="H126" i="12" s="1"/>
  <c r="E127" i="12"/>
  <c r="H127" i="12" s="1"/>
  <c r="E128" i="12"/>
  <c r="E129" i="12"/>
  <c r="H129" i="12" s="1"/>
  <c r="E130" i="12"/>
  <c r="H130" i="12" s="1"/>
  <c r="E131" i="12"/>
  <c r="H131" i="12" s="1"/>
  <c r="E132" i="12"/>
  <c r="H132" i="12" s="1"/>
  <c r="E133" i="12"/>
  <c r="H133" i="12" s="1"/>
  <c r="E134" i="12"/>
  <c r="H134" i="12" s="1"/>
  <c r="E135" i="12"/>
  <c r="H135" i="12" s="1"/>
  <c r="E136" i="12"/>
  <c r="E137" i="12"/>
  <c r="H137" i="12" s="1"/>
  <c r="E138" i="12"/>
  <c r="H138" i="12" s="1"/>
  <c r="E139" i="12"/>
  <c r="H139" i="12" s="1"/>
  <c r="E140" i="12"/>
  <c r="H140" i="12" s="1"/>
  <c r="E141" i="12"/>
  <c r="H141" i="12" s="1"/>
  <c r="E142" i="12"/>
  <c r="H142" i="12" s="1"/>
  <c r="E143" i="12"/>
  <c r="H143" i="12" s="1"/>
  <c r="E144" i="12"/>
  <c r="E145" i="12"/>
  <c r="H145" i="12" s="1"/>
  <c r="E146" i="12"/>
  <c r="H146" i="12" s="1"/>
  <c r="E147" i="12"/>
  <c r="H147" i="12" s="1"/>
  <c r="E148" i="12"/>
  <c r="H148" i="12" s="1"/>
  <c r="E149" i="12"/>
  <c r="H149" i="12" s="1"/>
  <c r="E150" i="12"/>
  <c r="H150" i="12" s="1"/>
  <c r="E151" i="12"/>
  <c r="H151" i="12" s="1"/>
  <c r="E152" i="12"/>
  <c r="E153" i="12"/>
  <c r="H153" i="12" s="1"/>
  <c r="E154" i="12"/>
  <c r="H154" i="12" s="1"/>
  <c r="E155" i="12"/>
  <c r="H155" i="12" s="1"/>
  <c r="E156" i="12"/>
  <c r="H156" i="12" s="1"/>
  <c r="E157" i="12"/>
  <c r="H157" i="12" s="1"/>
  <c r="E158" i="12"/>
  <c r="H158" i="12" s="1"/>
  <c r="E159" i="12"/>
  <c r="H159" i="12" s="1"/>
  <c r="E160" i="12"/>
  <c r="E161" i="12"/>
  <c r="H161" i="12" s="1"/>
  <c r="E162" i="12"/>
  <c r="H162" i="12" s="1"/>
  <c r="E163" i="12"/>
  <c r="H163" i="12" s="1"/>
  <c r="E164" i="12"/>
  <c r="H164" i="12" s="1"/>
  <c r="E165" i="12"/>
  <c r="H165" i="12" s="1"/>
  <c r="E166" i="12"/>
  <c r="H166" i="12" s="1"/>
  <c r="E167" i="12"/>
  <c r="H167" i="12" s="1"/>
  <c r="E168" i="12"/>
  <c r="E169" i="12"/>
  <c r="H169" i="12" s="1"/>
  <c r="E170" i="12"/>
  <c r="H170" i="12" s="1"/>
  <c r="E171" i="12"/>
  <c r="H171" i="12" s="1"/>
  <c r="E172" i="12"/>
  <c r="H172" i="12" s="1"/>
  <c r="E173" i="12"/>
  <c r="H173" i="12" s="1"/>
  <c r="E174" i="12"/>
  <c r="H174" i="12" s="1"/>
  <c r="E175" i="12"/>
  <c r="H175" i="12" s="1"/>
  <c r="E176" i="12"/>
  <c r="E177" i="12"/>
  <c r="H177" i="12" s="1"/>
  <c r="E178" i="12"/>
  <c r="H178" i="12" s="1"/>
  <c r="E179" i="12"/>
  <c r="H179" i="12" s="1"/>
  <c r="E180" i="12"/>
  <c r="H180" i="12" s="1"/>
  <c r="E181" i="12"/>
  <c r="H181" i="12" s="1"/>
  <c r="E182" i="12"/>
  <c r="H182" i="12" s="1"/>
  <c r="E183" i="12"/>
  <c r="H183" i="12" s="1"/>
  <c r="E184" i="12"/>
  <c r="E185" i="12"/>
  <c r="H185" i="12" s="1"/>
  <c r="E186" i="12"/>
  <c r="H186" i="12" s="1"/>
  <c r="E187" i="12"/>
  <c r="H187" i="12" s="1"/>
  <c r="E188" i="12"/>
  <c r="H188" i="12" s="1"/>
  <c r="E189" i="12"/>
  <c r="H189" i="12" s="1"/>
  <c r="E190" i="12"/>
  <c r="H190" i="12" s="1"/>
  <c r="E191" i="12"/>
  <c r="H191" i="12" s="1"/>
  <c r="E192" i="12"/>
  <c r="E193" i="12"/>
  <c r="H193" i="12" s="1"/>
  <c r="E194" i="12"/>
  <c r="H194" i="12" s="1"/>
  <c r="E195" i="12"/>
  <c r="H195" i="12" s="1"/>
  <c r="E196" i="12"/>
  <c r="H196" i="12" s="1"/>
  <c r="E197" i="12"/>
  <c r="H197" i="12" s="1"/>
  <c r="E198" i="12"/>
  <c r="H198" i="12" s="1"/>
  <c r="E199" i="12"/>
  <c r="H199" i="12" s="1"/>
  <c r="E200" i="12"/>
  <c r="E201" i="12"/>
  <c r="H201" i="12" s="1"/>
  <c r="E202" i="12"/>
  <c r="H202" i="12" s="1"/>
  <c r="E203" i="12"/>
  <c r="H203" i="12" s="1"/>
  <c r="E204" i="12"/>
  <c r="H204" i="12" s="1"/>
  <c r="E205" i="12"/>
  <c r="H205" i="12" s="1"/>
  <c r="E206" i="12"/>
  <c r="H206" i="12" s="1"/>
  <c r="E207" i="12"/>
  <c r="H207" i="12" s="1"/>
  <c r="E208" i="12"/>
  <c r="E209" i="12"/>
  <c r="H209" i="12" s="1"/>
  <c r="E210" i="12"/>
  <c r="H210" i="12" s="1"/>
  <c r="E211" i="12"/>
  <c r="H211" i="12" s="1"/>
  <c r="E212" i="12"/>
  <c r="H212" i="12" s="1"/>
  <c r="E213" i="12"/>
  <c r="H213" i="12" s="1"/>
  <c r="E214" i="12"/>
  <c r="H214" i="12" s="1"/>
  <c r="E215" i="12"/>
  <c r="H215" i="12" s="1"/>
  <c r="E216" i="12"/>
  <c r="E217" i="12"/>
  <c r="H217" i="12" s="1"/>
  <c r="E218" i="12"/>
  <c r="H218" i="12" s="1"/>
  <c r="E219" i="12"/>
  <c r="H219" i="12" s="1"/>
  <c r="E220" i="12"/>
  <c r="H220" i="12" s="1"/>
  <c r="E221" i="12"/>
  <c r="H221" i="12" s="1"/>
  <c r="E222" i="12"/>
  <c r="H222" i="12" s="1"/>
  <c r="E223" i="12"/>
  <c r="H223" i="12" s="1"/>
  <c r="E224" i="12"/>
  <c r="E225" i="12"/>
  <c r="H225" i="12" s="1"/>
  <c r="E226" i="12"/>
  <c r="H226" i="12" s="1"/>
  <c r="E227" i="12"/>
  <c r="H227" i="12" s="1"/>
  <c r="E228" i="12"/>
  <c r="H228" i="12" s="1"/>
  <c r="E4" i="12"/>
  <c r="H4" i="12" s="1"/>
  <c r="H123" i="11"/>
  <c r="H69" i="11"/>
  <c r="H7" i="11"/>
  <c r="F6" i="11"/>
  <c r="I6" i="11" s="1"/>
  <c r="F7" i="11"/>
  <c r="F8" i="11"/>
  <c r="I8" i="11" s="1"/>
  <c r="F9" i="11"/>
  <c r="I9" i="11" s="1"/>
  <c r="F10" i="11"/>
  <c r="I10" i="11" s="1"/>
  <c r="F11" i="11"/>
  <c r="I11" i="11" s="1"/>
  <c r="F12" i="11"/>
  <c r="I12" i="11" s="1"/>
  <c r="F13" i="11"/>
  <c r="I13" i="11" s="1"/>
  <c r="F14" i="11"/>
  <c r="I14" i="11" s="1"/>
  <c r="F15" i="11"/>
  <c r="I15" i="11" s="1"/>
  <c r="F16" i="11"/>
  <c r="I16" i="11" s="1"/>
  <c r="F17" i="11"/>
  <c r="I17" i="11" s="1"/>
  <c r="F18" i="11"/>
  <c r="I18" i="11" s="1"/>
  <c r="F19" i="11"/>
  <c r="I19" i="11" s="1"/>
  <c r="F20" i="11"/>
  <c r="I20" i="11" s="1"/>
  <c r="F21" i="11"/>
  <c r="I21" i="11" s="1"/>
  <c r="F22" i="11"/>
  <c r="I22" i="11" s="1"/>
  <c r="F23" i="11"/>
  <c r="I23" i="11" s="1"/>
  <c r="F24" i="11"/>
  <c r="I24" i="11" s="1"/>
  <c r="F25" i="11"/>
  <c r="I25" i="11" s="1"/>
  <c r="F26" i="11"/>
  <c r="I26" i="11" s="1"/>
  <c r="F27" i="11"/>
  <c r="I27" i="11" s="1"/>
  <c r="F28" i="11"/>
  <c r="I28" i="11" s="1"/>
  <c r="F29" i="11"/>
  <c r="I29" i="11" s="1"/>
  <c r="F30" i="11"/>
  <c r="I30" i="11" s="1"/>
  <c r="F31" i="11"/>
  <c r="I31" i="11" s="1"/>
  <c r="F32" i="11"/>
  <c r="I32" i="11" s="1"/>
  <c r="F33" i="11"/>
  <c r="I33" i="11" s="1"/>
  <c r="F34" i="11"/>
  <c r="I34" i="11" s="1"/>
  <c r="F35" i="11"/>
  <c r="I35" i="11" s="1"/>
  <c r="F36" i="11"/>
  <c r="I36" i="11" s="1"/>
  <c r="F37" i="11"/>
  <c r="I37" i="11" s="1"/>
  <c r="F38" i="11"/>
  <c r="I38" i="11" s="1"/>
  <c r="F39" i="11"/>
  <c r="I39" i="11" s="1"/>
  <c r="F40" i="11"/>
  <c r="I40" i="11" s="1"/>
  <c r="F41" i="11"/>
  <c r="I41" i="11" s="1"/>
  <c r="F42" i="11"/>
  <c r="I42" i="11" s="1"/>
  <c r="F43" i="11"/>
  <c r="I43" i="11" s="1"/>
  <c r="F44" i="11"/>
  <c r="I44" i="11" s="1"/>
  <c r="F45" i="11"/>
  <c r="I45" i="11" s="1"/>
  <c r="F46" i="11"/>
  <c r="I46" i="11" s="1"/>
  <c r="F47" i="11"/>
  <c r="I47" i="11" s="1"/>
  <c r="F48" i="11"/>
  <c r="I48" i="11" s="1"/>
  <c r="F49" i="11"/>
  <c r="I49" i="11" s="1"/>
  <c r="F50" i="11"/>
  <c r="I50" i="11" s="1"/>
  <c r="F51" i="11"/>
  <c r="I51" i="11" s="1"/>
  <c r="F52" i="11"/>
  <c r="I52" i="11" s="1"/>
  <c r="F53" i="11"/>
  <c r="I53" i="11" s="1"/>
  <c r="F54" i="11"/>
  <c r="I54" i="11" s="1"/>
  <c r="F55" i="11"/>
  <c r="I55" i="11" s="1"/>
  <c r="F56" i="11"/>
  <c r="I56" i="11" s="1"/>
  <c r="F57" i="11"/>
  <c r="I57" i="11" s="1"/>
  <c r="F58" i="11"/>
  <c r="I58" i="11" s="1"/>
  <c r="F59" i="11"/>
  <c r="I59" i="11" s="1"/>
  <c r="F60" i="11"/>
  <c r="I60" i="11" s="1"/>
  <c r="F61" i="11"/>
  <c r="I61" i="11" s="1"/>
  <c r="F62" i="11"/>
  <c r="I62" i="11" s="1"/>
  <c r="F63" i="11"/>
  <c r="I63" i="11" s="1"/>
  <c r="F64" i="11"/>
  <c r="I64" i="11" s="1"/>
  <c r="F65" i="11"/>
  <c r="I65" i="11" s="1"/>
  <c r="F66" i="11"/>
  <c r="I66" i="11" s="1"/>
  <c r="F67" i="11"/>
  <c r="I67" i="11" s="1"/>
  <c r="F68" i="11"/>
  <c r="I68" i="11" s="1"/>
  <c r="F69" i="11"/>
  <c r="I69" i="11" s="1"/>
  <c r="F70" i="11"/>
  <c r="I70" i="11" s="1"/>
  <c r="F71" i="11"/>
  <c r="I71" i="11" s="1"/>
  <c r="F72" i="11"/>
  <c r="I72" i="11" s="1"/>
  <c r="F73" i="11"/>
  <c r="I73" i="11" s="1"/>
  <c r="F74" i="11"/>
  <c r="I74" i="11" s="1"/>
  <c r="F75" i="11"/>
  <c r="I75" i="11" s="1"/>
  <c r="F76" i="11"/>
  <c r="I76" i="11" s="1"/>
  <c r="F77" i="11"/>
  <c r="I77" i="11" s="1"/>
  <c r="F78" i="11"/>
  <c r="I78" i="11" s="1"/>
  <c r="F79" i="11"/>
  <c r="I79" i="11" s="1"/>
  <c r="F80" i="11"/>
  <c r="I80" i="11" s="1"/>
  <c r="F81" i="11"/>
  <c r="I81" i="11" s="1"/>
  <c r="F82" i="11"/>
  <c r="I82" i="11" s="1"/>
  <c r="F83" i="11"/>
  <c r="I83" i="11" s="1"/>
  <c r="F84" i="11"/>
  <c r="I84" i="11" s="1"/>
  <c r="F85" i="11"/>
  <c r="I85" i="11" s="1"/>
  <c r="F86" i="11"/>
  <c r="I86" i="11" s="1"/>
  <c r="F87" i="11"/>
  <c r="I87" i="11" s="1"/>
  <c r="F88" i="11"/>
  <c r="I88" i="11" s="1"/>
  <c r="F89" i="11"/>
  <c r="I89" i="11" s="1"/>
  <c r="F90" i="11"/>
  <c r="I90" i="11" s="1"/>
  <c r="F91" i="11"/>
  <c r="I91" i="11" s="1"/>
  <c r="F92" i="11"/>
  <c r="I92" i="11" s="1"/>
  <c r="F93" i="11"/>
  <c r="I93" i="11" s="1"/>
  <c r="F94" i="11"/>
  <c r="I94" i="11" s="1"/>
  <c r="F95" i="11"/>
  <c r="I95" i="11" s="1"/>
  <c r="F96" i="11"/>
  <c r="I96" i="11" s="1"/>
  <c r="F97" i="11"/>
  <c r="I97" i="11" s="1"/>
  <c r="F98" i="11"/>
  <c r="I98" i="11" s="1"/>
  <c r="F99" i="11"/>
  <c r="I99" i="11" s="1"/>
  <c r="F100" i="11"/>
  <c r="I100" i="11" s="1"/>
  <c r="F101" i="11"/>
  <c r="I101" i="11" s="1"/>
  <c r="F102" i="11"/>
  <c r="I102" i="11" s="1"/>
  <c r="F103" i="11"/>
  <c r="I103" i="11" s="1"/>
  <c r="F104" i="11"/>
  <c r="I104" i="11" s="1"/>
  <c r="F105" i="11"/>
  <c r="I105" i="11" s="1"/>
  <c r="F106" i="11"/>
  <c r="I106" i="11" s="1"/>
  <c r="F107" i="11"/>
  <c r="I107" i="11" s="1"/>
  <c r="F108" i="11"/>
  <c r="I108" i="11" s="1"/>
  <c r="F109" i="11"/>
  <c r="I109" i="11" s="1"/>
  <c r="F110" i="11"/>
  <c r="I110" i="11" s="1"/>
  <c r="F111" i="11"/>
  <c r="I111" i="11" s="1"/>
  <c r="F112" i="11"/>
  <c r="I112" i="11" s="1"/>
  <c r="F113" i="11"/>
  <c r="I113" i="11" s="1"/>
  <c r="F114" i="11"/>
  <c r="I114" i="11" s="1"/>
  <c r="F115" i="11"/>
  <c r="I115" i="11" s="1"/>
  <c r="F116" i="11"/>
  <c r="I116" i="11" s="1"/>
  <c r="F117" i="11"/>
  <c r="I117" i="11" s="1"/>
  <c r="F118" i="11"/>
  <c r="I118" i="11" s="1"/>
  <c r="F119" i="11"/>
  <c r="I119" i="11" s="1"/>
  <c r="F120" i="11"/>
  <c r="I120" i="11" s="1"/>
  <c r="F121" i="11"/>
  <c r="I121" i="11" s="1"/>
  <c r="F122" i="11"/>
  <c r="I122" i="11" s="1"/>
  <c r="F123" i="11"/>
  <c r="I123" i="11" s="1"/>
  <c r="F124" i="11"/>
  <c r="I124" i="11" s="1"/>
  <c r="F125" i="11"/>
  <c r="I125" i="11" s="1"/>
  <c r="F126" i="11"/>
  <c r="I126" i="11" s="1"/>
  <c r="F127" i="11"/>
  <c r="I127" i="11" s="1"/>
  <c r="F128" i="11"/>
  <c r="I128" i="11" s="1"/>
  <c r="F129" i="11"/>
  <c r="I129" i="11" s="1"/>
  <c r="F130" i="11"/>
  <c r="I130" i="11" s="1"/>
  <c r="F131" i="11"/>
  <c r="I131" i="11" s="1"/>
  <c r="F132" i="11"/>
  <c r="I132" i="11" s="1"/>
  <c r="F133" i="11"/>
  <c r="I133" i="11" s="1"/>
  <c r="F134" i="11"/>
  <c r="I134" i="11" s="1"/>
  <c r="F135" i="11"/>
  <c r="I135" i="11" s="1"/>
  <c r="F136" i="11"/>
  <c r="I136" i="11" s="1"/>
  <c r="F137" i="11"/>
  <c r="I137" i="11" s="1"/>
  <c r="F138" i="11"/>
  <c r="I138" i="11" s="1"/>
  <c r="F139" i="11"/>
  <c r="I139" i="11" s="1"/>
  <c r="F140" i="11"/>
  <c r="I140" i="11" s="1"/>
  <c r="F141" i="11"/>
  <c r="I141" i="11" s="1"/>
  <c r="F142" i="11"/>
  <c r="I142" i="11" s="1"/>
  <c r="F143" i="11"/>
  <c r="I143" i="11" s="1"/>
  <c r="F144" i="11"/>
  <c r="I144" i="11" s="1"/>
  <c r="F145" i="11"/>
  <c r="I145" i="11" s="1"/>
  <c r="F146" i="11"/>
  <c r="I146" i="11" s="1"/>
  <c r="F147" i="11"/>
  <c r="I147" i="11" s="1"/>
  <c r="F148" i="11"/>
  <c r="I148" i="11" s="1"/>
  <c r="F149" i="11"/>
  <c r="I149" i="11" s="1"/>
  <c r="F150" i="11"/>
  <c r="I150" i="11" s="1"/>
  <c r="F151" i="11"/>
  <c r="I151" i="11" s="1"/>
  <c r="F152" i="11"/>
  <c r="I152" i="11" s="1"/>
  <c r="F153" i="11"/>
  <c r="I153" i="11" s="1"/>
  <c r="F154" i="11"/>
  <c r="I154" i="11" s="1"/>
  <c r="F155" i="11"/>
  <c r="I155" i="11" s="1"/>
  <c r="F156" i="11"/>
  <c r="I156" i="11" s="1"/>
  <c r="F157" i="11"/>
  <c r="I157" i="11" s="1"/>
  <c r="F158" i="11"/>
  <c r="I158" i="11" s="1"/>
  <c r="F159" i="11"/>
  <c r="I159" i="11" s="1"/>
  <c r="F160" i="11"/>
  <c r="I160" i="11" s="1"/>
  <c r="F161" i="11"/>
  <c r="I161" i="11" s="1"/>
  <c r="F162" i="11"/>
  <c r="I162" i="11" s="1"/>
  <c r="F163" i="11"/>
  <c r="I163" i="11" s="1"/>
  <c r="F164" i="11"/>
  <c r="I164" i="11" s="1"/>
  <c r="F165" i="11"/>
  <c r="I165" i="11" s="1"/>
  <c r="F166" i="11"/>
  <c r="I166" i="11" s="1"/>
  <c r="F167" i="11"/>
  <c r="I167" i="11" s="1"/>
  <c r="F168" i="11"/>
  <c r="I168" i="11" s="1"/>
  <c r="F169" i="11"/>
  <c r="I169" i="11" s="1"/>
  <c r="F170" i="11"/>
  <c r="I170" i="11" s="1"/>
  <c r="F171" i="11"/>
  <c r="I171" i="11" s="1"/>
  <c r="F172" i="11"/>
  <c r="I172" i="11" s="1"/>
  <c r="F173" i="11"/>
  <c r="I173" i="11" s="1"/>
  <c r="F174" i="11"/>
  <c r="I174" i="11" s="1"/>
  <c r="F175" i="11"/>
  <c r="I175" i="11" s="1"/>
  <c r="F176" i="11"/>
  <c r="I176" i="11" s="1"/>
  <c r="F177" i="11"/>
  <c r="I177" i="11" s="1"/>
  <c r="F178" i="11"/>
  <c r="I178" i="11" s="1"/>
  <c r="F179" i="11"/>
  <c r="I179" i="11" s="1"/>
  <c r="F180" i="11"/>
  <c r="I180" i="11" s="1"/>
  <c r="F181" i="11"/>
  <c r="I181" i="11" s="1"/>
  <c r="F182" i="11"/>
  <c r="I182" i="11" s="1"/>
  <c r="F183" i="11"/>
  <c r="I183" i="11" s="1"/>
  <c r="F184" i="11"/>
  <c r="I184" i="11" s="1"/>
  <c r="F185" i="11"/>
  <c r="I185" i="11" s="1"/>
  <c r="F186" i="11"/>
  <c r="I186" i="11" s="1"/>
  <c r="F187" i="11"/>
  <c r="I187" i="11" s="1"/>
  <c r="F188" i="11"/>
  <c r="I188" i="11" s="1"/>
  <c r="F189" i="11"/>
  <c r="I189" i="11" s="1"/>
  <c r="F190" i="11"/>
  <c r="I190" i="11" s="1"/>
  <c r="F191" i="11"/>
  <c r="I191" i="11" s="1"/>
  <c r="F192" i="11"/>
  <c r="I192" i="11" s="1"/>
  <c r="F193" i="11"/>
  <c r="I193" i="11" s="1"/>
  <c r="F194" i="11"/>
  <c r="I194" i="11" s="1"/>
  <c r="F195" i="11"/>
  <c r="I195" i="11" s="1"/>
  <c r="F196" i="11"/>
  <c r="I196" i="11" s="1"/>
  <c r="F197" i="11"/>
  <c r="I197" i="11" s="1"/>
  <c r="F198" i="11"/>
  <c r="I198" i="11" s="1"/>
  <c r="F199" i="11"/>
  <c r="I199" i="11" s="1"/>
  <c r="F200" i="11"/>
  <c r="I200" i="11" s="1"/>
  <c r="F201" i="11"/>
  <c r="I201" i="11" s="1"/>
  <c r="F202" i="11"/>
  <c r="I202" i="11" s="1"/>
  <c r="F203" i="11"/>
  <c r="I203" i="11" s="1"/>
  <c r="F204" i="11"/>
  <c r="I204" i="11" s="1"/>
  <c r="F205" i="11"/>
  <c r="I205" i="11" s="1"/>
  <c r="F206" i="11"/>
  <c r="I206" i="11" s="1"/>
  <c r="F207" i="11"/>
  <c r="I207" i="11" s="1"/>
  <c r="F208" i="11"/>
  <c r="I208" i="11" s="1"/>
  <c r="F209" i="11"/>
  <c r="I209" i="11" s="1"/>
  <c r="F210" i="11"/>
  <c r="I210" i="11" s="1"/>
  <c r="F211" i="11"/>
  <c r="I211" i="11" s="1"/>
  <c r="F212" i="11"/>
  <c r="I212" i="11" s="1"/>
  <c r="F213" i="11"/>
  <c r="I213" i="11" s="1"/>
  <c r="F214" i="11"/>
  <c r="I214" i="11" s="1"/>
  <c r="F215" i="11"/>
  <c r="I215" i="11" s="1"/>
  <c r="F216" i="11"/>
  <c r="I216" i="11" s="1"/>
  <c r="F217" i="11"/>
  <c r="I217" i="11" s="1"/>
  <c r="F218" i="11"/>
  <c r="I218" i="11" s="1"/>
  <c r="F219" i="11"/>
  <c r="I219" i="11" s="1"/>
  <c r="F220" i="11"/>
  <c r="I220" i="11" s="1"/>
  <c r="F221" i="11"/>
  <c r="I221" i="11" s="1"/>
  <c r="F222" i="11"/>
  <c r="I222" i="11" s="1"/>
  <c r="F223" i="11"/>
  <c r="I223" i="11" s="1"/>
  <c r="F224" i="11"/>
  <c r="I224" i="11" s="1"/>
  <c r="F225" i="11"/>
  <c r="I225" i="11" s="1"/>
  <c r="F226" i="11"/>
  <c r="I226" i="11" s="1"/>
  <c r="F227" i="11"/>
  <c r="I227" i="11" s="1"/>
  <c r="F228" i="11"/>
  <c r="I228" i="11" s="1"/>
  <c r="F229" i="11"/>
  <c r="I229" i="11" s="1"/>
  <c r="F5" i="11"/>
  <c r="AK20" i="10"/>
  <c r="AK19" i="10"/>
  <c r="AK18" i="10"/>
  <c r="AK17" i="10"/>
  <c r="AK16" i="10"/>
  <c r="AK12" i="10"/>
  <c r="AK11" i="10"/>
  <c r="AK10" i="10"/>
  <c r="AK9" i="10"/>
  <c r="AK8" i="10"/>
  <c r="AH7" i="10"/>
  <c r="AH8" i="10"/>
  <c r="AH9" i="10"/>
  <c r="AH10" i="10"/>
  <c r="AH11" i="10"/>
  <c r="AH12" i="10"/>
  <c r="AH13" i="10"/>
  <c r="AH14" i="10"/>
  <c r="AH15" i="10"/>
  <c r="AH16" i="10"/>
  <c r="AH6" i="10"/>
  <c r="AE7" i="10"/>
  <c r="AE8" i="10"/>
  <c r="AE9" i="10"/>
  <c r="AE10" i="10"/>
  <c r="AE11" i="10"/>
  <c r="AE12" i="10"/>
  <c r="AE13" i="10"/>
  <c r="AE14" i="10"/>
  <c r="AE15" i="10"/>
  <c r="AE16" i="10"/>
  <c r="AE6" i="10"/>
  <c r="AD6" i="10"/>
  <c r="AD7" i="10"/>
  <c r="AD8" i="10"/>
  <c r="AD9" i="10"/>
  <c r="AD10" i="10"/>
  <c r="AD11" i="10"/>
  <c r="AD12" i="10"/>
  <c r="AD13" i="10"/>
  <c r="AD14" i="10"/>
  <c r="AD15" i="10"/>
  <c r="AD16" i="10"/>
  <c r="AD5" i="10"/>
  <c r="AC6" i="10"/>
  <c r="AC8" i="10"/>
  <c r="AC12" i="10"/>
  <c r="AC13" i="10"/>
  <c r="AC14" i="10"/>
  <c r="AC5" i="10"/>
  <c r="Z18" i="10"/>
  <c r="Z17" i="10"/>
  <c r="Z16" i="10"/>
  <c r="Z15" i="10"/>
  <c r="Z14" i="10"/>
  <c r="Z10" i="10"/>
  <c r="Z9" i="10"/>
  <c r="Z8" i="10"/>
  <c r="Z7" i="10"/>
  <c r="Z6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6" i="10"/>
  <c r="P47" i="10"/>
  <c r="P49" i="10"/>
  <c r="P50" i="10"/>
  <c r="P51" i="10"/>
  <c r="P52" i="10"/>
  <c r="P53" i="10"/>
  <c r="P54" i="10"/>
  <c r="P56" i="10"/>
  <c r="P4" i="10"/>
  <c r="I8" i="10"/>
  <c r="I9" i="10"/>
  <c r="I12" i="10"/>
  <c r="I13" i="10"/>
  <c r="I16" i="10"/>
  <c r="I17" i="10"/>
  <c r="I20" i="10"/>
  <c r="I21" i="10"/>
  <c r="I24" i="10"/>
  <c r="I25" i="10"/>
  <c r="I28" i="10"/>
  <c r="I29" i="10"/>
  <c r="I32" i="10"/>
  <c r="I33" i="10"/>
  <c r="I36" i="10"/>
  <c r="I37" i="10"/>
  <c r="I40" i="10"/>
  <c r="I41" i="10"/>
  <c r="I44" i="10"/>
  <c r="I45" i="10"/>
  <c r="I48" i="10"/>
  <c r="I49" i="10"/>
  <c r="I52" i="10"/>
  <c r="I53" i="10"/>
  <c r="I56" i="10"/>
  <c r="I57" i="10"/>
  <c r="I60" i="10"/>
  <c r="I61" i="10"/>
  <c r="I64" i="10"/>
  <c r="I65" i="10"/>
  <c r="I68" i="10"/>
  <c r="I69" i="10"/>
  <c r="I72" i="10"/>
  <c r="I73" i="10"/>
  <c r="I76" i="10"/>
  <c r="I77" i="10"/>
  <c r="I80" i="10"/>
  <c r="I81" i="10"/>
  <c r="I84" i="10"/>
  <c r="I85" i="10"/>
  <c r="I88" i="10"/>
  <c r="I89" i="10"/>
  <c r="I92" i="10"/>
  <c r="I93" i="10"/>
  <c r="I96" i="10"/>
  <c r="I97" i="10"/>
  <c r="I100" i="10"/>
  <c r="I101" i="10"/>
  <c r="I104" i="10"/>
  <c r="I105" i="10"/>
  <c r="I108" i="10"/>
  <c r="I109" i="10"/>
  <c r="I112" i="10"/>
  <c r="I113" i="10"/>
  <c r="I116" i="10"/>
  <c r="I117" i="10"/>
  <c r="I120" i="10"/>
  <c r="I121" i="10"/>
  <c r="I124" i="10"/>
  <c r="I125" i="10"/>
  <c r="I128" i="10"/>
  <c r="I129" i="10"/>
  <c r="I132" i="10"/>
  <c r="I133" i="10"/>
  <c r="I136" i="10"/>
  <c r="I137" i="10"/>
  <c r="I140" i="10"/>
  <c r="I141" i="10"/>
  <c r="I142" i="10"/>
  <c r="I144" i="10"/>
  <c r="I145" i="10"/>
  <c r="I146" i="10"/>
  <c r="I148" i="10"/>
  <c r="I149" i="10"/>
  <c r="I150" i="10"/>
  <c r="I152" i="10"/>
  <c r="I153" i="10"/>
  <c r="I154" i="10"/>
  <c r="I156" i="10"/>
  <c r="I157" i="10"/>
  <c r="I158" i="10"/>
  <c r="I160" i="10"/>
  <c r="I161" i="10"/>
  <c r="I162" i="10"/>
  <c r="I164" i="10"/>
  <c r="I165" i="10"/>
  <c r="I166" i="10"/>
  <c r="I168" i="10"/>
  <c r="I169" i="10"/>
  <c r="I170" i="10"/>
  <c r="I172" i="10"/>
  <c r="I173" i="10"/>
  <c r="I174" i="10"/>
  <c r="I176" i="10"/>
  <c r="I177" i="10"/>
  <c r="I178" i="10"/>
  <c r="I180" i="10"/>
  <c r="I181" i="10"/>
  <c r="I182" i="10"/>
  <c r="I184" i="10"/>
  <c r="I185" i="10"/>
  <c r="I186" i="10"/>
  <c r="I188" i="10"/>
  <c r="I189" i="10"/>
  <c r="I190" i="10"/>
  <c r="I192" i="10"/>
  <c r="I193" i="10"/>
  <c r="I194" i="10"/>
  <c r="I196" i="10"/>
  <c r="I197" i="10"/>
  <c r="I198" i="10"/>
  <c r="I200" i="10"/>
  <c r="I201" i="10"/>
  <c r="I202" i="10"/>
  <c r="I204" i="10"/>
  <c r="I205" i="10"/>
  <c r="I206" i="10"/>
  <c r="I208" i="10"/>
  <c r="I209" i="10"/>
  <c r="I210" i="10"/>
  <c r="I212" i="10"/>
  <c r="I213" i="10"/>
  <c r="I214" i="10"/>
  <c r="I216" i="10"/>
  <c r="I217" i="10"/>
  <c r="I218" i="10"/>
  <c r="I220" i="10"/>
  <c r="I221" i="10"/>
  <c r="I222" i="10"/>
  <c r="I224" i="10"/>
  <c r="I225" i="10"/>
  <c r="I226" i="10"/>
  <c r="I228" i="10"/>
  <c r="I229" i="10"/>
  <c r="I5" i="10"/>
  <c r="H7" i="10"/>
  <c r="H123" i="10"/>
  <c r="F6" i="10"/>
  <c r="I6" i="10" s="1"/>
  <c r="F7" i="10"/>
  <c r="I7" i="10" s="1"/>
  <c r="F8" i="10"/>
  <c r="F9" i="10"/>
  <c r="F10" i="10"/>
  <c r="I10" i="10" s="1"/>
  <c r="F11" i="10"/>
  <c r="I11" i="10" s="1"/>
  <c r="F12" i="10"/>
  <c r="F13" i="10"/>
  <c r="F14" i="10"/>
  <c r="I14" i="10" s="1"/>
  <c r="F15" i="10"/>
  <c r="I15" i="10" s="1"/>
  <c r="F16" i="10"/>
  <c r="F17" i="10"/>
  <c r="F18" i="10"/>
  <c r="I18" i="10" s="1"/>
  <c r="F19" i="10"/>
  <c r="I19" i="10" s="1"/>
  <c r="F20" i="10"/>
  <c r="F21" i="10"/>
  <c r="F22" i="10"/>
  <c r="I22" i="10" s="1"/>
  <c r="F23" i="10"/>
  <c r="I23" i="10" s="1"/>
  <c r="F24" i="10"/>
  <c r="F25" i="10"/>
  <c r="F26" i="10"/>
  <c r="I26" i="10" s="1"/>
  <c r="F27" i="10"/>
  <c r="I27" i="10" s="1"/>
  <c r="F28" i="10"/>
  <c r="F29" i="10"/>
  <c r="F30" i="10"/>
  <c r="I30" i="10" s="1"/>
  <c r="F31" i="10"/>
  <c r="I31" i="10" s="1"/>
  <c r="F32" i="10"/>
  <c r="F33" i="10"/>
  <c r="F34" i="10"/>
  <c r="I34" i="10" s="1"/>
  <c r="F35" i="10"/>
  <c r="I35" i="10" s="1"/>
  <c r="F36" i="10"/>
  <c r="F37" i="10"/>
  <c r="F38" i="10"/>
  <c r="I38" i="10" s="1"/>
  <c r="F39" i="10"/>
  <c r="I39" i="10" s="1"/>
  <c r="F40" i="10"/>
  <c r="F41" i="10"/>
  <c r="F42" i="10"/>
  <c r="I42" i="10" s="1"/>
  <c r="F43" i="10"/>
  <c r="I43" i="10" s="1"/>
  <c r="F44" i="10"/>
  <c r="F45" i="10"/>
  <c r="F46" i="10"/>
  <c r="I46" i="10" s="1"/>
  <c r="F47" i="10"/>
  <c r="I47" i="10" s="1"/>
  <c r="F48" i="10"/>
  <c r="F49" i="10"/>
  <c r="F50" i="10"/>
  <c r="I50" i="10" s="1"/>
  <c r="F51" i="10"/>
  <c r="I51" i="10" s="1"/>
  <c r="F52" i="10"/>
  <c r="F53" i="10"/>
  <c r="F54" i="10"/>
  <c r="I54" i="10" s="1"/>
  <c r="F55" i="10"/>
  <c r="I55" i="10" s="1"/>
  <c r="F56" i="10"/>
  <c r="F57" i="10"/>
  <c r="F58" i="10"/>
  <c r="I58" i="10" s="1"/>
  <c r="F59" i="10"/>
  <c r="I59" i="10" s="1"/>
  <c r="F60" i="10"/>
  <c r="F61" i="10"/>
  <c r="F62" i="10"/>
  <c r="I62" i="10" s="1"/>
  <c r="F63" i="10"/>
  <c r="I63" i="10" s="1"/>
  <c r="F64" i="10"/>
  <c r="F65" i="10"/>
  <c r="F66" i="10"/>
  <c r="I66" i="10" s="1"/>
  <c r="F67" i="10"/>
  <c r="I67" i="10" s="1"/>
  <c r="F68" i="10"/>
  <c r="F69" i="10"/>
  <c r="F70" i="10"/>
  <c r="I70" i="10" s="1"/>
  <c r="F71" i="10"/>
  <c r="I71" i="10" s="1"/>
  <c r="F72" i="10"/>
  <c r="F73" i="10"/>
  <c r="F74" i="10"/>
  <c r="I74" i="10" s="1"/>
  <c r="F75" i="10"/>
  <c r="I75" i="10" s="1"/>
  <c r="F76" i="10"/>
  <c r="F77" i="10"/>
  <c r="F78" i="10"/>
  <c r="I78" i="10" s="1"/>
  <c r="F79" i="10"/>
  <c r="I79" i="10" s="1"/>
  <c r="F80" i="10"/>
  <c r="F81" i="10"/>
  <c r="F82" i="10"/>
  <c r="I82" i="10" s="1"/>
  <c r="F83" i="10"/>
  <c r="I83" i="10" s="1"/>
  <c r="F84" i="10"/>
  <c r="F85" i="10"/>
  <c r="F86" i="10"/>
  <c r="I86" i="10" s="1"/>
  <c r="F87" i="10"/>
  <c r="I87" i="10" s="1"/>
  <c r="F88" i="10"/>
  <c r="F89" i="10"/>
  <c r="F90" i="10"/>
  <c r="I90" i="10" s="1"/>
  <c r="F91" i="10"/>
  <c r="I91" i="10" s="1"/>
  <c r="F92" i="10"/>
  <c r="F93" i="10"/>
  <c r="F94" i="10"/>
  <c r="I94" i="10" s="1"/>
  <c r="F95" i="10"/>
  <c r="I95" i="10" s="1"/>
  <c r="F96" i="10"/>
  <c r="F97" i="10"/>
  <c r="F98" i="10"/>
  <c r="I98" i="10" s="1"/>
  <c r="F99" i="10"/>
  <c r="I99" i="10" s="1"/>
  <c r="F100" i="10"/>
  <c r="F101" i="10"/>
  <c r="F102" i="10"/>
  <c r="I102" i="10" s="1"/>
  <c r="F103" i="10"/>
  <c r="I103" i="10" s="1"/>
  <c r="F104" i="10"/>
  <c r="F105" i="10"/>
  <c r="F106" i="10"/>
  <c r="I106" i="10" s="1"/>
  <c r="F107" i="10"/>
  <c r="I107" i="10" s="1"/>
  <c r="F108" i="10"/>
  <c r="F109" i="10"/>
  <c r="F110" i="10"/>
  <c r="I110" i="10" s="1"/>
  <c r="F111" i="10"/>
  <c r="I111" i="10" s="1"/>
  <c r="F112" i="10"/>
  <c r="F113" i="10"/>
  <c r="F114" i="10"/>
  <c r="I114" i="10" s="1"/>
  <c r="F115" i="10"/>
  <c r="I115" i="10" s="1"/>
  <c r="F116" i="10"/>
  <c r="F117" i="10"/>
  <c r="F118" i="10"/>
  <c r="I118" i="10" s="1"/>
  <c r="F119" i="10"/>
  <c r="I119" i="10" s="1"/>
  <c r="F120" i="10"/>
  <c r="F121" i="10"/>
  <c r="F122" i="10"/>
  <c r="I122" i="10" s="1"/>
  <c r="F123" i="10"/>
  <c r="I123" i="10" s="1"/>
  <c r="F124" i="10"/>
  <c r="F125" i="10"/>
  <c r="F126" i="10"/>
  <c r="I126" i="10" s="1"/>
  <c r="F127" i="10"/>
  <c r="I127" i="10" s="1"/>
  <c r="F128" i="10"/>
  <c r="F129" i="10"/>
  <c r="F130" i="10"/>
  <c r="I130" i="10" s="1"/>
  <c r="F131" i="10"/>
  <c r="I131" i="10" s="1"/>
  <c r="F132" i="10"/>
  <c r="F133" i="10"/>
  <c r="F134" i="10"/>
  <c r="I134" i="10" s="1"/>
  <c r="F135" i="10"/>
  <c r="I135" i="10" s="1"/>
  <c r="F136" i="10"/>
  <c r="F137" i="10"/>
  <c r="F138" i="10"/>
  <c r="I138" i="10" s="1"/>
  <c r="F139" i="10"/>
  <c r="I139" i="10" s="1"/>
  <c r="F140" i="10"/>
  <c r="F141" i="10"/>
  <c r="F142" i="10"/>
  <c r="F143" i="10"/>
  <c r="I143" i="10" s="1"/>
  <c r="F144" i="10"/>
  <c r="F145" i="10"/>
  <c r="F146" i="10"/>
  <c r="F147" i="10"/>
  <c r="I147" i="10" s="1"/>
  <c r="F148" i="10"/>
  <c r="F149" i="10"/>
  <c r="F150" i="10"/>
  <c r="F151" i="10"/>
  <c r="I151" i="10" s="1"/>
  <c r="F152" i="10"/>
  <c r="F153" i="10"/>
  <c r="F154" i="10"/>
  <c r="F155" i="10"/>
  <c r="I155" i="10" s="1"/>
  <c r="F156" i="10"/>
  <c r="F157" i="10"/>
  <c r="F158" i="10"/>
  <c r="F159" i="10"/>
  <c r="I159" i="10" s="1"/>
  <c r="F160" i="10"/>
  <c r="F161" i="10"/>
  <c r="F162" i="10"/>
  <c r="F163" i="10"/>
  <c r="I163" i="10" s="1"/>
  <c r="F164" i="10"/>
  <c r="F165" i="10"/>
  <c r="F166" i="10"/>
  <c r="F167" i="10"/>
  <c r="I167" i="10" s="1"/>
  <c r="F168" i="10"/>
  <c r="F169" i="10"/>
  <c r="F170" i="10"/>
  <c r="F171" i="10"/>
  <c r="I171" i="10" s="1"/>
  <c r="F172" i="10"/>
  <c r="F173" i="10"/>
  <c r="F174" i="10"/>
  <c r="F175" i="10"/>
  <c r="I175" i="10" s="1"/>
  <c r="F176" i="10"/>
  <c r="F177" i="10"/>
  <c r="F178" i="10"/>
  <c r="F179" i="10"/>
  <c r="I179" i="10" s="1"/>
  <c r="F180" i="10"/>
  <c r="F181" i="10"/>
  <c r="F182" i="10"/>
  <c r="F183" i="10"/>
  <c r="I183" i="10" s="1"/>
  <c r="F184" i="10"/>
  <c r="F185" i="10"/>
  <c r="F186" i="10"/>
  <c r="F187" i="10"/>
  <c r="I187" i="10" s="1"/>
  <c r="F188" i="10"/>
  <c r="F189" i="10"/>
  <c r="F190" i="10"/>
  <c r="F191" i="10"/>
  <c r="I191" i="10" s="1"/>
  <c r="F192" i="10"/>
  <c r="F193" i="10"/>
  <c r="F194" i="10"/>
  <c r="F195" i="10"/>
  <c r="I195" i="10" s="1"/>
  <c r="F196" i="10"/>
  <c r="F197" i="10"/>
  <c r="F198" i="10"/>
  <c r="F199" i="10"/>
  <c r="I199" i="10" s="1"/>
  <c r="F200" i="10"/>
  <c r="F201" i="10"/>
  <c r="F202" i="10"/>
  <c r="F203" i="10"/>
  <c r="I203" i="10" s="1"/>
  <c r="F204" i="10"/>
  <c r="F205" i="10"/>
  <c r="F206" i="10"/>
  <c r="F207" i="10"/>
  <c r="I207" i="10" s="1"/>
  <c r="F208" i="10"/>
  <c r="F209" i="10"/>
  <c r="F210" i="10"/>
  <c r="F211" i="10"/>
  <c r="I211" i="10" s="1"/>
  <c r="F212" i="10"/>
  <c r="F213" i="10"/>
  <c r="F214" i="10"/>
  <c r="F215" i="10"/>
  <c r="I215" i="10" s="1"/>
  <c r="F216" i="10"/>
  <c r="F217" i="10"/>
  <c r="F218" i="10"/>
  <c r="F219" i="10"/>
  <c r="I219" i="10" s="1"/>
  <c r="F220" i="10"/>
  <c r="F221" i="10"/>
  <c r="F222" i="10"/>
  <c r="F223" i="10"/>
  <c r="I223" i="10" s="1"/>
  <c r="F224" i="10"/>
  <c r="F225" i="10"/>
  <c r="F226" i="10"/>
  <c r="F227" i="10"/>
  <c r="I227" i="10" s="1"/>
  <c r="F228" i="10"/>
  <c r="F229" i="10"/>
  <c r="F5" i="10"/>
  <c r="L8" i="10" s="1"/>
  <c r="L9" i="10" s="1"/>
  <c r="K14" i="6"/>
  <c r="K13" i="6"/>
  <c r="K12" i="6"/>
  <c r="K11" i="6"/>
  <c r="K10" i="6"/>
  <c r="K7" i="6"/>
  <c r="K6" i="6"/>
  <c r="K5" i="6"/>
  <c r="K4" i="6"/>
  <c r="K3" i="6"/>
  <c r="F4" i="6"/>
  <c r="F5" i="6"/>
  <c r="F6" i="6"/>
  <c r="F7" i="6"/>
  <c r="F8" i="6"/>
  <c r="F9" i="6"/>
  <c r="F10" i="6"/>
  <c r="F11" i="6"/>
  <c r="F12" i="6"/>
  <c r="F13" i="6"/>
  <c r="F14" i="6"/>
  <c r="F3" i="6"/>
  <c r="E3" i="6"/>
  <c r="C4" i="6"/>
  <c r="C5" i="6"/>
  <c r="C6" i="6"/>
  <c r="C7" i="6"/>
  <c r="C8" i="6"/>
  <c r="C9" i="6"/>
  <c r="C10" i="6"/>
  <c r="C11" i="6"/>
  <c r="C12" i="6"/>
  <c r="C13" i="6"/>
  <c r="C14" i="6"/>
  <c r="C3" i="6"/>
  <c r="K15" i="5"/>
  <c r="K14" i="5"/>
  <c r="K13" i="5"/>
  <c r="K12" i="5"/>
  <c r="K11" i="5"/>
  <c r="K8" i="5"/>
  <c r="K7" i="5"/>
  <c r="K6" i="5"/>
  <c r="K5" i="5"/>
  <c r="K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3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3" i="5"/>
  <c r="R16" i="4"/>
  <c r="R15" i="4"/>
  <c r="R14" i="4"/>
  <c r="R13" i="4"/>
  <c r="R12" i="4"/>
  <c r="R9" i="4"/>
  <c r="R8" i="4"/>
  <c r="R7" i="4"/>
  <c r="R6" i="4"/>
  <c r="R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3" i="4"/>
  <c r="E245" i="4"/>
  <c r="E198" i="4"/>
  <c r="E134" i="4"/>
  <c r="E106" i="4"/>
  <c r="E69" i="4"/>
  <c r="E5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3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3" i="1"/>
  <c r="R16" i="3"/>
  <c r="R15" i="3"/>
  <c r="R14" i="3"/>
  <c r="R13" i="3"/>
  <c r="R12" i="3"/>
  <c r="R8" i="3"/>
  <c r="R7" i="3"/>
  <c r="R6" i="3"/>
  <c r="R5" i="3"/>
  <c r="R4" i="3"/>
  <c r="F3" i="3"/>
  <c r="F5" i="3"/>
  <c r="F6" i="3"/>
  <c r="F7" i="3"/>
  <c r="F8" i="3"/>
  <c r="F9" i="3"/>
  <c r="F10" i="3"/>
  <c r="F11" i="3"/>
  <c r="F12" i="3"/>
  <c r="F13" i="3"/>
  <c r="F14" i="3"/>
  <c r="F4" i="3"/>
  <c r="C4" i="3"/>
  <c r="C5" i="3"/>
  <c r="C6" i="3"/>
  <c r="C7" i="3"/>
  <c r="C8" i="3"/>
  <c r="C9" i="3"/>
  <c r="C10" i="3"/>
  <c r="C11" i="3"/>
  <c r="C12" i="3"/>
  <c r="C13" i="3"/>
  <c r="C14" i="3"/>
  <c r="C3" i="3"/>
  <c r="T16" i="1"/>
  <c r="T15" i="1"/>
  <c r="T14" i="1"/>
  <c r="T13" i="1"/>
  <c r="T12" i="1"/>
  <c r="T9" i="1"/>
  <c r="T8" i="1"/>
  <c r="T7" i="1"/>
  <c r="T6" i="1"/>
  <c r="T5" i="1"/>
  <c r="Q16" i="2"/>
  <c r="Q8" i="2"/>
  <c r="Q15" i="2"/>
  <c r="Q14" i="2"/>
  <c r="Q13" i="2"/>
  <c r="Q12" i="2"/>
  <c r="Q11" i="2"/>
  <c r="Q7" i="2"/>
  <c r="Q6" i="2"/>
  <c r="Q5" i="2"/>
  <c r="Q4" i="2"/>
  <c r="Q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3" i="1"/>
  <c r="F248" i="1"/>
  <c r="G248" i="1" s="1"/>
  <c r="C248" i="1"/>
  <c r="F247" i="1"/>
  <c r="G247" i="1" s="1"/>
  <c r="C247" i="1"/>
  <c r="F246" i="1"/>
  <c r="G246" i="1" s="1"/>
  <c r="C246" i="1"/>
  <c r="F240" i="1" s="1"/>
  <c r="G240" i="1" s="1"/>
  <c r="F245" i="1"/>
  <c r="G245" i="1" s="1"/>
  <c r="C245" i="1"/>
  <c r="G244" i="1"/>
  <c r="F244" i="1"/>
  <c r="C244" i="1"/>
  <c r="F239" i="1" s="1"/>
  <c r="G239" i="1" s="1"/>
  <c r="F243" i="1"/>
  <c r="G243" i="1" s="1"/>
  <c r="C243" i="1"/>
  <c r="F238" i="1" s="1"/>
  <c r="G242" i="1"/>
  <c r="F242" i="1"/>
  <c r="C242" i="1"/>
  <c r="F241" i="1"/>
  <c r="G241" i="1" s="1"/>
  <c r="C241" i="1"/>
  <c r="C240" i="1"/>
  <c r="F235" i="1" s="1"/>
  <c r="G235" i="1" s="1"/>
  <c r="C239" i="1"/>
  <c r="F234" i="1" s="1"/>
  <c r="G234" i="1" s="1"/>
  <c r="G238" i="1"/>
  <c r="C238" i="1"/>
  <c r="F237" i="1"/>
  <c r="G237" i="1" s="1"/>
  <c r="C237" i="1"/>
  <c r="G236" i="1"/>
  <c r="F236" i="1"/>
  <c r="C236" i="1"/>
  <c r="F231" i="1" s="1"/>
  <c r="G231" i="1" s="1"/>
  <c r="C235" i="1"/>
  <c r="F230" i="1" s="1"/>
  <c r="G230" i="1" s="1"/>
  <c r="C234" i="1"/>
  <c r="F233" i="1"/>
  <c r="G233" i="1" s="1"/>
  <c r="C233" i="1"/>
  <c r="G232" i="1"/>
  <c r="F232" i="1"/>
  <c r="C232" i="1"/>
  <c r="F227" i="1" s="1"/>
  <c r="G227" i="1" s="1"/>
  <c r="C231" i="1"/>
  <c r="F226" i="1" s="1"/>
  <c r="G226" i="1" s="1"/>
  <c r="C230" i="1"/>
  <c r="F229" i="1"/>
  <c r="G229" i="1" s="1"/>
  <c r="C229" i="1"/>
  <c r="G228" i="1"/>
  <c r="F228" i="1"/>
  <c r="C228" i="1"/>
  <c r="F223" i="1" s="1"/>
  <c r="G223" i="1" s="1"/>
  <c r="C227" i="1"/>
  <c r="F222" i="1" s="1"/>
  <c r="G222" i="1" s="1"/>
  <c r="C226" i="1"/>
  <c r="F225" i="1"/>
  <c r="G225" i="1" s="1"/>
  <c r="C225" i="1"/>
  <c r="G224" i="1"/>
  <c r="F224" i="1"/>
  <c r="C224" i="1"/>
  <c r="F219" i="1" s="1"/>
  <c r="G219" i="1" s="1"/>
  <c r="C223" i="1"/>
  <c r="F218" i="1" s="1"/>
  <c r="G218" i="1" s="1"/>
  <c r="C222" i="1"/>
  <c r="F221" i="1"/>
  <c r="G221" i="1" s="1"/>
  <c r="C221" i="1"/>
  <c r="G220" i="1"/>
  <c r="F220" i="1"/>
  <c r="C220" i="1"/>
  <c r="F215" i="1" s="1"/>
  <c r="G215" i="1" s="1"/>
  <c r="C219" i="1"/>
  <c r="F214" i="1" s="1"/>
  <c r="G214" i="1" s="1"/>
  <c r="C218" i="1"/>
  <c r="F217" i="1"/>
  <c r="G217" i="1" s="1"/>
  <c r="C217" i="1"/>
  <c r="G216" i="1"/>
  <c r="F216" i="1"/>
  <c r="C216" i="1"/>
  <c r="F211" i="1" s="1"/>
  <c r="G211" i="1" s="1"/>
  <c r="C215" i="1"/>
  <c r="F210" i="1" s="1"/>
  <c r="G210" i="1" s="1"/>
  <c r="C214" i="1"/>
  <c r="F213" i="1"/>
  <c r="G213" i="1" s="1"/>
  <c r="C213" i="1"/>
  <c r="G212" i="1"/>
  <c r="F212" i="1"/>
  <c r="C212" i="1"/>
  <c r="F207" i="1" s="1"/>
  <c r="G207" i="1" s="1"/>
  <c r="C211" i="1"/>
  <c r="F206" i="1" s="1"/>
  <c r="G206" i="1" s="1"/>
  <c r="C210" i="1"/>
  <c r="F209" i="1"/>
  <c r="G209" i="1" s="1"/>
  <c r="C209" i="1"/>
  <c r="G208" i="1"/>
  <c r="F208" i="1"/>
  <c r="C208" i="1"/>
  <c r="F203" i="1" s="1"/>
  <c r="G203" i="1" s="1"/>
  <c r="C207" i="1"/>
  <c r="F202" i="1" s="1"/>
  <c r="G202" i="1" s="1"/>
  <c r="C206" i="1"/>
  <c r="F205" i="1"/>
  <c r="G205" i="1" s="1"/>
  <c r="C205" i="1"/>
  <c r="G204" i="1"/>
  <c r="F204" i="1"/>
  <c r="C204" i="1"/>
  <c r="F199" i="1" s="1"/>
  <c r="G199" i="1" s="1"/>
  <c r="C203" i="1"/>
  <c r="F198" i="1" s="1"/>
  <c r="G198" i="1" s="1"/>
  <c r="C202" i="1"/>
  <c r="F201" i="1"/>
  <c r="G201" i="1" s="1"/>
  <c r="C201" i="1"/>
  <c r="G200" i="1"/>
  <c r="F200" i="1"/>
  <c r="C200" i="1"/>
  <c r="F195" i="1" s="1"/>
  <c r="G195" i="1" s="1"/>
  <c r="C199" i="1"/>
  <c r="F194" i="1" s="1"/>
  <c r="G194" i="1" s="1"/>
  <c r="C198" i="1"/>
  <c r="F197" i="1"/>
  <c r="G197" i="1" s="1"/>
  <c r="C197" i="1"/>
  <c r="G196" i="1"/>
  <c r="F196" i="1"/>
  <c r="C196" i="1"/>
  <c r="F192" i="1" s="1"/>
  <c r="G192" i="1" s="1"/>
  <c r="C195" i="1"/>
  <c r="C194" i="1"/>
  <c r="F190" i="1" s="1"/>
  <c r="F193" i="1"/>
  <c r="G193" i="1" s="1"/>
  <c r="C193" i="1"/>
  <c r="C192" i="1"/>
  <c r="F188" i="1" s="1"/>
  <c r="G188" i="1" s="1"/>
  <c r="F191" i="1"/>
  <c r="G191" i="1" s="1"/>
  <c r="C191" i="1"/>
  <c r="G190" i="1"/>
  <c r="C190" i="1"/>
  <c r="F186" i="1" s="1"/>
  <c r="F189" i="1"/>
  <c r="G189" i="1" s="1"/>
  <c r="C189" i="1"/>
  <c r="C188" i="1"/>
  <c r="F184" i="1" s="1"/>
  <c r="G184" i="1" s="1"/>
  <c r="F187" i="1"/>
  <c r="G187" i="1" s="1"/>
  <c r="C187" i="1"/>
  <c r="G186" i="1"/>
  <c r="C186" i="1"/>
  <c r="F182" i="1" s="1"/>
  <c r="G182" i="1" s="1"/>
  <c r="F185" i="1"/>
  <c r="G185" i="1" s="1"/>
  <c r="C185" i="1"/>
  <c r="C184" i="1"/>
  <c r="F180" i="1" s="1"/>
  <c r="G180" i="1" s="1"/>
  <c r="F183" i="1"/>
  <c r="G183" i="1" s="1"/>
  <c r="C183" i="1"/>
  <c r="C182" i="1"/>
  <c r="F178" i="1" s="1"/>
  <c r="G178" i="1" s="1"/>
  <c r="F181" i="1"/>
  <c r="G181" i="1" s="1"/>
  <c r="C181" i="1"/>
  <c r="C180" i="1"/>
  <c r="F176" i="1" s="1"/>
  <c r="G176" i="1" s="1"/>
  <c r="F179" i="1"/>
  <c r="G179" i="1" s="1"/>
  <c r="C179" i="1"/>
  <c r="C178" i="1"/>
  <c r="F174" i="1" s="1"/>
  <c r="F177" i="1"/>
  <c r="G177" i="1" s="1"/>
  <c r="C177" i="1"/>
  <c r="C176" i="1"/>
  <c r="F172" i="1" s="1"/>
  <c r="G172" i="1" s="1"/>
  <c r="F175" i="1"/>
  <c r="G175" i="1" s="1"/>
  <c r="C175" i="1"/>
  <c r="G174" i="1"/>
  <c r="C174" i="1"/>
  <c r="F170" i="1" s="1"/>
  <c r="F173" i="1"/>
  <c r="G173" i="1" s="1"/>
  <c r="C173" i="1"/>
  <c r="C172" i="1"/>
  <c r="F168" i="1" s="1"/>
  <c r="G168" i="1" s="1"/>
  <c r="F171" i="1"/>
  <c r="G171" i="1" s="1"/>
  <c r="C171" i="1"/>
  <c r="G170" i="1"/>
  <c r="C170" i="1"/>
  <c r="F166" i="1" s="1"/>
  <c r="G166" i="1" s="1"/>
  <c r="F169" i="1"/>
  <c r="G169" i="1" s="1"/>
  <c r="C169" i="1"/>
  <c r="C168" i="1"/>
  <c r="F164" i="1" s="1"/>
  <c r="G164" i="1" s="1"/>
  <c r="F167" i="1"/>
  <c r="G167" i="1" s="1"/>
  <c r="C167" i="1"/>
  <c r="C166" i="1"/>
  <c r="F162" i="1" s="1"/>
  <c r="G162" i="1" s="1"/>
  <c r="F165" i="1"/>
  <c r="G165" i="1" s="1"/>
  <c r="C165" i="1"/>
  <c r="C164" i="1"/>
  <c r="F160" i="1" s="1"/>
  <c r="G160" i="1" s="1"/>
  <c r="F163" i="1"/>
  <c r="G163" i="1" s="1"/>
  <c r="C163" i="1"/>
  <c r="C162" i="1"/>
  <c r="F158" i="1" s="1"/>
  <c r="F161" i="1"/>
  <c r="G161" i="1" s="1"/>
  <c r="C161" i="1"/>
  <c r="C160" i="1"/>
  <c r="F156" i="1" s="1"/>
  <c r="G156" i="1" s="1"/>
  <c r="F159" i="1"/>
  <c r="G159" i="1" s="1"/>
  <c r="C159" i="1"/>
  <c r="G158" i="1"/>
  <c r="C158" i="1"/>
  <c r="F154" i="1" s="1"/>
  <c r="F157" i="1"/>
  <c r="G157" i="1" s="1"/>
  <c r="C157" i="1"/>
  <c r="C156" i="1"/>
  <c r="F152" i="1" s="1"/>
  <c r="G152" i="1" s="1"/>
  <c r="F155" i="1"/>
  <c r="G155" i="1" s="1"/>
  <c r="C155" i="1"/>
  <c r="G154" i="1"/>
  <c r="C154" i="1"/>
  <c r="F150" i="1" s="1"/>
  <c r="G150" i="1" s="1"/>
  <c r="F153" i="1"/>
  <c r="G153" i="1" s="1"/>
  <c r="C153" i="1"/>
  <c r="C152" i="1"/>
  <c r="F148" i="1" s="1"/>
  <c r="G148" i="1" s="1"/>
  <c r="F151" i="1"/>
  <c r="G151" i="1" s="1"/>
  <c r="C151" i="1"/>
  <c r="C150" i="1"/>
  <c r="F146" i="1" s="1"/>
  <c r="G146" i="1" s="1"/>
  <c r="F149" i="1"/>
  <c r="G149" i="1" s="1"/>
  <c r="C149" i="1"/>
  <c r="C148" i="1"/>
  <c r="F144" i="1" s="1"/>
  <c r="G144" i="1" s="1"/>
  <c r="F147" i="1"/>
  <c r="G147" i="1" s="1"/>
  <c r="C147" i="1"/>
  <c r="C146" i="1"/>
  <c r="F142" i="1" s="1"/>
  <c r="G142" i="1" s="1"/>
  <c r="F145" i="1"/>
  <c r="G145" i="1" s="1"/>
  <c r="C145" i="1"/>
  <c r="C144" i="1"/>
  <c r="F140" i="1" s="1"/>
  <c r="G140" i="1" s="1"/>
  <c r="F143" i="1"/>
  <c r="G143" i="1" s="1"/>
  <c r="C143" i="1"/>
  <c r="C142" i="1"/>
  <c r="F138" i="1" s="1"/>
  <c r="G138" i="1" s="1"/>
  <c r="F141" i="1"/>
  <c r="G141" i="1" s="1"/>
  <c r="C141" i="1"/>
  <c r="C140" i="1"/>
  <c r="F136" i="1" s="1"/>
  <c r="G136" i="1" s="1"/>
  <c r="F139" i="1"/>
  <c r="G139" i="1" s="1"/>
  <c r="C139" i="1"/>
  <c r="C138" i="1"/>
  <c r="F134" i="1" s="1"/>
  <c r="G134" i="1" s="1"/>
  <c r="F137" i="1"/>
  <c r="G137" i="1" s="1"/>
  <c r="C137" i="1"/>
  <c r="C136" i="1"/>
  <c r="F132" i="1" s="1"/>
  <c r="G132" i="1" s="1"/>
  <c r="F135" i="1"/>
  <c r="G135" i="1" s="1"/>
  <c r="C135" i="1"/>
  <c r="C134" i="1"/>
  <c r="F133" i="1"/>
  <c r="G133" i="1" s="1"/>
  <c r="C133" i="1"/>
  <c r="C132" i="1"/>
  <c r="F131" i="1"/>
  <c r="G131" i="1" s="1"/>
  <c r="C131" i="1"/>
  <c r="G130" i="1"/>
  <c r="F130" i="1"/>
  <c r="C130" i="1"/>
  <c r="F127" i="1" s="1"/>
  <c r="G127" i="1" s="1"/>
  <c r="F129" i="1"/>
  <c r="G129" i="1" s="1"/>
  <c r="C129" i="1"/>
  <c r="G128" i="1"/>
  <c r="F128" i="1"/>
  <c r="C128" i="1"/>
  <c r="F125" i="1" s="1"/>
  <c r="G125" i="1" s="1"/>
  <c r="C127" i="1"/>
  <c r="G126" i="1"/>
  <c r="F126" i="1"/>
  <c r="C126" i="1"/>
  <c r="C125" i="1"/>
  <c r="G124" i="1"/>
  <c r="F124" i="1"/>
  <c r="C124" i="1"/>
  <c r="F123" i="1"/>
  <c r="G123" i="1" s="1"/>
  <c r="C123" i="1"/>
  <c r="G122" i="1"/>
  <c r="F122" i="1"/>
  <c r="C122" i="1"/>
  <c r="F119" i="1" s="1"/>
  <c r="G119" i="1" s="1"/>
  <c r="F121" i="1"/>
  <c r="G121" i="1" s="1"/>
  <c r="C121" i="1"/>
  <c r="G120" i="1"/>
  <c r="F120" i="1"/>
  <c r="C120" i="1"/>
  <c r="F117" i="1" s="1"/>
  <c r="G117" i="1" s="1"/>
  <c r="C119" i="1"/>
  <c r="G118" i="1"/>
  <c r="F118" i="1"/>
  <c r="C118" i="1"/>
  <c r="C117" i="1"/>
  <c r="G116" i="1"/>
  <c r="F116" i="1"/>
  <c r="C116" i="1"/>
  <c r="F115" i="1"/>
  <c r="G115" i="1" s="1"/>
  <c r="C115" i="1"/>
  <c r="G114" i="1"/>
  <c r="F114" i="1"/>
  <c r="C114" i="1"/>
  <c r="F111" i="1" s="1"/>
  <c r="G111" i="1" s="1"/>
  <c r="F113" i="1"/>
  <c r="G113" i="1" s="1"/>
  <c r="C113" i="1"/>
  <c r="G112" i="1"/>
  <c r="F112" i="1"/>
  <c r="C112" i="1"/>
  <c r="F109" i="1" s="1"/>
  <c r="G109" i="1" s="1"/>
  <c r="C111" i="1"/>
  <c r="G110" i="1"/>
  <c r="F110" i="1"/>
  <c r="C110" i="1"/>
  <c r="C109" i="1"/>
  <c r="G108" i="1"/>
  <c r="F108" i="1"/>
  <c r="C108" i="1"/>
  <c r="F107" i="1"/>
  <c r="G107" i="1" s="1"/>
  <c r="C107" i="1"/>
  <c r="G106" i="1"/>
  <c r="F106" i="1"/>
  <c r="C106" i="1"/>
  <c r="F105" i="1"/>
  <c r="G105" i="1" s="1"/>
  <c r="C105" i="1"/>
  <c r="G104" i="1"/>
  <c r="F104" i="1"/>
  <c r="C104" i="1"/>
  <c r="F102" i="1" s="1"/>
  <c r="G102" i="1" s="1"/>
  <c r="F103" i="1"/>
  <c r="G103" i="1" s="1"/>
  <c r="C103" i="1"/>
  <c r="C102" i="1"/>
  <c r="F100" i="1" s="1"/>
  <c r="G100" i="1" s="1"/>
  <c r="F101" i="1"/>
  <c r="G101" i="1" s="1"/>
  <c r="C101" i="1"/>
  <c r="C100" i="1"/>
  <c r="F98" i="1" s="1"/>
  <c r="G98" i="1" s="1"/>
  <c r="F99" i="1"/>
  <c r="G99" i="1" s="1"/>
  <c r="C99" i="1"/>
  <c r="C98" i="1"/>
  <c r="F96" i="1" s="1"/>
  <c r="G96" i="1" s="1"/>
  <c r="F97" i="1"/>
  <c r="G97" i="1" s="1"/>
  <c r="C97" i="1"/>
  <c r="C96" i="1"/>
  <c r="F94" i="1" s="1"/>
  <c r="G94" i="1" s="1"/>
  <c r="F95" i="1"/>
  <c r="G95" i="1" s="1"/>
  <c r="C95" i="1"/>
  <c r="C94" i="1"/>
  <c r="F92" i="1" s="1"/>
  <c r="G92" i="1" s="1"/>
  <c r="F93" i="1"/>
  <c r="G93" i="1" s="1"/>
  <c r="C93" i="1"/>
  <c r="C92" i="1"/>
  <c r="F90" i="1" s="1"/>
  <c r="G90" i="1" s="1"/>
  <c r="F91" i="1"/>
  <c r="G91" i="1" s="1"/>
  <c r="C91" i="1"/>
  <c r="C90" i="1"/>
  <c r="F88" i="1" s="1"/>
  <c r="G88" i="1" s="1"/>
  <c r="F89" i="1"/>
  <c r="G89" i="1" s="1"/>
  <c r="C89" i="1"/>
  <c r="C88" i="1"/>
  <c r="F86" i="1" s="1"/>
  <c r="G86" i="1" s="1"/>
  <c r="F87" i="1"/>
  <c r="G87" i="1" s="1"/>
  <c r="C87" i="1"/>
  <c r="C86" i="1"/>
  <c r="F85" i="1"/>
  <c r="G85" i="1" s="1"/>
  <c r="C85" i="1"/>
  <c r="F84" i="1"/>
  <c r="G84" i="1" s="1"/>
  <c r="C84" i="1"/>
  <c r="F82" i="1" s="1"/>
  <c r="G82" i="1" s="1"/>
  <c r="F83" i="1"/>
  <c r="G83" i="1" s="1"/>
  <c r="C83" i="1"/>
  <c r="C82" i="1"/>
  <c r="F80" i="1" s="1"/>
  <c r="G80" i="1" s="1"/>
  <c r="F81" i="1"/>
  <c r="G81" i="1" s="1"/>
  <c r="C81" i="1"/>
  <c r="C80" i="1"/>
  <c r="F78" i="1" s="1"/>
  <c r="G78" i="1" s="1"/>
  <c r="F79" i="1"/>
  <c r="G79" i="1" s="1"/>
  <c r="C79" i="1"/>
  <c r="C78" i="1"/>
  <c r="F77" i="1"/>
  <c r="G77" i="1" s="1"/>
  <c r="C77" i="1"/>
  <c r="F76" i="1"/>
  <c r="G76" i="1" s="1"/>
  <c r="C76" i="1"/>
  <c r="F74" i="1" s="1"/>
  <c r="G74" i="1" s="1"/>
  <c r="F75" i="1"/>
  <c r="G75" i="1" s="1"/>
  <c r="C75" i="1"/>
  <c r="C74" i="1"/>
  <c r="F72" i="1" s="1"/>
  <c r="G72" i="1" s="1"/>
  <c r="F73" i="1"/>
  <c r="G73" i="1" s="1"/>
  <c r="C73" i="1"/>
  <c r="C72" i="1"/>
  <c r="F70" i="1" s="1"/>
  <c r="G70" i="1" s="1"/>
  <c r="F71" i="1"/>
  <c r="G71" i="1" s="1"/>
  <c r="C71" i="1"/>
  <c r="C70" i="1"/>
  <c r="F69" i="1"/>
  <c r="G69" i="1" s="1"/>
  <c r="C69" i="1"/>
  <c r="F68" i="1"/>
  <c r="G68" i="1" s="1"/>
  <c r="C68" i="1"/>
  <c r="F67" i="1" s="1"/>
  <c r="G67" i="1" s="1"/>
  <c r="C67" i="1"/>
  <c r="F66" i="1" s="1"/>
  <c r="G66" i="1"/>
  <c r="C66" i="1"/>
  <c r="F65" i="1" s="1"/>
  <c r="G65" i="1" s="1"/>
  <c r="C65" i="1"/>
  <c r="G64" i="1"/>
  <c r="F64" i="1"/>
  <c r="C64" i="1"/>
  <c r="F63" i="1"/>
  <c r="G63" i="1" s="1"/>
  <c r="C63" i="1"/>
  <c r="F62" i="1" s="1"/>
  <c r="G62" i="1" s="1"/>
  <c r="C62" i="1"/>
  <c r="F61" i="1"/>
  <c r="G61" i="1" s="1"/>
  <c r="C61" i="1"/>
  <c r="F60" i="1"/>
  <c r="G60" i="1" s="1"/>
  <c r="C60" i="1"/>
  <c r="F59" i="1" s="1"/>
  <c r="G59" i="1" s="1"/>
  <c r="C59" i="1"/>
  <c r="F58" i="1" s="1"/>
  <c r="G58" i="1" s="1"/>
  <c r="C58" i="1"/>
  <c r="F57" i="1"/>
  <c r="G57" i="1" s="1"/>
  <c r="C57" i="1"/>
  <c r="F56" i="1"/>
  <c r="G56" i="1" s="1"/>
  <c r="C56" i="1"/>
  <c r="F55" i="1" s="1"/>
  <c r="G55" i="1" s="1"/>
  <c r="C55" i="1"/>
  <c r="F54" i="1" s="1"/>
  <c r="G54" i="1" s="1"/>
  <c r="C54" i="1"/>
  <c r="F53" i="1"/>
  <c r="G53" i="1" s="1"/>
  <c r="C53" i="1"/>
  <c r="F52" i="1"/>
  <c r="G52" i="1" s="1"/>
  <c r="C52" i="1"/>
  <c r="F51" i="1" s="1"/>
  <c r="G51" i="1" s="1"/>
  <c r="C51" i="1"/>
  <c r="F50" i="1" s="1"/>
  <c r="G50" i="1" s="1"/>
  <c r="C50" i="1"/>
  <c r="F49" i="1"/>
  <c r="G49" i="1" s="1"/>
  <c r="C49" i="1"/>
  <c r="F48" i="1"/>
  <c r="G48" i="1" s="1"/>
  <c r="C48" i="1"/>
  <c r="F47" i="1" s="1"/>
  <c r="G47" i="1" s="1"/>
  <c r="C47" i="1"/>
  <c r="F46" i="1" s="1"/>
  <c r="G46" i="1" s="1"/>
  <c r="C46" i="1"/>
  <c r="F45" i="1"/>
  <c r="G45" i="1" s="1"/>
  <c r="C45" i="1"/>
  <c r="F44" i="1"/>
  <c r="G44" i="1" s="1"/>
  <c r="C44" i="1"/>
  <c r="F43" i="1" s="1"/>
  <c r="G43" i="1" s="1"/>
  <c r="C43" i="1"/>
  <c r="F42" i="1" s="1"/>
  <c r="G42" i="1" s="1"/>
  <c r="C42" i="1"/>
  <c r="F41" i="1"/>
  <c r="G41" i="1" s="1"/>
  <c r="C41" i="1"/>
  <c r="F40" i="1"/>
  <c r="G40" i="1" s="1"/>
  <c r="C40" i="1"/>
  <c r="F39" i="1" s="1"/>
  <c r="G39" i="1" s="1"/>
  <c r="C39" i="1"/>
  <c r="F38" i="1" s="1"/>
  <c r="G38" i="1" s="1"/>
  <c r="C38" i="1"/>
  <c r="F37" i="1"/>
  <c r="G37" i="1" s="1"/>
  <c r="C37" i="1"/>
  <c r="F36" i="1"/>
  <c r="G36" i="1" s="1"/>
  <c r="C36" i="1"/>
  <c r="F35" i="1" s="1"/>
  <c r="G35" i="1" s="1"/>
  <c r="C35" i="1"/>
  <c r="F34" i="1" s="1"/>
  <c r="G34" i="1" s="1"/>
  <c r="C34" i="1"/>
  <c r="F33" i="1"/>
  <c r="G33" i="1" s="1"/>
  <c r="C33" i="1"/>
  <c r="F32" i="1"/>
  <c r="G32" i="1" s="1"/>
  <c r="C32" i="1"/>
  <c r="F31" i="1" s="1"/>
  <c r="G31" i="1" s="1"/>
  <c r="C31" i="1"/>
  <c r="F30" i="1" s="1"/>
  <c r="G30" i="1" s="1"/>
  <c r="C30" i="1"/>
  <c r="F29" i="1"/>
  <c r="G29" i="1" s="1"/>
  <c r="C29" i="1"/>
  <c r="F28" i="1"/>
  <c r="G28" i="1" s="1"/>
  <c r="C28" i="1"/>
  <c r="F27" i="1" s="1"/>
  <c r="G27" i="1" s="1"/>
  <c r="C27" i="1"/>
  <c r="F26" i="1" s="1"/>
  <c r="G26" i="1" s="1"/>
  <c r="C26" i="1"/>
  <c r="F25" i="1"/>
  <c r="G25" i="1" s="1"/>
  <c r="C25" i="1"/>
  <c r="F24" i="1"/>
  <c r="G24" i="1" s="1"/>
  <c r="C24" i="1"/>
  <c r="F23" i="1" s="1"/>
  <c r="G23" i="1" s="1"/>
  <c r="C23" i="1"/>
  <c r="F22" i="1" s="1"/>
  <c r="G22" i="1" s="1"/>
  <c r="C22" i="1"/>
  <c r="F21" i="1"/>
  <c r="G21" i="1" s="1"/>
  <c r="C21" i="1"/>
  <c r="F20" i="1"/>
  <c r="G20" i="1" s="1"/>
  <c r="C20" i="1"/>
  <c r="F19" i="1" s="1"/>
  <c r="G19" i="1" s="1"/>
  <c r="C19" i="1"/>
  <c r="F18" i="1" s="1"/>
  <c r="G18" i="1" s="1"/>
  <c r="C18" i="1"/>
  <c r="F17" i="1"/>
  <c r="G17" i="1" s="1"/>
  <c r="C17" i="1"/>
  <c r="F16" i="1"/>
  <c r="G16" i="1" s="1"/>
  <c r="C16" i="1"/>
  <c r="F15" i="1" s="1"/>
  <c r="G15" i="1" s="1"/>
  <c r="C15" i="1"/>
  <c r="F14" i="1" s="1"/>
  <c r="G14" i="1" s="1"/>
  <c r="C14" i="1"/>
  <c r="F13" i="1"/>
  <c r="G13" i="1" s="1"/>
  <c r="C13" i="1"/>
  <c r="F12" i="1"/>
  <c r="G12" i="1" s="1"/>
  <c r="C12" i="1"/>
  <c r="F11" i="1" s="1"/>
  <c r="G11" i="1" s="1"/>
  <c r="C11" i="1"/>
  <c r="F10" i="1" s="1"/>
  <c r="G10" i="1" s="1"/>
  <c r="C10" i="1"/>
  <c r="F9" i="1"/>
  <c r="G9" i="1" s="1"/>
  <c r="C9" i="1"/>
  <c r="F8" i="1"/>
  <c r="G8" i="1" s="1"/>
  <c r="C8" i="1"/>
  <c r="F7" i="1" s="1"/>
  <c r="G7" i="1" s="1"/>
  <c r="C7" i="1"/>
  <c r="F6" i="1" s="1"/>
  <c r="G6" i="1" s="1"/>
  <c r="C6" i="1"/>
  <c r="F5" i="1"/>
  <c r="G5" i="1" s="1"/>
  <c r="C5" i="1"/>
  <c r="C4" i="1"/>
  <c r="F4" i="1" s="1"/>
  <c r="G4" i="1" s="1"/>
  <c r="C3" i="1"/>
  <c r="F3" i="1" s="1"/>
  <c r="G3" i="1" s="1"/>
  <c r="R14" i="8" l="1"/>
  <c r="U14" i="8" s="1"/>
  <c r="AC14" i="8"/>
  <c r="AF14" i="8" s="1"/>
  <c r="R30" i="8"/>
  <c r="U30" i="8" s="1"/>
  <c r="R38" i="8"/>
  <c r="U38" i="8" s="1"/>
  <c r="R48" i="8"/>
  <c r="U48" i="8" s="1"/>
  <c r="R47" i="8"/>
  <c r="U47" i="8" s="1"/>
  <c r="R54" i="8"/>
  <c r="U54" i="8" s="1"/>
  <c r="R55" i="8"/>
  <c r="U55" i="8" s="1"/>
  <c r="R26" i="8"/>
  <c r="U26" i="8" s="1"/>
  <c r="R34" i="8"/>
  <c r="U34" i="8" s="1"/>
  <c r="R40" i="8"/>
  <c r="U40" i="8" s="1"/>
  <c r="R51" i="8"/>
  <c r="U51" i="8" s="1"/>
  <c r="R53" i="8"/>
  <c r="U53" i="8" s="1"/>
  <c r="I7" i="11"/>
  <c r="M10" i="11"/>
  <c r="M12" i="11"/>
  <c r="M13" i="11" s="1"/>
  <c r="M9" i="11"/>
  <c r="I5" i="11"/>
  <c r="M11" i="11"/>
  <c r="L16" i="10"/>
  <c r="L17" i="10" s="1"/>
  <c r="L5" i="10"/>
  <c r="L6" i="10"/>
  <c r="L13" i="10"/>
  <c r="L7" i="10"/>
  <c r="L14" i="10"/>
  <c r="L15" i="10"/>
  <c r="M17" i="11" l="1"/>
  <c r="M20" i="11"/>
  <c r="M21" i="11" s="1"/>
  <c r="M19" i="11"/>
  <c r="M18" i="11"/>
</calcChain>
</file>

<file path=xl/sharedStrings.xml><?xml version="1.0" encoding="utf-8"?>
<sst xmlns="http://schemas.openxmlformats.org/spreadsheetml/2006/main" count="344" uniqueCount="82">
  <si>
    <t>Date</t>
  </si>
  <si>
    <t>Adj Close</t>
  </si>
  <si>
    <t>Returns</t>
  </si>
  <si>
    <t>T-Bils%_Daily_Returns</t>
  </si>
  <si>
    <t>UnAdjusted</t>
  </si>
  <si>
    <t>UnAdjusted%</t>
  </si>
  <si>
    <t>Adjusted Return%</t>
  </si>
  <si>
    <t>Adjusted</t>
  </si>
  <si>
    <t>UnAdjusted Returns%</t>
  </si>
  <si>
    <t>Rf%</t>
  </si>
  <si>
    <t>Mean</t>
  </si>
  <si>
    <t>Max</t>
  </si>
  <si>
    <t>Min</t>
  </si>
  <si>
    <t>Sd</t>
  </si>
  <si>
    <t>Unadjusted</t>
  </si>
  <si>
    <t>Variance</t>
  </si>
  <si>
    <t>Annualized Risk</t>
  </si>
  <si>
    <t>Stdev</t>
  </si>
  <si>
    <t>max</t>
  </si>
  <si>
    <t>min</t>
  </si>
  <si>
    <t>STD</t>
  </si>
  <si>
    <t>Unadjusted %Returns</t>
  </si>
  <si>
    <t>T-Bils%_Monthly_Returns</t>
  </si>
  <si>
    <t>Risk Adjusted %</t>
  </si>
  <si>
    <t>std</t>
  </si>
  <si>
    <t>annualized risk</t>
  </si>
  <si>
    <t>Sharpe Ratio</t>
  </si>
  <si>
    <t>Unadjusted Returns %</t>
  </si>
  <si>
    <t>Adjusted Returns %</t>
  </si>
  <si>
    <t>stdev</t>
  </si>
  <si>
    <t>Annualized risk</t>
  </si>
  <si>
    <t>Unadjusted Returns%</t>
  </si>
  <si>
    <t>T-Bils%_Weekly_Returns</t>
  </si>
  <si>
    <t>Adjusted Returns</t>
  </si>
  <si>
    <t>Ann Risk</t>
  </si>
  <si>
    <t>mean</t>
  </si>
  <si>
    <t>Annrisk</t>
  </si>
  <si>
    <t>TIMESTAMP</t>
  </si>
  <si>
    <t>OPEN_INT</t>
  </si>
  <si>
    <t>SETTLE_PR</t>
  </si>
  <si>
    <t>SETTL_PR</t>
  </si>
  <si>
    <t>Unad_Ret</t>
  </si>
  <si>
    <t>adj_RET%</t>
  </si>
  <si>
    <t>AnnRisk</t>
  </si>
  <si>
    <t>DAILY CALC</t>
  </si>
  <si>
    <t>WEEKLY CALC</t>
  </si>
  <si>
    <t>UnadjRet%</t>
  </si>
  <si>
    <t>AdjustedRet%</t>
  </si>
  <si>
    <t>MONTHLY CALC</t>
  </si>
  <si>
    <t>Unadj_Ret%</t>
  </si>
  <si>
    <t>ADJUSTED</t>
  </si>
  <si>
    <t>Unadj Ret%</t>
  </si>
  <si>
    <t>Risk_Adj%</t>
  </si>
  <si>
    <t>Unadjusted %</t>
  </si>
  <si>
    <t>Adjusted_Ret%</t>
  </si>
  <si>
    <t>Unadjusted_Ret%</t>
  </si>
  <si>
    <t>Adj_Ret%</t>
  </si>
  <si>
    <t>UnadjustedREt%</t>
  </si>
  <si>
    <t>UNADJ_RET%</t>
  </si>
  <si>
    <t>DATE</t>
  </si>
  <si>
    <t>UNADJREt%</t>
  </si>
  <si>
    <t>ADJRET%</t>
  </si>
  <si>
    <t>ADJret%</t>
  </si>
  <si>
    <t>Unadj%</t>
  </si>
  <si>
    <t>ADJ_RET%</t>
  </si>
  <si>
    <t>OPEn_INT</t>
  </si>
  <si>
    <t>UNADJ_RET</t>
  </si>
  <si>
    <t>ADjREt%</t>
  </si>
  <si>
    <t>Next</t>
  </si>
  <si>
    <t>Far</t>
  </si>
  <si>
    <t>Near</t>
  </si>
  <si>
    <t>Spot</t>
  </si>
  <si>
    <t>SPOT</t>
  </si>
  <si>
    <t xml:space="preserve">Mean </t>
  </si>
  <si>
    <t>UnadjRet</t>
  </si>
  <si>
    <t>AdjRet</t>
  </si>
  <si>
    <t>ADJRET</t>
  </si>
  <si>
    <t>AdjRET</t>
  </si>
  <si>
    <t>Fat</t>
  </si>
  <si>
    <t>NEAR</t>
  </si>
  <si>
    <t>NEXT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</si>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</sst>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2" xfId="0" applyFont="1" applyBorder="1" applyAlignment="1">
      <alignment horizontal="center" vertical="top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4" fillId="2" borderId="0" xfId="0" applyFont="1" applyFill="1"/>
    <xf numFmtId="0" fontId="3" fillId="0" borderId="3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Bsoft_monthly!$C$1</c:f>
              <c:strCache>
                <c:ptCount val="1"/>
                <c:pt idx="0">
                  <c:v>Unadjusted %Returns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Bsoft_monthly!$A$2:$A$14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Bsoft_monthly!$C$2:$C$14</c:f>
              <c:numCache>
                <c:formatCode>General</c:formatCode>
                <c:ptCount val="13"/>
                <c:pt idx="1">
                  <c:v>16.853253132849762</c:v>
                </c:pt>
                <c:pt idx="2">
                  <c:v>15.104163520581126</c:v>
                </c:pt>
                <c:pt idx="3">
                  <c:v>-12.685879137856565</c:v>
                </c:pt>
                <c:pt idx="4">
                  <c:v>-14.287220486815883</c:v>
                </c:pt>
                <c:pt idx="5">
                  <c:v>11.603091204692086</c:v>
                </c:pt>
                <c:pt idx="6">
                  <c:v>-9.0229724070257511</c:v>
                </c:pt>
                <c:pt idx="7">
                  <c:v>-10.461457075774234</c:v>
                </c:pt>
                <c:pt idx="8">
                  <c:v>-4.681606441133936</c:v>
                </c:pt>
                <c:pt idx="9">
                  <c:v>-4.8832228134300006</c:v>
                </c:pt>
                <c:pt idx="10">
                  <c:v>-3.52288536623099</c:v>
                </c:pt>
                <c:pt idx="11">
                  <c:v>-12.105181487382266</c:v>
                </c:pt>
                <c:pt idx="12">
                  <c:v>-4.1069246323130661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E-4347-B8E4-24CE276A5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52896"/>
        <c:axId val="194862464"/>
      </c:lineChart>
      <c:dateAx>
        <c:axId val="19485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2464"/>
        <c:crosses val="autoZero"/>
        <c:auto val="1"/>
        <c:lblOffset val="100"/>
        <c:baseTimeUnit val="months"/>
      </c:dateAx>
      <c:valAx>
        <c:axId val="1948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88363954505683E-2"/>
          <c:y val="0.10461796442111403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RAMCOCEM_Monthly!$F$1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RAMCOCEM_Monthly!$A$2:$A$15</c:f>
              <c:numCache>
                <c:formatCode>m/d/yyyy</c:formatCode>
                <c:ptCount val="14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RAMCOCEM_Monthly!$F$2:$F$15</c:f>
              <c:numCache>
                <c:formatCode>General</c:formatCode>
                <c:ptCount val="14"/>
                <c:pt idx="1">
                  <c:v>-11.79927898844317</c:v>
                </c:pt>
                <c:pt idx="2">
                  <c:v>6.6644647025182016</c:v>
                </c:pt>
                <c:pt idx="3">
                  <c:v>-13.481279566617987</c:v>
                </c:pt>
                <c:pt idx="4">
                  <c:v>-9.4956546872930438</c:v>
                </c:pt>
                <c:pt idx="5">
                  <c:v>-2.4327796794426702</c:v>
                </c:pt>
                <c:pt idx="6">
                  <c:v>3.4315265722999602</c:v>
                </c:pt>
                <c:pt idx="7">
                  <c:v>-12.114036830396419</c:v>
                </c:pt>
                <c:pt idx="8">
                  <c:v>-8.9149299466941425</c:v>
                </c:pt>
                <c:pt idx="9">
                  <c:v>15.188856325880661</c:v>
                </c:pt>
                <c:pt idx="10">
                  <c:v>3.0985983083184516</c:v>
                </c:pt>
                <c:pt idx="11">
                  <c:v>1.3005100511301056E-2</c:v>
                </c:pt>
                <c:pt idx="12">
                  <c:v>-4.3948976143141181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9-48ED-8DD0-962BCC58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800"/>
        <c:axId val="3676064"/>
      </c:lineChart>
      <c:dateAx>
        <c:axId val="368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64"/>
        <c:crosses val="autoZero"/>
        <c:auto val="1"/>
        <c:lblOffset val="100"/>
        <c:baseTimeUnit val="months"/>
      </c:dateAx>
      <c:valAx>
        <c:axId val="36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Bsoft_Weekly!$C$1</c:f>
              <c:strCache>
                <c:ptCount val="1"/>
                <c:pt idx="0">
                  <c:v>UnAdjusted Returns%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Bsoft_Weekly!$A$2:$A$54</c:f>
              <c:numCache>
                <c:formatCode>m/d/yyyy</c:formatCode>
                <c:ptCount val="53"/>
                <c:pt idx="0">
                  <c:v>44501</c:v>
                </c:pt>
                <c:pt idx="1">
                  <c:v>44508</c:v>
                </c:pt>
                <c:pt idx="2">
                  <c:v>44515</c:v>
                </c:pt>
                <c:pt idx="3">
                  <c:v>44522</c:v>
                </c:pt>
                <c:pt idx="4">
                  <c:v>44529</c:v>
                </c:pt>
                <c:pt idx="5">
                  <c:v>44536</c:v>
                </c:pt>
                <c:pt idx="6">
                  <c:v>44543</c:v>
                </c:pt>
                <c:pt idx="7">
                  <c:v>44550</c:v>
                </c:pt>
                <c:pt idx="8">
                  <c:v>44557</c:v>
                </c:pt>
                <c:pt idx="9">
                  <c:v>44564</c:v>
                </c:pt>
                <c:pt idx="10">
                  <c:v>44571</c:v>
                </c:pt>
                <c:pt idx="11">
                  <c:v>44578</c:v>
                </c:pt>
                <c:pt idx="12">
                  <c:v>44585</c:v>
                </c:pt>
                <c:pt idx="13">
                  <c:v>44592</c:v>
                </c:pt>
                <c:pt idx="14">
                  <c:v>44599</c:v>
                </c:pt>
                <c:pt idx="15">
                  <c:v>44606</c:v>
                </c:pt>
                <c:pt idx="16">
                  <c:v>44613</c:v>
                </c:pt>
                <c:pt idx="17">
                  <c:v>44620</c:v>
                </c:pt>
                <c:pt idx="18">
                  <c:v>44627</c:v>
                </c:pt>
                <c:pt idx="19">
                  <c:v>44634</c:v>
                </c:pt>
                <c:pt idx="20">
                  <c:v>44641</c:v>
                </c:pt>
                <c:pt idx="21">
                  <c:v>44648</c:v>
                </c:pt>
                <c:pt idx="22">
                  <c:v>44655</c:v>
                </c:pt>
                <c:pt idx="23">
                  <c:v>44662</c:v>
                </c:pt>
                <c:pt idx="24">
                  <c:v>44669</c:v>
                </c:pt>
                <c:pt idx="25">
                  <c:v>44676</c:v>
                </c:pt>
                <c:pt idx="26">
                  <c:v>44683</c:v>
                </c:pt>
                <c:pt idx="27">
                  <c:v>44690</c:v>
                </c:pt>
                <c:pt idx="28">
                  <c:v>44697</c:v>
                </c:pt>
                <c:pt idx="29">
                  <c:v>44704</c:v>
                </c:pt>
                <c:pt idx="30">
                  <c:v>44711</c:v>
                </c:pt>
                <c:pt idx="31">
                  <c:v>44718</c:v>
                </c:pt>
                <c:pt idx="32">
                  <c:v>44725</c:v>
                </c:pt>
                <c:pt idx="33">
                  <c:v>44732</c:v>
                </c:pt>
                <c:pt idx="34">
                  <c:v>44739</c:v>
                </c:pt>
                <c:pt idx="35">
                  <c:v>44746</c:v>
                </c:pt>
                <c:pt idx="36">
                  <c:v>44753</c:v>
                </c:pt>
                <c:pt idx="37">
                  <c:v>44760</c:v>
                </c:pt>
                <c:pt idx="38">
                  <c:v>44767</c:v>
                </c:pt>
                <c:pt idx="39">
                  <c:v>44774</c:v>
                </c:pt>
                <c:pt idx="40">
                  <c:v>44781</c:v>
                </c:pt>
                <c:pt idx="41">
                  <c:v>44788</c:v>
                </c:pt>
                <c:pt idx="42">
                  <c:v>44795</c:v>
                </c:pt>
                <c:pt idx="43">
                  <c:v>44802</c:v>
                </c:pt>
                <c:pt idx="44">
                  <c:v>44809</c:v>
                </c:pt>
                <c:pt idx="45">
                  <c:v>44816</c:v>
                </c:pt>
                <c:pt idx="46">
                  <c:v>44823</c:v>
                </c:pt>
                <c:pt idx="47">
                  <c:v>44830</c:v>
                </c:pt>
                <c:pt idx="48">
                  <c:v>44837</c:v>
                </c:pt>
                <c:pt idx="49">
                  <c:v>44844</c:v>
                </c:pt>
                <c:pt idx="50">
                  <c:v>44851</c:v>
                </c:pt>
                <c:pt idx="51">
                  <c:v>44858</c:v>
                </c:pt>
                <c:pt idx="52">
                  <c:v>44865</c:v>
                </c:pt>
              </c:numCache>
            </c:numRef>
          </c:cat>
          <c:val>
            <c:numRef>
              <c:f>Bsoft_Weekly!$C$2:$C$54</c:f>
              <c:numCache>
                <c:formatCode>General</c:formatCode>
                <c:ptCount val="53"/>
                <c:pt idx="1">
                  <c:v>4.514471982707172</c:v>
                </c:pt>
                <c:pt idx="2">
                  <c:v>10.24315718287866</c:v>
                </c:pt>
                <c:pt idx="3">
                  <c:v>0.43686941315190658</c:v>
                </c:pt>
                <c:pt idx="4">
                  <c:v>2.4718890712392838</c:v>
                </c:pt>
                <c:pt idx="5">
                  <c:v>-0.81789147201582901</c:v>
                </c:pt>
                <c:pt idx="6">
                  <c:v>3.9352849845773448</c:v>
                </c:pt>
                <c:pt idx="7">
                  <c:v>6.5682410969689826</c:v>
                </c:pt>
                <c:pt idx="8">
                  <c:v>2.6670439939348998</c:v>
                </c:pt>
                <c:pt idx="9">
                  <c:v>5.9849347166822682</c:v>
                </c:pt>
                <c:pt idx="10">
                  <c:v>-3.5163700802688007</c:v>
                </c:pt>
                <c:pt idx="11">
                  <c:v>-12.522431980485488</c:v>
                </c:pt>
                <c:pt idx="12">
                  <c:v>-8.6505919593034513</c:v>
                </c:pt>
                <c:pt idx="13">
                  <c:v>5.0101141699604748</c:v>
                </c:pt>
                <c:pt idx="14">
                  <c:v>-3.0808804284940323</c:v>
                </c:pt>
                <c:pt idx="15">
                  <c:v>-5.8057303753196798</c:v>
                </c:pt>
                <c:pt idx="16">
                  <c:v>-5.4253672449631027</c:v>
                </c:pt>
                <c:pt idx="17">
                  <c:v>8.5243570045760375</c:v>
                </c:pt>
                <c:pt idx="18">
                  <c:v>3.4935406113695548</c:v>
                </c:pt>
                <c:pt idx="19">
                  <c:v>-2.0518424718963821</c:v>
                </c:pt>
                <c:pt idx="20">
                  <c:v>4.9442497150671203</c:v>
                </c:pt>
                <c:pt idx="21">
                  <c:v>0.15024936811165246</c:v>
                </c:pt>
                <c:pt idx="22">
                  <c:v>4.9292751107804786</c:v>
                </c:pt>
                <c:pt idx="23">
                  <c:v>-7.5980443759835561</c:v>
                </c:pt>
                <c:pt idx="24">
                  <c:v>-7.2060127685810338</c:v>
                </c:pt>
                <c:pt idx="25">
                  <c:v>-1.4054306156047061</c:v>
                </c:pt>
                <c:pt idx="26">
                  <c:v>-4.6025593125121285</c:v>
                </c:pt>
                <c:pt idx="27">
                  <c:v>-9.3453127448703448</c:v>
                </c:pt>
                <c:pt idx="28">
                  <c:v>7.1378539446647169</c:v>
                </c:pt>
                <c:pt idx="29">
                  <c:v>-5.4367669385426272</c:v>
                </c:pt>
                <c:pt idx="30">
                  <c:v>5.1840678145533881</c:v>
                </c:pt>
                <c:pt idx="31">
                  <c:v>-6.3311022501465724</c:v>
                </c:pt>
                <c:pt idx="32">
                  <c:v>-7.5146894670537812</c:v>
                </c:pt>
                <c:pt idx="33">
                  <c:v>9.441663162027341</c:v>
                </c:pt>
                <c:pt idx="34">
                  <c:v>-3.3734218123478148</c:v>
                </c:pt>
                <c:pt idx="35">
                  <c:v>-1.6597624713521182</c:v>
                </c:pt>
                <c:pt idx="36">
                  <c:v>-9.9083249406974101</c:v>
                </c:pt>
                <c:pt idx="37">
                  <c:v>8.6626066487150233</c:v>
                </c:pt>
                <c:pt idx="38">
                  <c:v>0.74962224227543051</c:v>
                </c:pt>
                <c:pt idx="39">
                  <c:v>2.9613191946705806</c:v>
                </c:pt>
                <c:pt idx="40">
                  <c:v>-1.5609347164779237</c:v>
                </c:pt>
                <c:pt idx="41">
                  <c:v>-2.6574562902057237</c:v>
                </c:pt>
                <c:pt idx="42">
                  <c:v>-2.971349105612723</c:v>
                </c:pt>
                <c:pt idx="43">
                  <c:v>-0.21762245085522985</c:v>
                </c:pt>
                <c:pt idx="44">
                  <c:v>2.4302860935915156</c:v>
                </c:pt>
                <c:pt idx="45">
                  <c:v>-6.2813708449157515</c:v>
                </c:pt>
                <c:pt idx="46">
                  <c:v>-2.9049065945731161</c:v>
                </c:pt>
                <c:pt idx="47">
                  <c:v>-5.5824737754727467</c:v>
                </c:pt>
                <c:pt idx="48">
                  <c:v>3.9653022938972611</c:v>
                </c:pt>
                <c:pt idx="49">
                  <c:v>-3.6948766183029171</c:v>
                </c:pt>
                <c:pt idx="50">
                  <c:v>-0.84866000436235844</c:v>
                </c:pt>
                <c:pt idx="51">
                  <c:v>-6.1875865185145971</c:v>
                </c:pt>
                <c:pt idx="52">
                  <c:v>2.9652165921544671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4-47C2-84D3-0C3A723A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11088"/>
        <c:axId val="1432608176"/>
      </c:lineChart>
      <c:dateAx>
        <c:axId val="143261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08176"/>
        <c:crosses val="autoZero"/>
        <c:auto val="1"/>
        <c:lblOffset val="100"/>
        <c:baseTimeUnit val="days"/>
      </c:dateAx>
      <c:valAx>
        <c:axId val="14326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Bsoft_Weekly!$E$1</c:f>
              <c:strCache>
                <c:ptCount val="1"/>
                <c:pt idx="0">
                  <c:v>Adjusted Return%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Bsoft_Weekly!$A$2:$A$54</c:f>
              <c:numCache>
                <c:formatCode>m/d/yyyy</c:formatCode>
                <c:ptCount val="53"/>
                <c:pt idx="0">
                  <c:v>44501</c:v>
                </c:pt>
                <c:pt idx="1">
                  <c:v>44508</c:v>
                </c:pt>
                <c:pt idx="2">
                  <c:v>44515</c:v>
                </c:pt>
                <c:pt idx="3">
                  <c:v>44522</c:v>
                </c:pt>
                <c:pt idx="4">
                  <c:v>44529</c:v>
                </c:pt>
                <c:pt idx="5">
                  <c:v>44536</c:v>
                </c:pt>
                <c:pt idx="6">
                  <c:v>44543</c:v>
                </c:pt>
                <c:pt idx="7">
                  <c:v>44550</c:v>
                </c:pt>
                <c:pt idx="8">
                  <c:v>44557</c:v>
                </c:pt>
                <c:pt idx="9">
                  <c:v>44564</c:v>
                </c:pt>
                <c:pt idx="10">
                  <c:v>44571</c:v>
                </c:pt>
                <c:pt idx="11">
                  <c:v>44578</c:v>
                </c:pt>
                <c:pt idx="12">
                  <c:v>44585</c:v>
                </c:pt>
                <c:pt idx="13">
                  <c:v>44592</c:v>
                </c:pt>
                <c:pt idx="14">
                  <c:v>44599</c:v>
                </c:pt>
                <c:pt idx="15">
                  <c:v>44606</c:v>
                </c:pt>
                <c:pt idx="16">
                  <c:v>44613</c:v>
                </c:pt>
                <c:pt idx="17">
                  <c:v>44620</c:v>
                </c:pt>
                <c:pt idx="18">
                  <c:v>44627</c:v>
                </c:pt>
                <c:pt idx="19">
                  <c:v>44634</c:v>
                </c:pt>
                <c:pt idx="20">
                  <c:v>44641</c:v>
                </c:pt>
                <c:pt idx="21">
                  <c:v>44648</c:v>
                </c:pt>
                <c:pt idx="22">
                  <c:v>44655</c:v>
                </c:pt>
                <c:pt idx="23">
                  <c:v>44662</c:v>
                </c:pt>
                <c:pt idx="24">
                  <c:v>44669</c:v>
                </c:pt>
                <c:pt idx="25">
                  <c:v>44676</c:v>
                </c:pt>
                <c:pt idx="26">
                  <c:v>44683</c:v>
                </c:pt>
                <c:pt idx="27">
                  <c:v>44690</c:v>
                </c:pt>
                <c:pt idx="28">
                  <c:v>44697</c:v>
                </c:pt>
                <c:pt idx="29">
                  <c:v>44704</c:v>
                </c:pt>
                <c:pt idx="30">
                  <c:v>44711</c:v>
                </c:pt>
                <c:pt idx="31">
                  <c:v>44718</c:v>
                </c:pt>
                <c:pt idx="32">
                  <c:v>44725</c:v>
                </c:pt>
                <c:pt idx="33">
                  <c:v>44732</c:v>
                </c:pt>
                <c:pt idx="34">
                  <c:v>44739</c:v>
                </c:pt>
                <c:pt idx="35">
                  <c:v>44746</c:v>
                </c:pt>
                <c:pt idx="36">
                  <c:v>44753</c:v>
                </c:pt>
                <c:pt idx="37">
                  <c:v>44760</c:v>
                </c:pt>
                <c:pt idx="38">
                  <c:v>44767</c:v>
                </c:pt>
                <c:pt idx="39">
                  <c:v>44774</c:v>
                </c:pt>
                <c:pt idx="40">
                  <c:v>44781</c:v>
                </c:pt>
                <c:pt idx="41">
                  <c:v>44788</c:v>
                </c:pt>
                <c:pt idx="42">
                  <c:v>44795</c:v>
                </c:pt>
                <c:pt idx="43">
                  <c:v>44802</c:v>
                </c:pt>
                <c:pt idx="44">
                  <c:v>44809</c:v>
                </c:pt>
                <c:pt idx="45">
                  <c:v>44816</c:v>
                </c:pt>
                <c:pt idx="46">
                  <c:v>44823</c:v>
                </c:pt>
                <c:pt idx="47">
                  <c:v>44830</c:v>
                </c:pt>
                <c:pt idx="48">
                  <c:v>44837</c:v>
                </c:pt>
                <c:pt idx="49">
                  <c:v>44844</c:v>
                </c:pt>
                <c:pt idx="50">
                  <c:v>44851</c:v>
                </c:pt>
                <c:pt idx="51">
                  <c:v>44858</c:v>
                </c:pt>
                <c:pt idx="52">
                  <c:v>44865</c:v>
                </c:pt>
              </c:numCache>
            </c:numRef>
          </c:cat>
          <c:val>
            <c:numRef>
              <c:f>Bsoft_Weekly!$E$2:$E$54</c:f>
              <c:numCache>
                <c:formatCode>General</c:formatCode>
                <c:ptCount val="53"/>
                <c:pt idx="1">
                  <c:v>4.4791719827071717</c:v>
                </c:pt>
                <c:pt idx="2">
                  <c:v>10.207757182878661</c:v>
                </c:pt>
                <c:pt idx="3">
                  <c:v>0.4014694131519066</c:v>
                </c:pt>
                <c:pt idx="4">
                  <c:v>2.4363890712392839</c:v>
                </c:pt>
                <c:pt idx="5">
                  <c:v>-0.85289147201582904</c:v>
                </c:pt>
                <c:pt idx="6">
                  <c:v>3.8996849845773447</c:v>
                </c:pt>
                <c:pt idx="7">
                  <c:v>6.5319410969689828</c:v>
                </c:pt>
                <c:pt idx="8">
                  <c:v>2.6306439939348998</c:v>
                </c:pt>
                <c:pt idx="9">
                  <c:v>5.9489347166822686</c:v>
                </c:pt>
                <c:pt idx="10">
                  <c:v>-3.5522700802688005</c:v>
                </c:pt>
                <c:pt idx="11">
                  <c:v>-12.559731980485488</c:v>
                </c:pt>
                <c:pt idx="12">
                  <c:v>-8.6881919593034507</c:v>
                </c:pt>
                <c:pt idx="13">
                  <c:v>4.971514169960475</c:v>
                </c:pt>
                <c:pt idx="14">
                  <c:v>-3.1183804284940324</c:v>
                </c:pt>
                <c:pt idx="15">
                  <c:v>-5.8429303753196802</c:v>
                </c:pt>
                <c:pt idx="16">
                  <c:v>-5.4627672449631026</c:v>
                </c:pt>
                <c:pt idx="17">
                  <c:v>8.4863570045760373</c:v>
                </c:pt>
                <c:pt idx="18">
                  <c:v>3.4552406113695548</c:v>
                </c:pt>
                <c:pt idx="19">
                  <c:v>-2.0895424718963822</c:v>
                </c:pt>
                <c:pt idx="20">
                  <c:v>4.9063497150671207</c:v>
                </c:pt>
                <c:pt idx="21">
                  <c:v>0.11194936811165246</c:v>
                </c:pt>
                <c:pt idx="22">
                  <c:v>4.889475110780479</c:v>
                </c:pt>
                <c:pt idx="23">
                  <c:v>-7.6379443759835564</c:v>
                </c:pt>
                <c:pt idx="24">
                  <c:v>-7.2458127685810334</c:v>
                </c:pt>
                <c:pt idx="25">
                  <c:v>-1.4455306156047061</c:v>
                </c:pt>
                <c:pt idx="26">
                  <c:v>-4.648859312512128</c:v>
                </c:pt>
                <c:pt idx="27">
                  <c:v>-9.3943127448703443</c:v>
                </c:pt>
                <c:pt idx="28">
                  <c:v>7.088653944664717</c:v>
                </c:pt>
                <c:pt idx="29">
                  <c:v>-5.4855669385426271</c:v>
                </c:pt>
                <c:pt idx="30">
                  <c:v>5.1342678145533878</c:v>
                </c:pt>
                <c:pt idx="31">
                  <c:v>-6.3811022501465722</c:v>
                </c:pt>
                <c:pt idx="32">
                  <c:v>-7.5658894670537808</c:v>
                </c:pt>
                <c:pt idx="33">
                  <c:v>9.3905631620273411</c:v>
                </c:pt>
                <c:pt idx="34">
                  <c:v>-3.4247218123478147</c:v>
                </c:pt>
                <c:pt idx="35">
                  <c:v>-1.7114624713521183</c:v>
                </c:pt>
                <c:pt idx="36">
                  <c:v>-9.9606249406974108</c:v>
                </c:pt>
                <c:pt idx="37">
                  <c:v>8.6081066487150224</c:v>
                </c:pt>
                <c:pt idx="38">
                  <c:v>0.69362224227543057</c:v>
                </c:pt>
                <c:pt idx="39">
                  <c:v>2.9055191946705805</c:v>
                </c:pt>
                <c:pt idx="40">
                  <c:v>-1.6164347164779238</c:v>
                </c:pt>
                <c:pt idx="41">
                  <c:v>-2.7129562902057236</c:v>
                </c:pt>
                <c:pt idx="42">
                  <c:v>-3.0272491056127229</c:v>
                </c:pt>
                <c:pt idx="43">
                  <c:v>-0.27392245085522987</c:v>
                </c:pt>
                <c:pt idx="44">
                  <c:v>2.3738860935915156</c:v>
                </c:pt>
                <c:pt idx="45">
                  <c:v>-6.3390708449157511</c:v>
                </c:pt>
                <c:pt idx="46">
                  <c:v>-2.9639065945731162</c:v>
                </c:pt>
                <c:pt idx="47">
                  <c:v>-5.6433737754727469</c:v>
                </c:pt>
                <c:pt idx="48">
                  <c:v>3.9041022938972612</c:v>
                </c:pt>
                <c:pt idx="49">
                  <c:v>-3.758176618302917</c:v>
                </c:pt>
                <c:pt idx="50">
                  <c:v>-0.91246000436235841</c:v>
                </c:pt>
                <c:pt idx="51">
                  <c:v>-6.2520865185145968</c:v>
                </c:pt>
                <c:pt idx="52">
                  <c:v>2.9004165921544671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2-4D3C-A2DA-A1DA0E30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14336"/>
        <c:axId val="1988518496"/>
      </c:lineChart>
      <c:dateAx>
        <c:axId val="198851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8496"/>
        <c:crosses val="autoZero"/>
        <c:auto val="1"/>
        <c:lblOffset val="100"/>
        <c:baseTimeUnit val="days"/>
      </c:dateAx>
      <c:valAx>
        <c:axId val="19885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BSOFT_FUT_NEXT!$F$3</c:f>
              <c:strCache>
                <c:ptCount val="1"/>
                <c:pt idx="0">
                  <c:v>Unad_Ret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BSOFT_FUT_NEXT!$C$4:$C$229</c:f>
              <c:numCache>
                <c:formatCode>yyyy\-mm\-dd;@</c:formatCode>
                <c:ptCount val="226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44581</c:v>
                </c:pt>
                <c:pt idx="55">
                  <c:v>44582</c:v>
                </c:pt>
                <c:pt idx="56">
                  <c:v>44585</c:v>
                </c:pt>
                <c:pt idx="57">
                  <c:v>44586</c:v>
                </c:pt>
                <c:pt idx="58">
                  <c:v>44588</c:v>
                </c:pt>
                <c:pt idx="59">
                  <c:v>44589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44599</c:v>
                </c:pt>
                <c:pt idx="66">
                  <c:v>44600</c:v>
                </c:pt>
                <c:pt idx="67">
                  <c:v>44601</c:v>
                </c:pt>
                <c:pt idx="68">
                  <c:v>44602</c:v>
                </c:pt>
                <c:pt idx="69">
                  <c:v>44603</c:v>
                </c:pt>
                <c:pt idx="70">
                  <c:v>44606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44613</c:v>
                </c:pt>
                <c:pt idx="75">
                  <c:v>44614</c:v>
                </c:pt>
                <c:pt idx="76">
                  <c:v>44615</c:v>
                </c:pt>
                <c:pt idx="77">
                  <c:v>44616</c:v>
                </c:pt>
                <c:pt idx="78">
                  <c:v>44617</c:v>
                </c:pt>
                <c:pt idx="79">
                  <c:v>44622</c:v>
                </c:pt>
                <c:pt idx="80">
                  <c:v>44623</c:v>
                </c:pt>
                <c:pt idx="81">
                  <c:v>44624</c:v>
                </c:pt>
                <c:pt idx="82">
                  <c:v>44627</c:v>
                </c:pt>
                <c:pt idx="83">
                  <c:v>44628</c:v>
                </c:pt>
                <c:pt idx="84">
                  <c:v>44629</c:v>
                </c:pt>
                <c:pt idx="85">
                  <c:v>44630</c:v>
                </c:pt>
                <c:pt idx="86">
                  <c:v>44631</c:v>
                </c:pt>
                <c:pt idx="87">
                  <c:v>44634</c:v>
                </c:pt>
                <c:pt idx="88">
                  <c:v>44635</c:v>
                </c:pt>
                <c:pt idx="89">
                  <c:v>44636</c:v>
                </c:pt>
                <c:pt idx="90">
                  <c:v>44641</c:v>
                </c:pt>
                <c:pt idx="91">
                  <c:v>44648</c:v>
                </c:pt>
                <c:pt idx="92">
                  <c:v>44649</c:v>
                </c:pt>
                <c:pt idx="93">
                  <c:v>44650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44662</c:v>
                </c:pt>
                <c:pt idx="100">
                  <c:v>44663</c:v>
                </c:pt>
                <c:pt idx="101">
                  <c:v>44664</c:v>
                </c:pt>
                <c:pt idx="102">
                  <c:v>44669</c:v>
                </c:pt>
                <c:pt idx="103">
                  <c:v>44670</c:v>
                </c:pt>
                <c:pt idx="104">
                  <c:v>44671</c:v>
                </c:pt>
                <c:pt idx="105">
                  <c:v>44672</c:v>
                </c:pt>
                <c:pt idx="106">
                  <c:v>44673</c:v>
                </c:pt>
                <c:pt idx="107">
                  <c:v>44676</c:v>
                </c:pt>
                <c:pt idx="108">
                  <c:v>44677</c:v>
                </c:pt>
                <c:pt idx="109">
                  <c:v>44678</c:v>
                </c:pt>
                <c:pt idx="110">
                  <c:v>44680</c:v>
                </c:pt>
                <c:pt idx="111">
                  <c:v>44683</c:v>
                </c:pt>
                <c:pt idx="112">
                  <c:v>44685</c:v>
                </c:pt>
                <c:pt idx="113">
                  <c:v>44686</c:v>
                </c:pt>
                <c:pt idx="114">
                  <c:v>44687</c:v>
                </c:pt>
                <c:pt idx="115">
                  <c:v>44690</c:v>
                </c:pt>
                <c:pt idx="116">
                  <c:v>44692</c:v>
                </c:pt>
                <c:pt idx="117">
                  <c:v>44693</c:v>
                </c:pt>
                <c:pt idx="118">
                  <c:v>44694</c:v>
                </c:pt>
                <c:pt idx="119">
                  <c:v>44697</c:v>
                </c:pt>
                <c:pt idx="120">
                  <c:v>44698</c:v>
                </c:pt>
                <c:pt idx="121">
                  <c:v>44699</c:v>
                </c:pt>
                <c:pt idx="122">
                  <c:v>44700</c:v>
                </c:pt>
                <c:pt idx="123">
                  <c:v>44701</c:v>
                </c:pt>
                <c:pt idx="124">
                  <c:v>44704</c:v>
                </c:pt>
                <c:pt idx="125">
                  <c:v>44705</c:v>
                </c:pt>
                <c:pt idx="126">
                  <c:v>44706</c:v>
                </c:pt>
                <c:pt idx="127">
                  <c:v>44707</c:v>
                </c:pt>
                <c:pt idx="128">
                  <c:v>44708</c:v>
                </c:pt>
                <c:pt idx="129">
                  <c:v>44711</c:v>
                </c:pt>
                <c:pt idx="130">
                  <c:v>44712</c:v>
                </c:pt>
                <c:pt idx="131">
                  <c:v>44713</c:v>
                </c:pt>
                <c:pt idx="132">
                  <c:v>44714</c:v>
                </c:pt>
                <c:pt idx="133">
                  <c:v>44715</c:v>
                </c:pt>
                <c:pt idx="134">
                  <c:v>44718</c:v>
                </c:pt>
                <c:pt idx="135">
                  <c:v>44719</c:v>
                </c:pt>
                <c:pt idx="136">
                  <c:v>44720</c:v>
                </c:pt>
                <c:pt idx="137">
                  <c:v>44721</c:v>
                </c:pt>
                <c:pt idx="138">
                  <c:v>44722</c:v>
                </c:pt>
                <c:pt idx="139">
                  <c:v>44725</c:v>
                </c:pt>
                <c:pt idx="140">
                  <c:v>44726</c:v>
                </c:pt>
                <c:pt idx="141">
                  <c:v>44727</c:v>
                </c:pt>
                <c:pt idx="142">
                  <c:v>44728</c:v>
                </c:pt>
                <c:pt idx="143">
                  <c:v>44732</c:v>
                </c:pt>
                <c:pt idx="144">
                  <c:v>44733</c:v>
                </c:pt>
                <c:pt idx="145">
                  <c:v>44734</c:v>
                </c:pt>
                <c:pt idx="146">
                  <c:v>44735</c:v>
                </c:pt>
                <c:pt idx="147">
                  <c:v>44736</c:v>
                </c:pt>
                <c:pt idx="148">
                  <c:v>44739</c:v>
                </c:pt>
                <c:pt idx="149">
                  <c:v>44740</c:v>
                </c:pt>
                <c:pt idx="150">
                  <c:v>44741</c:v>
                </c:pt>
                <c:pt idx="151">
                  <c:v>44742</c:v>
                </c:pt>
                <c:pt idx="152">
                  <c:v>44743</c:v>
                </c:pt>
                <c:pt idx="153">
                  <c:v>44746</c:v>
                </c:pt>
                <c:pt idx="154">
                  <c:v>44747</c:v>
                </c:pt>
                <c:pt idx="155">
                  <c:v>44748</c:v>
                </c:pt>
                <c:pt idx="156">
                  <c:v>44749</c:v>
                </c:pt>
                <c:pt idx="157">
                  <c:v>44750</c:v>
                </c:pt>
                <c:pt idx="158">
                  <c:v>44753</c:v>
                </c:pt>
                <c:pt idx="159">
                  <c:v>44754</c:v>
                </c:pt>
                <c:pt idx="160">
                  <c:v>44755</c:v>
                </c:pt>
                <c:pt idx="161">
                  <c:v>44756</c:v>
                </c:pt>
                <c:pt idx="162">
                  <c:v>44757</c:v>
                </c:pt>
                <c:pt idx="163">
                  <c:v>44760</c:v>
                </c:pt>
                <c:pt idx="164">
                  <c:v>44761</c:v>
                </c:pt>
                <c:pt idx="165">
                  <c:v>44763</c:v>
                </c:pt>
                <c:pt idx="166">
                  <c:v>44764</c:v>
                </c:pt>
                <c:pt idx="167">
                  <c:v>44767</c:v>
                </c:pt>
                <c:pt idx="168">
                  <c:v>44768</c:v>
                </c:pt>
                <c:pt idx="169">
                  <c:v>44769</c:v>
                </c:pt>
                <c:pt idx="170">
                  <c:v>44770</c:v>
                </c:pt>
                <c:pt idx="171">
                  <c:v>44771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44781</c:v>
                </c:pt>
                <c:pt idx="178">
                  <c:v>44783</c:v>
                </c:pt>
                <c:pt idx="179">
                  <c:v>44784</c:v>
                </c:pt>
                <c:pt idx="180">
                  <c:v>44785</c:v>
                </c:pt>
                <c:pt idx="181">
                  <c:v>44789</c:v>
                </c:pt>
                <c:pt idx="182">
                  <c:v>44791</c:v>
                </c:pt>
                <c:pt idx="183">
                  <c:v>44792</c:v>
                </c:pt>
                <c:pt idx="184">
                  <c:v>44795</c:v>
                </c:pt>
                <c:pt idx="185">
                  <c:v>44796</c:v>
                </c:pt>
                <c:pt idx="186">
                  <c:v>44797</c:v>
                </c:pt>
                <c:pt idx="187">
                  <c:v>44798</c:v>
                </c:pt>
                <c:pt idx="188">
                  <c:v>44799</c:v>
                </c:pt>
                <c:pt idx="189">
                  <c:v>44802</c:v>
                </c:pt>
                <c:pt idx="190">
                  <c:v>44803</c:v>
                </c:pt>
                <c:pt idx="191">
                  <c:v>44810</c:v>
                </c:pt>
                <c:pt idx="192">
                  <c:v>44811</c:v>
                </c:pt>
                <c:pt idx="193">
                  <c:v>44812</c:v>
                </c:pt>
                <c:pt idx="194">
                  <c:v>44813</c:v>
                </c:pt>
                <c:pt idx="195">
                  <c:v>44816</c:v>
                </c:pt>
                <c:pt idx="196">
                  <c:v>44817</c:v>
                </c:pt>
                <c:pt idx="197">
                  <c:v>44818</c:v>
                </c:pt>
                <c:pt idx="198">
                  <c:v>44819</c:v>
                </c:pt>
                <c:pt idx="199">
                  <c:v>44820</c:v>
                </c:pt>
                <c:pt idx="200">
                  <c:v>44823</c:v>
                </c:pt>
                <c:pt idx="201">
                  <c:v>44824</c:v>
                </c:pt>
                <c:pt idx="202">
                  <c:v>44825</c:v>
                </c:pt>
                <c:pt idx="203">
                  <c:v>44827</c:v>
                </c:pt>
                <c:pt idx="204">
                  <c:v>44830</c:v>
                </c:pt>
                <c:pt idx="205">
                  <c:v>44831</c:v>
                </c:pt>
                <c:pt idx="206">
                  <c:v>44832</c:v>
                </c:pt>
                <c:pt idx="207">
                  <c:v>44833</c:v>
                </c:pt>
                <c:pt idx="208">
                  <c:v>44837</c:v>
                </c:pt>
                <c:pt idx="209">
                  <c:v>44838</c:v>
                </c:pt>
                <c:pt idx="210">
                  <c:v>44840</c:v>
                </c:pt>
                <c:pt idx="211">
                  <c:v>44841</c:v>
                </c:pt>
                <c:pt idx="212">
                  <c:v>44844</c:v>
                </c:pt>
                <c:pt idx="213">
                  <c:v>44845</c:v>
                </c:pt>
                <c:pt idx="214">
                  <c:v>44846</c:v>
                </c:pt>
                <c:pt idx="215">
                  <c:v>44847</c:v>
                </c:pt>
                <c:pt idx="216">
                  <c:v>44848</c:v>
                </c:pt>
                <c:pt idx="217">
                  <c:v>44851</c:v>
                </c:pt>
                <c:pt idx="218">
                  <c:v>44852</c:v>
                </c:pt>
                <c:pt idx="219">
                  <c:v>44853</c:v>
                </c:pt>
                <c:pt idx="220">
                  <c:v>44854</c:v>
                </c:pt>
                <c:pt idx="221">
                  <c:v>44855</c:v>
                </c:pt>
                <c:pt idx="222">
                  <c:v>44859</c:v>
                </c:pt>
                <c:pt idx="223">
                  <c:v>44861</c:v>
                </c:pt>
                <c:pt idx="224">
                  <c:v>44862</c:v>
                </c:pt>
                <c:pt idx="225">
                  <c:v>44865</c:v>
                </c:pt>
              </c:numCache>
            </c:numRef>
          </c:cat>
          <c:val>
            <c:numRef>
              <c:f>BSOFT_FUT_NEXT!$F$4:$F$229</c:f>
              <c:numCache>
                <c:formatCode>General</c:formatCode>
                <c:ptCount val="226"/>
                <c:pt idx="1">
                  <c:v>-1.3455069678039322</c:v>
                </c:pt>
                <c:pt idx="2">
                  <c:v>-0.58451047247930688</c:v>
                </c:pt>
                <c:pt idx="3">
                  <c:v>0.72268495835374535</c:v>
                </c:pt>
                <c:pt idx="4">
                  <c:v>2.152499087924121</c:v>
                </c:pt>
                <c:pt idx="5">
                  <c:v>4.6190476190476133</c:v>
                </c:pt>
                <c:pt idx="6">
                  <c:v>-2.3554847519344486</c:v>
                </c:pt>
                <c:pt idx="7">
                  <c:v>-1.0954434215126416</c:v>
                </c:pt>
                <c:pt idx="8">
                  <c:v>1.1193590196771532</c:v>
                </c:pt>
                <c:pt idx="9">
                  <c:v>-1.5614075972966779</c:v>
                </c:pt>
                <c:pt idx="10">
                  <c:v>4.5691287878787907</c:v>
                </c:pt>
                <c:pt idx="11">
                  <c:v>8.2635272809599272</c:v>
                </c:pt>
                <c:pt idx="12">
                  <c:v>-1.2024257632789628</c:v>
                </c:pt>
                <c:pt idx="13">
                  <c:v>-3.1537728860196799</c:v>
                </c:pt>
                <c:pt idx="14">
                  <c:v>9.8131351764834402</c:v>
                </c:pt>
                <c:pt idx="15">
                  <c:v>-2.7962981391183228</c:v>
                </c:pt>
                <c:pt idx="16">
                  <c:v>2.8972153972154042</c:v>
                </c:pt>
                <c:pt idx="17">
                  <c:v>-5.8203163864292113</c:v>
                </c:pt>
                <c:pt idx="18">
                  <c:v>0.97189942953728403</c:v>
                </c:pt>
                <c:pt idx="19">
                  <c:v>-4.184975936388128E-2</c:v>
                </c:pt>
                <c:pt idx="20">
                  <c:v>3.1714465145488875</c:v>
                </c:pt>
                <c:pt idx="21">
                  <c:v>9.1305671096680238E-2</c:v>
                </c:pt>
                <c:pt idx="22">
                  <c:v>-1.2061625785526027</c:v>
                </c:pt>
                <c:pt idx="23">
                  <c:v>-3.7037037037037055</c:v>
                </c:pt>
                <c:pt idx="24">
                  <c:v>2.0029831664180646</c:v>
                </c:pt>
                <c:pt idx="25">
                  <c:v>1.1593900146229397</c:v>
                </c:pt>
                <c:pt idx="26">
                  <c:v>1.0428497676819848</c:v>
                </c:pt>
                <c:pt idx="27">
                  <c:v>-1.2568976088289461</c:v>
                </c:pt>
                <c:pt idx="28">
                  <c:v>5.588326606643899</c:v>
                </c:pt>
                <c:pt idx="29">
                  <c:v>-0.20582181711260505</c:v>
                </c:pt>
                <c:pt idx="30">
                  <c:v>-0.61873895109016575</c:v>
                </c:pt>
                <c:pt idx="31">
                  <c:v>0.7609447573870981</c:v>
                </c:pt>
                <c:pt idx="32">
                  <c:v>-1.9027069438995663</c:v>
                </c:pt>
                <c:pt idx="33">
                  <c:v>-6.0787842431513761</c:v>
                </c:pt>
                <c:pt idx="34">
                  <c:v>1.7245050031935327</c:v>
                </c:pt>
                <c:pt idx="35">
                  <c:v>5.3892842193386352</c:v>
                </c:pt>
                <c:pt idx="36">
                  <c:v>5.719392314566579</c:v>
                </c:pt>
                <c:pt idx="37">
                  <c:v>0.11270780501550159</c:v>
                </c:pt>
                <c:pt idx="38">
                  <c:v>-0.5347593582887743</c:v>
                </c:pt>
                <c:pt idx="39">
                  <c:v>2.3674778343708649</c:v>
                </c:pt>
                <c:pt idx="40">
                  <c:v>-1.0688288952363318</c:v>
                </c:pt>
                <c:pt idx="41">
                  <c:v>1.359783924746196</c:v>
                </c:pt>
                <c:pt idx="42">
                  <c:v>1.157768997519079</c:v>
                </c:pt>
                <c:pt idx="43">
                  <c:v>3.914978653828677</c:v>
                </c:pt>
                <c:pt idx="44">
                  <c:v>-1.4772727272727353</c:v>
                </c:pt>
                <c:pt idx="45">
                  <c:v>-1.3929553721941106</c:v>
                </c:pt>
                <c:pt idx="46">
                  <c:v>1.1337052366384657</c:v>
                </c:pt>
                <c:pt idx="47">
                  <c:v>3.3185053380782876</c:v>
                </c:pt>
                <c:pt idx="48">
                  <c:v>-1.1194351158184794</c:v>
                </c:pt>
                <c:pt idx="49">
                  <c:v>0.44413480797702143</c:v>
                </c:pt>
                <c:pt idx="50">
                  <c:v>0.46818102999825412</c:v>
                </c:pt>
                <c:pt idx="51">
                  <c:v>-0.75940628236105923</c:v>
                </c:pt>
                <c:pt idx="52">
                  <c:v>-2.4347826086956523</c:v>
                </c:pt>
                <c:pt idx="53">
                  <c:v>-1.1229946524064089</c:v>
                </c:pt>
                <c:pt idx="54">
                  <c:v>-8.9147286821705496</c:v>
                </c:pt>
                <c:pt idx="55">
                  <c:v>-3.1370608609599255</c:v>
                </c:pt>
                <c:pt idx="56">
                  <c:v>-7.7237433592153568</c:v>
                </c:pt>
                <c:pt idx="57">
                  <c:v>2.236492471213456</c:v>
                </c:pt>
                <c:pt idx="58">
                  <c:v>-4.8083170890188409</c:v>
                </c:pt>
                <c:pt idx="59">
                  <c:v>2.0705346985210515</c:v>
                </c:pt>
                <c:pt idx="60">
                  <c:v>6.564868479714665</c:v>
                </c:pt>
                <c:pt idx="61">
                  <c:v>-0.48112122162953902</c:v>
                </c:pt>
                <c:pt idx="62">
                  <c:v>1.2191276931161348</c:v>
                </c:pt>
                <c:pt idx="63">
                  <c:v>-0.75796905824941008</c:v>
                </c:pt>
                <c:pt idx="64">
                  <c:v>-1.3705796191671802</c:v>
                </c:pt>
                <c:pt idx="65">
                  <c:v>-3.6278773735016485</c:v>
                </c:pt>
                <c:pt idx="66">
                  <c:v>-1.8712162905888827</c:v>
                </c:pt>
                <c:pt idx="67">
                  <c:v>3.0734716769489601</c:v>
                </c:pt>
                <c:pt idx="68">
                  <c:v>1.7412123190771573</c:v>
                </c:pt>
                <c:pt idx="69">
                  <c:v>-2.7382607765536449</c:v>
                </c:pt>
                <c:pt idx="70">
                  <c:v>-6.763444407786209</c:v>
                </c:pt>
                <c:pt idx="71">
                  <c:v>5.3078556263269645</c:v>
                </c:pt>
                <c:pt idx="72">
                  <c:v>-1.2992831541218537</c:v>
                </c:pt>
                <c:pt idx="73">
                  <c:v>-2.6668179754879708</c:v>
                </c:pt>
                <c:pt idx="74">
                  <c:v>-3.4977264777894366</c:v>
                </c:pt>
                <c:pt idx="75">
                  <c:v>0.89404373565301154</c:v>
                </c:pt>
                <c:pt idx="76">
                  <c:v>-0.29936534546760862</c:v>
                </c:pt>
                <c:pt idx="77">
                  <c:v>-8.2272399711746331</c:v>
                </c:pt>
                <c:pt idx="78">
                  <c:v>6.5305588273786119</c:v>
                </c:pt>
                <c:pt idx="79">
                  <c:v>3.8574938574938544</c:v>
                </c:pt>
                <c:pt idx="80">
                  <c:v>2.1173409037142155</c:v>
                </c:pt>
                <c:pt idx="81">
                  <c:v>1.7606857407621972</c:v>
                </c:pt>
                <c:pt idx="82">
                  <c:v>-1.1610700056915249</c:v>
                </c:pt>
                <c:pt idx="83">
                  <c:v>4.3763676148796504</c:v>
                </c:pt>
                <c:pt idx="84">
                  <c:v>0.86064217146640942</c:v>
                </c:pt>
                <c:pt idx="85">
                  <c:v>-0.82047915982934039</c:v>
                </c:pt>
                <c:pt idx="86">
                  <c:v>0.82726671078755787</c:v>
                </c:pt>
                <c:pt idx="87">
                  <c:v>-0.28443277540750711</c:v>
                </c:pt>
                <c:pt idx="88">
                  <c:v>-3.3680746023039001</c:v>
                </c:pt>
                <c:pt idx="89">
                  <c:v>1.2829246139872921</c:v>
                </c:pt>
                <c:pt idx="90">
                  <c:v>-6.7257033964804702E-2</c:v>
                </c:pt>
                <c:pt idx="91">
                  <c:v>2.5574873808188396</c:v>
                </c:pt>
                <c:pt idx="92">
                  <c:v>0.14218527835503317</c:v>
                </c:pt>
                <c:pt idx="93">
                  <c:v>-0.17474879860201209</c:v>
                </c:pt>
                <c:pt idx="94">
                  <c:v>4.2122538293216634</c:v>
                </c:pt>
                <c:pt idx="95">
                  <c:v>3.800524934383207</c:v>
                </c:pt>
                <c:pt idx="96">
                  <c:v>-1.7497724284413947</c:v>
                </c:pt>
                <c:pt idx="97">
                  <c:v>0.83384805435454223</c:v>
                </c:pt>
                <c:pt idx="98">
                  <c:v>1.0719754977029097</c:v>
                </c:pt>
                <c:pt idx="99">
                  <c:v>1.0707070707070729</c:v>
                </c:pt>
                <c:pt idx="100">
                  <c:v>-7.5154907055766582</c:v>
                </c:pt>
                <c:pt idx="101">
                  <c:v>-1.7505943375837403</c:v>
                </c:pt>
                <c:pt idx="102">
                  <c:v>-5.6643202815662121</c:v>
                </c:pt>
                <c:pt idx="103">
                  <c:v>-1.7255450623761301</c:v>
                </c:pt>
                <c:pt idx="104">
                  <c:v>9.4910428283315723E-2</c:v>
                </c:pt>
                <c:pt idx="105">
                  <c:v>2.7379400260756084</c:v>
                </c:pt>
                <c:pt idx="106">
                  <c:v>-2.8380249192431832</c:v>
                </c:pt>
                <c:pt idx="107">
                  <c:v>-2.2797435288530092</c:v>
                </c:pt>
                <c:pt idx="108">
                  <c:v>2.8797083839611233</c:v>
                </c:pt>
                <c:pt idx="109">
                  <c:v>-1.0157080429904362</c:v>
                </c:pt>
                <c:pt idx="110">
                  <c:v>-0.35795251163345659</c:v>
                </c:pt>
                <c:pt idx="111">
                  <c:v>-1.9159382109926955</c:v>
                </c:pt>
                <c:pt idx="112">
                  <c:v>-0.35404712489317269</c:v>
                </c:pt>
                <c:pt idx="113">
                  <c:v>2.3156089193825014</c:v>
                </c:pt>
                <c:pt idx="114">
                  <c:v>-4.7658962998443384</c:v>
                </c:pt>
                <c:pt idx="115">
                  <c:v>-2.0872626681755198</c:v>
                </c:pt>
                <c:pt idx="116">
                  <c:v>-6.1384358546295186</c:v>
                </c:pt>
                <c:pt idx="117">
                  <c:v>-6.8408811054863877E-2</c:v>
                </c:pt>
                <c:pt idx="118">
                  <c:v>-1.3964950711938571</c:v>
                </c:pt>
                <c:pt idx="119">
                  <c:v>0.95806720355456498</c:v>
                </c:pt>
                <c:pt idx="120">
                  <c:v>6.147710081144262</c:v>
                </c:pt>
                <c:pt idx="121">
                  <c:v>1.3345426276237458</c:v>
                </c:pt>
                <c:pt idx="122">
                  <c:v>-1.9818437539956526</c:v>
                </c:pt>
                <c:pt idx="123">
                  <c:v>6.52230628750326E-2</c:v>
                </c:pt>
                <c:pt idx="124">
                  <c:v>-1.4470082127493185</c:v>
                </c:pt>
                <c:pt idx="125">
                  <c:v>-1.2698412698412729</c:v>
                </c:pt>
                <c:pt idx="126">
                  <c:v>-8.0251875669882065</c:v>
                </c:pt>
                <c:pt idx="127">
                  <c:v>3.3503277494537507</c:v>
                </c:pt>
                <c:pt idx="128">
                  <c:v>1.9732205778717407</c:v>
                </c:pt>
                <c:pt idx="129">
                  <c:v>3.04077401520387</c:v>
                </c:pt>
                <c:pt idx="130">
                  <c:v>-1.2206572769953083</c:v>
                </c:pt>
                <c:pt idx="131">
                  <c:v>-0.50244432373709014</c:v>
                </c:pt>
                <c:pt idx="132">
                  <c:v>1.3102224648559995</c:v>
                </c:pt>
                <c:pt idx="133">
                  <c:v>1.8186716960797524</c:v>
                </c:pt>
                <c:pt idx="134">
                  <c:v>-2.6462026991267531</c:v>
                </c:pt>
                <c:pt idx="135">
                  <c:v>-2.2016852405544891</c:v>
                </c:pt>
                <c:pt idx="136">
                  <c:v>0.68093385214007462</c:v>
                </c:pt>
                <c:pt idx="137">
                  <c:v>0.91097308488613149</c:v>
                </c:pt>
                <c:pt idx="138">
                  <c:v>-3.0501983312816399</c:v>
                </c:pt>
                <c:pt idx="139">
                  <c:v>-5.8690744920993101</c:v>
                </c:pt>
                <c:pt idx="140">
                  <c:v>3.0725419664268583</c:v>
                </c:pt>
                <c:pt idx="141">
                  <c:v>1.1342155009451729</c:v>
                </c:pt>
                <c:pt idx="142">
                  <c:v>-3.1631919482386772</c:v>
                </c:pt>
                <c:pt idx="143">
                  <c:v>-5.5233853006681581</c:v>
                </c:pt>
                <c:pt idx="144">
                  <c:v>4.2275656137042423</c:v>
                </c:pt>
                <c:pt idx="145">
                  <c:v>1.5983112183353299</c:v>
                </c:pt>
                <c:pt idx="146">
                  <c:v>3.309587414663115</c:v>
                </c:pt>
                <c:pt idx="147">
                  <c:v>1.0343341473926062</c:v>
                </c:pt>
                <c:pt idx="148">
                  <c:v>3.1138916536328867</c:v>
                </c:pt>
                <c:pt idx="149">
                  <c:v>-6.8946497517926086E-2</c:v>
                </c:pt>
                <c:pt idx="150">
                  <c:v>-0.51055609217607911</c:v>
                </c:pt>
                <c:pt idx="151">
                  <c:v>-3.2454923717059612</c:v>
                </c:pt>
                <c:pt idx="152">
                  <c:v>-1.6915137614678994</c:v>
                </c:pt>
                <c:pt idx="153">
                  <c:v>-2.3622047244094393</c:v>
                </c:pt>
                <c:pt idx="154">
                  <c:v>-1.3888888888888991</c:v>
                </c:pt>
                <c:pt idx="155">
                  <c:v>-1.514463122821582E-2</c:v>
                </c:pt>
                <c:pt idx="156">
                  <c:v>0.69675855801270958</c:v>
                </c:pt>
                <c:pt idx="157">
                  <c:v>1.098074608904944</c:v>
                </c:pt>
                <c:pt idx="158">
                  <c:v>-2.588900461240883</c:v>
                </c:pt>
                <c:pt idx="159">
                  <c:v>-0.13746754238583944</c:v>
                </c:pt>
                <c:pt idx="160">
                  <c:v>2.2789843988987597</c:v>
                </c:pt>
                <c:pt idx="161">
                  <c:v>-6.1911170928667696</c:v>
                </c:pt>
                <c:pt idx="162">
                  <c:v>-1.6260162601625909</c:v>
                </c:pt>
                <c:pt idx="163">
                  <c:v>2.8844595689515402</c:v>
                </c:pt>
                <c:pt idx="164">
                  <c:v>2.6460859977949394</c:v>
                </c:pt>
                <c:pt idx="165">
                  <c:v>3.5138867577105994</c:v>
                </c:pt>
                <c:pt idx="166">
                  <c:v>-1.0228283427216094</c:v>
                </c:pt>
                <c:pt idx="167">
                  <c:v>-0.17972143178074665</c:v>
                </c:pt>
                <c:pt idx="168">
                  <c:v>-4.1110277569392313</c:v>
                </c:pt>
                <c:pt idx="169">
                  <c:v>2.5504615866061577</c:v>
                </c:pt>
                <c:pt idx="170">
                  <c:v>1.1443393347574</c:v>
                </c:pt>
                <c:pt idx="171">
                  <c:v>1.9912505656961903</c:v>
                </c:pt>
                <c:pt idx="172">
                  <c:v>1.7157225262535163</c:v>
                </c:pt>
                <c:pt idx="173">
                  <c:v>-2.7773738548785838</c:v>
                </c:pt>
                <c:pt idx="174">
                  <c:v>2.4080167514208828</c:v>
                </c:pt>
                <c:pt idx="175">
                  <c:v>2.1177157879363224</c:v>
                </c:pt>
                <c:pt idx="176">
                  <c:v>-0.52917620137300414</c:v>
                </c:pt>
                <c:pt idx="177">
                  <c:v>-0.38820992092020784</c:v>
                </c:pt>
                <c:pt idx="178">
                  <c:v>-2.2806004618937581</c:v>
                </c:pt>
                <c:pt idx="179">
                  <c:v>2.0679468242245198</c:v>
                </c:pt>
                <c:pt idx="180">
                  <c:v>-0.7670043415340021</c:v>
                </c:pt>
                <c:pt idx="181">
                  <c:v>-1.2250255213650416</c:v>
                </c:pt>
                <c:pt idx="182">
                  <c:v>-0.3543481470544777</c:v>
                </c:pt>
                <c:pt idx="183">
                  <c:v>-1.2594458438287155</c:v>
                </c:pt>
                <c:pt idx="184">
                  <c:v>-2.7160864345738331</c:v>
                </c:pt>
                <c:pt idx="185">
                  <c:v>-0.13882461823229636</c:v>
                </c:pt>
                <c:pt idx="186">
                  <c:v>-0.26258881680567375</c:v>
                </c:pt>
                <c:pt idx="187">
                  <c:v>0.92922409787827165</c:v>
                </c:pt>
                <c:pt idx="188">
                  <c:v>-0.27620070584625872</c:v>
                </c:pt>
                <c:pt idx="189">
                  <c:v>-2.8465917833512848</c:v>
                </c:pt>
                <c:pt idx="190">
                  <c:v>2.9933481152993315</c:v>
                </c:pt>
                <c:pt idx="191">
                  <c:v>0.56896816853760501</c:v>
                </c:pt>
                <c:pt idx="192">
                  <c:v>-1.5596330275229429</c:v>
                </c:pt>
                <c:pt idx="193">
                  <c:v>0</c:v>
                </c:pt>
                <c:pt idx="194">
                  <c:v>3.0754892823858451</c:v>
                </c:pt>
                <c:pt idx="195">
                  <c:v>2.7576853526220546</c:v>
                </c:pt>
                <c:pt idx="196">
                  <c:v>-0.7185804370142217</c:v>
                </c:pt>
                <c:pt idx="197">
                  <c:v>-3.0576070901034038</c:v>
                </c:pt>
                <c:pt idx="198">
                  <c:v>-1.7370105134846836</c:v>
                </c:pt>
                <c:pt idx="199">
                  <c:v>-3.8455574507675538</c:v>
                </c:pt>
                <c:pt idx="200">
                  <c:v>-2.3222060957909978</c:v>
                </c:pt>
                <c:pt idx="201">
                  <c:v>1.4363546310054369</c:v>
                </c:pt>
                <c:pt idx="202">
                  <c:v>-0.87890624999999634</c:v>
                </c:pt>
                <c:pt idx="203">
                  <c:v>-1.2643678160919614</c:v>
                </c:pt>
                <c:pt idx="204">
                  <c:v>-2.7606851821054232</c:v>
                </c:pt>
                <c:pt idx="205">
                  <c:v>0.30785017957926364</c:v>
                </c:pt>
                <c:pt idx="206">
                  <c:v>-2.1994884910485895</c:v>
                </c:pt>
                <c:pt idx="207">
                  <c:v>-1.4818688981868897</c:v>
                </c:pt>
                <c:pt idx="208">
                  <c:v>-0.83171120155725453</c:v>
                </c:pt>
                <c:pt idx="209">
                  <c:v>3.1227694503925769</c:v>
                </c:pt>
                <c:pt idx="210">
                  <c:v>2.7167329987887259</c:v>
                </c:pt>
                <c:pt idx="211">
                  <c:v>-0.40431266846360797</c:v>
                </c:pt>
                <c:pt idx="212">
                  <c:v>-1.6914749661705006</c:v>
                </c:pt>
                <c:pt idx="213">
                  <c:v>-2.7701307639366863</c:v>
                </c:pt>
                <c:pt idx="214">
                  <c:v>0.60166342240311044</c:v>
                </c:pt>
                <c:pt idx="215">
                  <c:v>-1.0202286719437035</c:v>
                </c:pt>
                <c:pt idx="216">
                  <c:v>0.81748711569218213</c:v>
                </c:pt>
                <c:pt idx="217">
                  <c:v>-0.51119337211351623</c:v>
                </c:pt>
                <c:pt idx="218">
                  <c:v>1.7717930545716288E-2</c:v>
                </c:pt>
                <c:pt idx="219">
                  <c:v>-3.6846767050487075</c:v>
                </c:pt>
                <c:pt idx="220">
                  <c:v>5.3522162957513162</c:v>
                </c:pt>
                <c:pt idx="221">
                  <c:v>-2.0949720670391065</c:v>
                </c:pt>
                <c:pt idx="222">
                  <c:v>-2.4251069900142492</c:v>
                </c:pt>
                <c:pt idx="223">
                  <c:v>-1.0782163742690225</c:v>
                </c:pt>
                <c:pt idx="224">
                  <c:v>-2.4385738038056406</c:v>
                </c:pt>
                <c:pt idx="225">
                  <c:v>3.0865366407877208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8-45E0-97F6-153858F2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808480"/>
        <c:axId val="1755801408"/>
      </c:lineChart>
      <c:dateAx>
        <c:axId val="175580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01408"/>
        <c:crosses val="autoZero"/>
        <c:auto val="1"/>
        <c:lblOffset val="100"/>
        <c:baseTimeUnit val="days"/>
      </c:dateAx>
      <c:valAx>
        <c:axId val="17558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0336832895889"/>
          <c:y val="0.16245370370370371"/>
          <c:w val="0.81606299212598421"/>
          <c:h val="0.70696741032370958"/>
        </c:manualLayout>
      </c:layout>
      <c:lineChart>
        <c:grouping val="standard"/>
        <c:varyColors val="0"/>
        <c:ser>
          <c:idx val="0"/>
          <c:order val="0"/>
          <c:tx>
            <c:strRef>
              <c:f>BSOFT_FUT_NEXT!$I$3</c:f>
              <c:strCache>
                <c:ptCount val="1"/>
                <c:pt idx="0">
                  <c:v>adj_RET%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BSOFT_FUT_NEXT!$C$4:$C$229</c:f>
              <c:numCache>
                <c:formatCode>yyyy\-mm\-dd;@</c:formatCode>
                <c:ptCount val="226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44581</c:v>
                </c:pt>
                <c:pt idx="55">
                  <c:v>44582</c:v>
                </c:pt>
                <c:pt idx="56">
                  <c:v>44585</c:v>
                </c:pt>
                <c:pt idx="57">
                  <c:v>44586</c:v>
                </c:pt>
                <c:pt idx="58">
                  <c:v>44588</c:v>
                </c:pt>
                <c:pt idx="59">
                  <c:v>44589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44599</c:v>
                </c:pt>
                <c:pt idx="66">
                  <c:v>44600</c:v>
                </c:pt>
                <c:pt idx="67">
                  <c:v>44601</c:v>
                </c:pt>
                <c:pt idx="68">
                  <c:v>44602</c:v>
                </c:pt>
                <c:pt idx="69">
                  <c:v>44603</c:v>
                </c:pt>
                <c:pt idx="70">
                  <c:v>44606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44613</c:v>
                </c:pt>
                <c:pt idx="75">
                  <c:v>44614</c:v>
                </c:pt>
                <c:pt idx="76">
                  <c:v>44615</c:v>
                </c:pt>
                <c:pt idx="77">
                  <c:v>44616</c:v>
                </c:pt>
                <c:pt idx="78">
                  <c:v>44617</c:v>
                </c:pt>
                <c:pt idx="79">
                  <c:v>44622</c:v>
                </c:pt>
                <c:pt idx="80">
                  <c:v>44623</c:v>
                </c:pt>
                <c:pt idx="81">
                  <c:v>44624</c:v>
                </c:pt>
                <c:pt idx="82">
                  <c:v>44627</c:v>
                </c:pt>
                <c:pt idx="83">
                  <c:v>44628</c:v>
                </c:pt>
                <c:pt idx="84">
                  <c:v>44629</c:v>
                </c:pt>
                <c:pt idx="85">
                  <c:v>44630</c:v>
                </c:pt>
                <c:pt idx="86">
                  <c:v>44631</c:v>
                </c:pt>
                <c:pt idx="87">
                  <c:v>44634</c:v>
                </c:pt>
                <c:pt idx="88">
                  <c:v>44635</c:v>
                </c:pt>
                <c:pt idx="89">
                  <c:v>44636</c:v>
                </c:pt>
                <c:pt idx="90">
                  <c:v>44641</c:v>
                </c:pt>
                <c:pt idx="91">
                  <c:v>44648</c:v>
                </c:pt>
                <c:pt idx="92">
                  <c:v>44649</c:v>
                </c:pt>
                <c:pt idx="93">
                  <c:v>44650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44662</c:v>
                </c:pt>
                <c:pt idx="100">
                  <c:v>44663</c:v>
                </c:pt>
                <c:pt idx="101">
                  <c:v>44664</c:v>
                </c:pt>
                <c:pt idx="102">
                  <c:v>44669</c:v>
                </c:pt>
                <c:pt idx="103">
                  <c:v>44670</c:v>
                </c:pt>
                <c:pt idx="104">
                  <c:v>44671</c:v>
                </c:pt>
                <c:pt idx="105">
                  <c:v>44672</c:v>
                </c:pt>
                <c:pt idx="106">
                  <c:v>44673</c:v>
                </c:pt>
                <c:pt idx="107">
                  <c:v>44676</c:v>
                </c:pt>
                <c:pt idx="108">
                  <c:v>44677</c:v>
                </c:pt>
                <c:pt idx="109">
                  <c:v>44678</c:v>
                </c:pt>
                <c:pt idx="110">
                  <c:v>44680</c:v>
                </c:pt>
                <c:pt idx="111">
                  <c:v>44683</c:v>
                </c:pt>
                <c:pt idx="112">
                  <c:v>44685</c:v>
                </c:pt>
                <c:pt idx="113">
                  <c:v>44686</c:v>
                </c:pt>
                <c:pt idx="114">
                  <c:v>44687</c:v>
                </c:pt>
                <c:pt idx="115">
                  <c:v>44690</c:v>
                </c:pt>
                <c:pt idx="116">
                  <c:v>44692</c:v>
                </c:pt>
                <c:pt idx="117">
                  <c:v>44693</c:v>
                </c:pt>
                <c:pt idx="118">
                  <c:v>44694</c:v>
                </c:pt>
                <c:pt idx="119">
                  <c:v>44697</c:v>
                </c:pt>
                <c:pt idx="120">
                  <c:v>44698</c:v>
                </c:pt>
                <c:pt idx="121">
                  <c:v>44699</c:v>
                </c:pt>
                <c:pt idx="122">
                  <c:v>44700</c:v>
                </c:pt>
                <c:pt idx="123">
                  <c:v>44701</c:v>
                </c:pt>
                <c:pt idx="124">
                  <c:v>44704</c:v>
                </c:pt>
                <c:pt idx="125">
                  <c:v>44705</c:v>
                </c:pt>
                <c:pt idx="126">
                  <c:v>44706</c:v>
                </c:pt>
                <c:pt idx="127">
                  <c:v>44707</c:v>
                </c:pt>
                <c:pt idx="128">
                  <c:v>44708</c:v>
                </c:pt>
                <c:pt idx="129">
                  <c:v>44711</c:v>
                </c:pt>
                <c:pt idx="130">
                  <c:v>44712</c:v>
                </c:pt>
                <c:pt idx="131">
                  <c:v>44713</c:v>
                </c:pt>
                <c:pt idx="132">
                  <c:v>44714</c:v>
                </c:pt>
                <c:pt idx="133">
                  <c:v>44715</c:v>
                </c:pt>
                <c:pt idx="134">
                  <c:v>44718</c:v>
                </c:pt>
                <c:pt idx="135">
                  <c:v>44719</c:v>
                </c:pt>
                <c:pt idx="136">
                  <c:v>44720</c:v>
                </c:pt>
                <c:pt idx="137">
                  <c:v>44721</c:v>
                </c:pt>
                <c:pt idx="138">
                  <c:v>44722</c:v>
                </c:pt>
                <c:pt idx="139">
                  <c:v>44725</c:v>
                </c:pt>
                <c:pt idx="140">
                  <c:v>44726</c:v>
                </c:pt>
                <c:pt idx="141">
                  <c:v>44727</c:v>
                </c:pt>
                <c:pt idx="142">
                  <c:v>44728</c:v>
                </c:pt>
                <c:pt idx="143">
                  <c:v>44732</c:v>
                </c:pt>
                <c:pt idx="144">
                  <c:v>44733</c:v>
                </c:pt>
                <c:pt idx="145">
                  <c:v>44734</c:v>
                </c:pt>
                <c:pt idx="146">
                  <c:v>44735</c:v>
                </c:pt>
                <c:pt idx="147">
                  <c:v>44736</c:v>
                </c:pt>
                <c:pt idx="148">
                  <c:v>44739</c:v>
                </c:pt>
                <c:pt idx="149">
                  <c:v>44740</c:v>
                </c:pt>
                <c:pt idx="150">
                  <c:v>44741</c:v>
                </c:pt>
                <c:pt idx="151">
                  <c:v>44742</c:v>
                </c:pt>
                <c:pt idx="152">
                  <c:v>44743</c:v>
                </c:pt>
                <c:pt idx="153">
                  <c:v>44746</c:v>
                </c:pt>
                <c:pt idx="154">
                  <c:v>44747</c:v>
                </c:pt>
                <c:pt idx="155">
                  <c:v>44748</c:v>
                </c:pt>
                <c:pt idx="156">
                  <c:v>44749</c:v>
                </c:pt>
                <c:pt idx="157">
                  <c:v>44750</c:v>
                </c:pt>
                <c:pt idx="158">
                  <c:v>44753</c:v>
                </c:pt>
                <c:pt idx="159">
                  <c:v>44754</c:v>
                </c:pt>
                <c:pt idx="160">
                  <c:v>44755</c:v>
                </c:pt>
                <c:pt idx="161">
                  <c:v>44756</c:v>
                </c:pt>
                <c:pt idx="162">
                  <c:v>44757</c:v>
                </c:pt>
                <c:pt idx="163">
                  <c:v>44760</c:v>
                </c:pt>
                <c:pt idx="164">
                  <c:v>44761</c:v>
                </c:pt>
                <c:pt idx="165">
                  <c:v>44763</c:v>
                </c:pt>
                <c:pt idx="166">
                  <c:v>44764</c:v>
                </c:pt>
                <c:pt idx="167">
                  <c:v>44767</c:v>
                </c:pt>
                <c:pt idx="168">
                  <c:v>44768</c:v>
                </c:pt>
                <c:pt idx="169">
                  <c:v>44769</c:v>
                </c:pt>
                <c:pt idx="170">
                  <c:v>44770</c:v>
                </c:pt>
                <c:pt idx="171">
                  <c:v>44771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44781</c:v>
                </c:pt>
                <c:pt idx="178">
                  <c:v>44783</c:v>
                </c:pt>
                <c:pt idx="179">
                  <c:v>44784</c:v>
                </c:pt>
                <c:pt idx="180">
                  <c:v>44785</c:v>
                </c:pt>
                <c:pt idx="181">
                  <c:v>44789</c:v>
                </c:pt>
                <c:pt idx="182">
                  <c:v>44791</c:v>
                </c:pt>
                <c:pt idx="183">
                  <c:v>44792</c:v>
                </c:pt>
                <c:pt idx="184">
                  <c:v>44795</c:v>
                </c:pt>
                <c:pt idx="185">
                  <c:v>44796</c:v>
                </c:pt>
                <c:pt idx="186">
                  <c:v>44797</c:v>
                </c:pt>
                <c:pt idx="187">
                  <c:v>44798</c:v>
                </c:pt>
                <c:pt idx="188">
                  <c:v>44799</c:v>
                </c:pt>
                <c:pt idx="189">
                  <c:v>44802</c:v>
                </c:pt>
                <c:pt idx="190">
                  <c:v>44803</c:v>
                </c:pt>
                <c:pt idx="191">
                  <c:v>44810</c:v>
                </c:pt>
                <c:pt idx="192">
                  <c:v>44811</c:v>
                </c:pt>
                <c:pt idx="193">
                  <c:v>44812</c:v>
                </c:pt>
                <c:pt idx="194">
                  <c:v>44813</c:v>
                </c:pt>
                <c:pt idx="195">
                  <c:v>44816</c:v>
                </c:pt>
                <c:pt idx="196">
                  <c:v>44817</c:v>
                </c:pt>
                <c:pt idx="197">
                  <c:v>44818</c:v>
                </c:pt>
                <c:pt idx="198">
                  <c:v>44819</c:v>
                </c:pt>
                <c:pt idx="199">
                  <c:v>44820</c:v>
                </c:pt>
                <c:pt idx="200">
                  <c:v>44823</c:v>
                </c:pt>
                <c:pt idx="201">
                  <c:v>44824</c:v>
                </c:pt>
                <c:pt idx="202">
                  <c:v>44825</c:v>
                </c:pt>
                <c:pt idx="203">
                  <c:v>44827</c:v>
                </c:pt>
                <c:pt idx="204">
                  <c:v>44830</c:v>
                </c:pt>
                <c:pt idx="205">
                  <c:v>44831</c:v>
                </c:pt>
                <c:pt idx="206">
                  <c:v>44832</c:v>
                </c:pt>
                <c:pt idx="207">
                  <c:v>44833</c:v>
                </c:pt>
                <c:pt idx="208">
                  <c:v>44837</c:v>
                </c:pt>
                <c:pt idx="209">
                  <c:v>44838</c:v>
                </c:pt>
                <c:pt idx="210">
                  <c:v>44840</c:v>
                </c:pt>
                <c:pt idx="211">
                  <c:v>44841</c:v>
                </c:pt>
                <c:pt idx="212">
                  <c:v>44844</c:v>
                </c:pt>
                <c:pt idx="213">
                  <c:v>44845</c:v>
                </c:pt>
                <c:pt idx="214">
                  <c:v>44846</c:v>
                </c:pt>
                <c:pt idx="215">
                  <c:v>44847</c:v>
                </c:pt>
                <c:pt idx="216">
                  <c:v>44848</c:v>
                </c:pt>
                <c:pt idx="217">
                  <c:v>44851</c:v>
                </c:pt>
                <c:pt idx="218">
                  <c:v>44852</c:v>
                </c:pt>
                <c:pt idx="219">
                  <c:v>44853</c:v>
                </c:pt>
                <c:pt idx="220">
                  <c:v>44854</c:v>
                </c:pt>
                <c:pt idx="221">
                  <c:v>44855</c:v>
                </c:pt>
                <c:pt idx="222">
                  <c:v>44859</c:v>
                </c:pt>
                <c:pt idx="223">
                  <c:v>44861</c:v>
                </c:pt>
                <c:pt idx="224">
                  <c:v>44862</c:v>
                </c:pt>
                <c:pt idx="225">
                  <c:v>44865</c:v>
                </c:pt>
              </c:numCache>
            </c:numRef>
          </c:cat>
          <c:val>
            <c:numRef>
              <c:f>BSOFT_FUT_NEXT!$I$4:$I$229</c:f>
              <c:numCache>
                <c:formatCode>General</c:formatCode>
                <c:ptCount val="226"/>
                <c:pt idx="1">
                  <c:v>-1.3816069678039322</c:v>
                </c:pt>
                <c:pt idx="2">
                  <c:v>-0.62121047247930683</c:v>
                </c:pt>
                <c:pt idx="3">
                  <c:v>0.68653495835374534</c:v>
                </c:pt>
                <c:pt idx="4">
                  <c:v>2.1161990879241213</c:v>
                </c:pt>
                <c:pt idx="5">
                  <c:v>4.5835476190476134</c:v>
                </c:pt>
                <c:pt idx="6">
                  <c:v>-2.3907847519344485</c:v>
                </c:pt>
                <c:pt idx="7">
                  <c:v>-1.1311434215126417</c:v>
                </c:pt>
                <c:pt idx="8">
                  <c:v>1.0840590196771531</c:v>
                </c:pt>
                <c:pt idx="9">
                  <c:v>-1.596907597296678</c:v>
                </c:pt>
                <c:pt idx="10">
                  <c:v>4.5336287878787909</c:v>
                </c:pt>
                <c:pt idx="11">
                  <c:v>8.2279272809599266</c:v>
                </c:pt>
                <c:pt idx="12">
                  <c:v>-1.2378257632789629</c:v>
                </c:pt>
                <c:pt idx="13">
                  <c:v>-3.18917288601968</c:v>
                </c:pt>
                <c:pt idx="14">
                  <c:v>9.7778351764834408</c:v>
                </c:pt>
                <c:pt idx="15">
                  <c:v>-2.8317981391183227</c:v>
                </c:pt>
                <c:pt idx="16">
                  <c:v>2.8617153972154044</c:v>
                </c:pt>
                <c:pt idx="17">
                  <c:v>-5.8557163864292114</c:v>
                </c:pt>
                <c:pt idx="18">
                  <c:v>0.93649942953728404</c:v>
                </c:pt>
                <c:pt idx="19">
                  <c:v>-7.7349759363881276E-2</c:v>
                </c:pt>
                <c:pt idx="20">
                  <c:v>3.1361465145488876</c:v>
                </c:pt>
                <c:pt idx="21">
                  <c:v>5.5905671096680237E-2</c:v>
                </c:pt>
                <c:pt idx="22">
                  <c:v>-1.2416625785526028</c:v>
                </c:pt>
                <c:pt idx="23">
                  <c:v>-3.7393037037037056</c:v>
                </c:pt>
                <c:pt idx="24">
                  <c:v>1.9672831664180646</c:v>
                </c:pt>
                <c:pt idx="25">
                  <c:v>1.1242900146229398</c:v>
                </c:pt>
                <c:pt idx="26">
                  <c:v>1.0076497676819849</c:v>
                </c:pt>
                <c:pt idx="27">
                  <c:v>-1.291897608828946</c:v>
                </c:pt>
                <c:pt idx="28">
                  <c:v>5.5532266066438991</c:v>
                </c:pt>
                <c:pt idx="29">
                  <c:v>-0.24102181711260506</c:v>
                </c:pt>
                <c:pt idx="30">
                  <c:v>-0.65403895109016574</c:v>
                </c:pt>
                <c:pt idx="31">
                  <c:v>0.72534475738709814</c:v>
                </c:pt>
                <c:pt idx="32">
                  <c:v>-1.9383069438995664</c:v>
                </c:pt>
                <c:pt idx="33">
                  <c:v>-6.1147842431513757</c:v>
                </c:pt>
                <c:pt idx="34">
                  <c:v>1.6878050031935328</c:v>
                </c:pt>
                <c:pt idx="35">
                  <c:v>5.3524842193386348</c:v>
                </c:pt>
                <c:pt idx="36">
                  <c:v>5.6827923145665791</c:v>
                </c:pt>
                <c:pt idx="37">
                  <c:v>7.6407805015501595E-2</c:v>
                </c:pt>
                <c:pt idx="38">
                  <c:v>-0.57115935828877429</c:v>
                </c:pt>
                <c:pt idx="39">
                  <c:v>2.3310778343708649</c:v>
                </c:pt>
                <c:pt idx="40">
                  <c:v>-1.1051288952363318</c:v>
                </c:pt>
                <c:pt idx="41">
                  <c:v>1.323283924746196</c:v>
                </c:pt>
                <c:pt idx="42">
                  <c:v>1.121368997519079</c:v>
                </c:pt>
                <c:pt idx="43">
                  <c:v>3.8790786538286772</c:v>
                </c:pt>
                <c:pt idx="44">
                  <c:v>-1.5132727272727353</c:v>
                </c:pt>
                <c:pt idx="45">
                  <c:v>-1.4287553721941106</c:v>
                </c:pt>
                <c:pt idx="46">
                  <c:v>1.0980052366384656</c:v>
                </c:pt>
                <c:pt idx="47">
                  <c:v>3.2825053380782876</c:v>
                </c:pt>
                <c:pt idx="48">
                  <c:v>-1.1553351158184795</c:v>
                </c:pt>
                <c:pt idx="49">
                  <c:v>0.40833480797702143</c:v>
                </c:pt>
                <c:pt idx="50">
                  <c:v>0.43248102999825411</c:v>
                </c:pt>
                <c:pt idx="51">
                  <c:v>-0.79520628236105928</c:v>
                </c:pt>
                <c:pt idx="52">
                  <c:v>-2.4706826086956521</c:v>
                </c:pt>
                <c:pt idx="53">
                  <c:v>-1.158994652406409</c:v>
                </c:pt>
                <c:pt idx="54">
                  <c:v>-8.9520286821705497</c:v>
                </c:pt>
                <c:pt idx="55">
                  <c:v>-3.1743608609599256</c:v>
                </c:pt>
                <c:pt idx="56">
                  <c:v>-7.7610433592153569</c:v>
                </c:pt>
                <c:pt idx="57">
                  <c:v>2.1993924712134558</c:v>
                </c:pt>
                <c:pt idx="58">
                  <c:v>-4.8459170890188412</c:v>
                </c:pt>
                <c:pt idx="59">
                  <c:v>2.0329346985210517</c:v>
                </c:pt>
                <c:pt idx="60">
                  <c:v>6.5272684797146647</c:v>
                </c:pt>
                <c:pt idx="61">
                  <c:v>-0.51882122162953903</c:v>
                </c:pt>
                <c:pt idx="62">
                  <c:v>1.1807276931161348</c:v>
                </c:pt>
                <c:pt idx="63">
                  <c:v>-0.79626905824941008</c:v>
                </c:pt>
                <c:pt idx="64">
                  <c:v>-1.4091796191671802</c:v>
                </c:pt>
                <c:pt idx="65">
                  <c:v>-3.6668773735016487</c:v>
                </c:pt>
                <c:pt idx="66">
                  <c:v>-1.9100162905888827</c:v>
                </c:pt>
                <c:pt idx="67">
                  <c:v>3.0358716769489602</c:v>
                </c:pt>
                <c:pt idx="68">
                  <c:v>1.7037123190771573</c:v>
                </c:pt>
                <c:pt idx="69">
                  <c:v>-2.7758607765536447</c:v>
                </c:pt>
                <c:pt idx="70">
                  <c:v>-6.8011444077862091</c:v>
                </c:pt>
                <c:pt idx="71">
                  <c:v>5.2705556263269644</c:v>
                </c:pt>
                <c:pt idx="72">
                  <c:v>-1.3358831541218537</c:v>
                </c:pt>
                <c:pt idx="73">
                  <c:v>-2.7040179754879707</c:v>
                </c:pt>
                <c:pt idx="74">
                  <c:v>-3.5348264777894367</c:v>
                </c:pt>
                <c:pt idx="75">
                  <c:v>0.85684373565301153</c:v>
                </c:pt>
                <c:pt idx="76">
                  <c:v>-0.33646534546760865</c:v>
                </c:pt>
                <c:pt idx="77">
                  <c:v>-8.264639971174633</c:v>
                </c:pt>
                <c:pt idx="78">
                  <c:v>6.4931588273786121</c:v>
                </c:pt>
                <c:pt idx="79">
                  <c:v>3.8196938574938546</c:v>
                </c:pt>
                <c:pt idx="80">
                  <c:v>2.0794409037142154</c:v>
                </c:pt>
                <c:pt idx="81">
                  <c:v>1.7226857407621972</c:v>
                </c:pt>
                <c:pt idx="82">
                  <c:v>-1.1993700056915249</c:v>
                </c:pt>
                <c:pt idx="83">
                  <c:v>4.3379676148796502</c:v>
                </c:pt>
                <c:pt idx="84">
                  <c:v>0.82284217146640937</c:v>
                </c:pt>
                <c:pt idx="85">
                  <c:v>-0.85887915982934038</c:v>
                </c:pt>
                <c:pt idx="86">
                  <c:v>0.78896671078755787</c:v>
                </c:pt>
                <c:pt idx="87">
                  <c:v>-0.32273277540750711</c:v>
                </c:pt>
                <c:pt idx="88">
                  <c:v>-3.4060746023038999</c:v>
                </c:pt>
                <c:pt idx="89">
                  <c:v>1.245024613987292</c:v>
                </c:pt>
                <c:pt idx="90">
                  <c:v>-0.1050570339648047</c:v>
                </c:pt>
                <c:pt idx="91">
                  <c:v>2.5196873808188398</c:v>
                </c:pt>
                <c:pt idx="92">
                  <c:v>0.10438527835503317</c:v>
                </c:pt>
                <c:pt idx="93">
                  <c:v>-0.21304879860201209</c:v>
                </c:pt>
                <c:pt idx="94">
                  <c:v>4.1747538293216637</c:v>
                </c:pt>
                <c:pt idx="95">
                  <c:v>3.7632249343832069</c:v>
                </c:pt>
                <c:pt idx="96">
                  <c:v>-1.7875724284413947</c:v>
                </c:pt>
                <c:pt idx="97">
                  <c:v>0.79514805435454228</c:v>
                </c:pt>
                <c:pt idx="98">
                  <c:v>1.0321754977029096</c:v>
                </c:pt>
                <c:pt idx="99">
                  <c:v>1.0307070707070729</c:v>
                </c:pt>
                <c:pt idx="100">
                  <c:v>-7.5552907055766578</c:v>
                </c:pt>
                <c:pt idx="101">
                  <c:v>-1.7904943375837403</c:v>
                </c:pt>
                <c:pt idx="102">
                  <c:v>-5.7044202815662119</c:v>
                </c:pt>
                <c:pt idx="103">
                  <c:v>-1.7654450623761302</c:v>
                </c:pt>
                <c:pt idx="104">
                  <c:v>5.5210428283315724E-2</c:v>
                </c:pt>
                <c:pt idx="105">
                  <c:v>2.6982400260756085</c:v>
                </c:pt>
                <c:pt idx="106">
                  <c:v>-2.8778249192431833</c:v>
                </c:pt>
                <c:pt idx="107">
                  <c:v>-2.3193435288530093</c:v>
                </c:pt>
                <c:pt idx="108">
                  <c:v>2.8399083839611232</c:v>
                </c:pt>
                <c:pt idx="109">
                  <c:v>-1.0557080429904362</c:v>
                </c:pt>
                <c:pt idx="110">
                  <c:v>-0.3982525116334566</c:v>
                </c:pt>
                <c:pt idx="111">
                  <c:v>-1.9562382109926955</c:v>
                </c:pt>
                <c:pt idx="112">
                  <c:v>-0.39774712489317271</c:v>
                </c:pt>
                <c:pt idx="113">
                  <c:v>2.2698089193825015</c:v>
                </c:pt>
                <c:pt idx="114">
                  <c:v>-4.8116962998443382</c:v>
                </c:pt>
                <c:pt idx="115">
                  <c:v>-2.1334626681755195</c:v>
                </c:pt>
                <c:pt idx="116">
                  <c:v>-6.1859358546295189</c:v>
                </c:pt>
                <c:pt idx="117">
                  <c:v>-0.11680881105486388</c:v>
                </c:pt>
                <c:pt idx="118">
                  <c:v>-1.445495071193857</c:v>
                </c:pt>
                <c:pt idx="119">
                  <c:v>0.90929220355456497</c:v>
                </c:pt>
                <c:pt idx="120">
                  <c:v>6.098910081144262</c:v>
                </c:pt>
                <c:pt idx="121">
                  <c:v>1.2856426276237458</c:v>
                </c:pt>
                <c:pt idx="122">
                  <c:v>-2.0309437539956527</c:v>
                </c:pt>
                <c:pt idx="123">
                  <c:v>1.60230628750326E-2</c:v>
                </c:pt>
                <c:pt idx="124">
                  <c:v>-1.4957082127493184</c:v>
                </c:pt>
                <c:pt idx="125">
                  <c:v>-1.3185412698412728</c:v>
                </c:pt>
                <c:pt idx="126">
                  <c:v>-8.0739875669882064</c:v>
                </c:pt>
                <c:pt idx="127">
                  <c:v>3.3014277494537505</c:v>
                </c:pt>
                <c:pt idx="128">
                  <c:v>1.9244205778717407</c:v>
                </c:pt>
                <c:pt idx="129">
                  <c:v>2.9918740152038699</c:v>
                </c:pt>
                <c:pt idx="130">
                  <c:v>-1.2697572769953083</c:v>
                </c:pt>
                <c:pt idx="131">
                  <c:v>-0.55174432373709015</c:v>
                </c:pt>
                <c:pt idx="132">
                  <c:v>1.2605224648559994</c:v>
                </c:pt>
                <c:pt idx="133">
                  <c:v>1.7688716960797524</c:v>
                </c:pt>
                <c:pt idx="134">
                  <c:v>-2.6960026991267529</c:v>
                </c:pt>
                <c:pt idx="135">
                  <c:v>-2.2518852405544889</c:v>
                </c:pt>
                <c:pt idx="136">
                  <c:v>0.63123385214007466</c:v>
                </c:pt>
                <c:pt idx="137">
                  <c:v>0.86087308488613146</c:v>
                </c:pt>
                <c:pt idx="138">
                  <c:v>-3.1001983312816397</c:v>
                </c:pt>
                <c:pt idx="139">
                  <c:v>-5.9189744920993101</c:v>
                </c:pt>
                <c:pt idx="140">
                  <c:v>3.0227419664268584</c:v>
                </c:pt>
                <c:pt idx="141">
                  <c:v>1.0838155009451729</c:v>
                </c:pt>
                <c:pt idx="142">
                  <c:v>-3.2138919482386772</c:v>
                </c:pt>
                <c:pt idx="143">
                  <c:v>-5.5740853006681581</c:v>
                </c:pt>
                <c:pt idx="144">
                  <c:v>4.1770656137042419</c:v>
                </c:pt>
                <c:pt idx="145">
                  <c:v>1.5476112183353299</c:v>
                </c:pt>
                <c:pt idx="146">
                  <c:v>3.2584874146631151</c:v>
                </c:pt>
                <c:pt idx="147">
                  <c:v>0.98323414739260617</c:v>
                </c:pt>
                <c:pt idx="148">
                  <c:v>3.0630916536328865</c:v>
                </c:pt>
                <c:pt idx="149">
                  <c:v>-0.11994649751792608</c:v>
                </c:pt>
                <c:pt idx="150">
                  <c:v>-0.56185609217607912</c:v>
                </c:pt>
                <c:pt idx="151">
                  <c:v>-3.2968923717059613</c:v>
                </c:pt>
                <c:pt idx="152">
                  <c:v>-1.7428137614678993</c:v>
                </c:pt>
                <c:pt idx="153">
                  <c:v>-2.4133047244094392</c:v>
                </c:pt>
                <c:pt idx="154">
                  <c:v>-1.440088888888899</c:v>
                </c:pt>
                <c:pt idx="155">
                  <c:v>-6.6044631228215828E-2</c:v>
                </c:pt>
                <c:pt idx="156">
                  <c:v>0.6451585580127096</c:v>
                </c:pt>
                <c:pt idx="157">
                  <c:v>1.0463746089049439</c:v>
                </c:pt>
                <c:pt idx="158">
                  <c:v>-2.6404004612408829</c:v>
                </c:pt>
                <c:pt idx="159">
                  <c:v>-0.18906754238583945</c:v>
                </c:pt>
                <c:pt idx="160">
                  <c:v>2.2271843988987596</c:v>
                </c:pt>
                <c:pt idx="161">
                  <c:v>-6.2433170928667696</c:v>
                </c:pt>
                <c:pt idx="162">
                  <c:v>-1.6783162601625909</c:v>
                </c:pt>
                <c:pt idx="163">
                  <c:v>2.8321595689515404</c:v>
                </c:pt>
                <c:pt idx="164">
                  <c:v>2.5935859977949391</c:v>
                </c:pt>
                <c:pt idx="165">
                  <c:v>3.4595867577105994</c:v>
                </c:pt>
                <c:pt idx="166">
                  <c:v>-1.0773283427216094</c:v>
                </c:pt>
                <c:pt idx="167">
                  <c:v>-0.23422143178074664</c:v>
                </c:pt>
                <c:pt idx="168">
                  <c:v>-4.1654277569392315</c:v>
                </c:pt>
                <c:pt idx="169">
                  <c:v>2.4941615866061579</c:v>
                </c:pt>
                <c:pt idx="170">
                  <c:v>1.0883393347574</c:v>
                </c:pt>
                <c:pt idx="171">
                  <c:v>1.9352505656961903</c:v>
                </c:pt>
                <c:pt idx="172">
                  <c:v>1.6599225262535162</c:v>
                </c:pt>
                <c:pt idx="173">
                  <c:v>-2.8320738548785838</c:v>
                </c:pt>
                <c:pt idx="174">
                  <c:v>2.3527167514208829</c:v>
                </c:pt>
                <c:pt idx="175">
                  <c:v>2.0624157879363225</c:v>
                </c:pt>
                <c:pt idx="176">
                  <c:v>-0.5849762013730041</c:v>
                </c:pt>
                <c:pt idx="177">
                  <c:v>-0.44400992092020786</c:v>
                </c:pt>
                <c:pt idx="178">
                  <c:v>-2.335900461893758</c:v>
                </c:pt>
                <c:pt idx="179">
                  <c:v>2.01184682422452</c:v>
                </c:pt>
                <c:pt idx="180">
                  <c:v>-0.82250434153400209</c:v>
                </c:pt>
                <c:pt idx="181">
                  <c:v>-1.2804255213650415</c:v>
                </c:pt>
                <c:pt idx="182">
                  <c:v>-0.40994814705447769</c:v>
                </c:pt>
                <c:pt idx="183">
                  <c:v>-1.3149458438287156</c:v>
                </c:pt>
                <c:pt idx="184">
                  <c:v>-2.7718864345738332</c:v>
                </c:pt>
                <c:pt idx="185">
                  <c:v>-0.19402461823229636</c:v>
                </c:pt>
                <c:pt idx="186">
                  <c:v>-0.31838881680567377</c:v>
                </c:pt>
                <c:pt idx="187">
                  <c:v>0.87302409787827162</c:v>
                </c:pt>
                <c:pt idx="188">
                  <c:v>-0.33210070584625873</c:v>
                </c:pt>
                <c:pt idx="189">
                  <c:v>-2.9025917833512849</c:v>
                </c:pt>
                <c:pt idx="190">
                  <c:v>2.9374481152993317</c:v>
                </c:pt>
                <c:pt idx="191">
                  <c:v>0.51296816853760507</c:v>
                </c:pt>
                <c:pt idx="192">
                  <c:v>-1.6155330275229429</c:v>
                </c:pt>
                <c:pt idx="193">
                  <c:v>-5.6399999999999999E-2</c:v>
                </c:pt>
                <c:pt idx="194">
                  <c:v>3.0190892823858451</c:v>
                </c:pt>
                <c:pt idx="195">
                  <c:v>2.7010853526220546</c:v>
                </c:pt>
                <c:pt idx="196">
                  <c:v>-0.77518043701422168</c:v>
                </c:pt>
                <c:pt idx="197">
                  <c:v>-3.1146070901034038</c:v>
                </c:pt>
                <c:pt idx="198">
                  <c:v>-1.7946105134846837</c:v>
                </c:pt>
                <c:pt idx="199">
                  <c:v>-3.9032574507675539</c:v>
                </c:pt>
                <c:pt idx="200">
                  <c:v>-2.3800060957909976</c:v>
                </c:pt>
                <c:pt idx="201">
                  <c:v>1.3784546310054369</c:v>
                </c:pt>
                <c:pt idx="202">
                  <c:v>-0.93740624999999633</c:v>
                </c:pt>
                <c:pt idx="203">
                  <c:v>-1.3233678160919613</c:v>
                </c:pt>
                <c:pt idx="204">
                  <c:v>-2.8200851821054234</c:v>
                </c:pt>
                <c:pt idx="205">
                  <c:v>0.24815017957926364</c:v>
                </c:pt>
                <c:pt idx="206">
                  <c:v>-2.2604884910485894</c:v>
                </c:pt>
                <c:pt idx="207">
                  <c:v>-1.5427688981868897</c:v>
                </c:pt>
                <c:pt idx="208">
                  <c:v>-0.8915112015572545</c:v>
                </c:pt>
                <c:pt idx="209">
                  <c:v>3.0631694503925768</c:v>
                </c:pt>
                <c:pt idx="210">
                  <c:v>2.6558329987887257</c:v>
                </c:pt>
                <c:pt idx="211">
                  <c:v>-0.46551266846360795</c:v>
                </c:pt>
                <c:pt idx="212">
                  <c:v>-1.7527749661705005</c:v>
                </c:pt>
                <c:pt idx="213">
                  <c:v>-2.8321307639366862</c:v>
                </c:pt>
                <c:pt idx="214">
                  <c:v>0.53936342240311042</c:v>
                </c:pt>
                <c:pt idx="215">
                  <c:v>-1.0832286719437034</c:v>
                </c:pt>
                <c:pt idx="216">
                  <c:v>0.75418711569218211</c:v>
                </c:pt>
                <c:pt idx="217">
                  <c:v>-0.57419337211351618</c:v>
                </c:pt>
                <c:pt idx="218">
                  <c:v>-4.5282069454283716E-2</c:v>
                </c:pt>
                <c:pt idx="219">
                  <c:v>-3.7479767050487074</c:v>
                </c:pt>
                <c:pt idx="220">
                  <c:v>5.2884162957513166</c:v>
                </c:pt>
                <c:pt idx="221">
                  <c:v>-2.1587720670391066</c:v>
                </c:pt>
                <c:pt idx="222">
                  <c:v>-2.4887069900142493</c:v>
                </c:pt>
                <c:pt idx="223">
                  <c:v>-1.1420163742690226</c:v>
                </c:pt>
                <c:pt idx="224">
                  <c:v>-2.5030738038056404</c:v>
                </c:pt>
                <c:pt idx="225">
                  <c:v>3.0221366407877208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4-44B7-BC63-D16763A8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73888"/>
        <c:axId val="2112267232"/>
      </c:lineChart>
      <c:dateAx>
        <c:axId val="21122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67232"/>
        <c:crosses val="autoZero"/>
        <c:auto val="1"/>
        <c:lblOffset val="100"/>
        <c:baseTimeUnit val="days"/>
      </c:dateAx>
      <c:valAx>
        <c:axId val="21122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BSOFT_FUT_NEXT!$U$3</c:f>
              <c:strCache>
                <c:ptCount val="1"/>
                <c:pt idx="0">
                  <c:v>AdjustedRet%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BSOFT_FUT_NEXT!$O$4:$O$56</c:f>
              <c:numCache>
                <c:formatCode>m/d/yyyy</c:formatCode>
                <c:ptCount val="53"/>
                <c:pt idx="0">
                  <c:v>44501</c:v>
                </c:pt>
                <c:pt idx="1">
                  <c:v>44508</c:v>
                </c:pt>
                <c:pt idx="2">
                  <c:v>44515</c:v>
                </c:pt>
                <c:pt idx="3">
                  <c:v>44522</c:v>
                </c:pt>
                <c:pt idx="4">
                  <c:v>44529</c:v>
                </c:pt>
                <c:pt idx="5">
                  <c:v>44536</c:v>
                </c:pt>
                <c:pt idx="6">
                  <c:v>44543</c:v>
                </c:pt>
                <c:pt idx="7">
                  <c:v>44550</c:v>
                </c:pt>
                <c:pt idx="8">
                  <c:v>44557</c:v>
                </c:pt>
                <c:pt idx="9">
                  <c:v>44564</c:v>
                </c:pt>
                <c:pt idx="10">
                  <c:v>44571</c:v>
                </c:pt>
                <c:pt idx="11">
                  <c:v>44578</c:v>
                </c:pt>
                <c:pt idx="12">
                  <c:v>44585</c:v>
                </c:pt>
                <c:pt idx="13">
                  <c:v>44592</c:v>
                </c:pt>
                <c:pt idx="14">
                  <c:v>44599</c:v>
                </c:pt>
                <c:pt idx="15">
                  <c:v>44606</c:v>
                </c:pt>
                <c:pt idx="16">
                  <c:v>44613</c:v>
                </c:pt>
                <c:pt idx="17">
                  <c:v>44620</c:v>
                </c:pt>
                <c:pt idx="18">
                  <c:v>44627</c:v>
                </c:pt>
                <c:pt idx="19">
                  <c:v>44634</c:v>
                </c:pt>
                <c:pt idx="20">
                  <c:v>44641</c:v>
                </c:pt>
                <c:pt idx="21">
                  <c:v>44648</c:v>
                </c:pt>
                <c:pt idx="22">
                  <c:v>44655</c:v>
                </c:pt>
                <c:pt idx="23">
                  <c:v>44662</c:v>
                </c:pt>
                <c:pt idx="24">
                  <c:v>44669</c:v>
                </c:pt>
                <c:pt idx="25">
                  <c:v>44676</c:v>
                </c:pt>
                <c:pt idx="26">
                  <c:v>44683</c:v>
                </c:pt>
                <c:pt idx="27">
                  <c:v>44690</c:v>
                </c:pt>
                <c:pt idx="28">
                  <c:v>44697</c:v>
                </c:pt>
                <c:pt idx="29">
                  <c:v>44704</c:v>
                </c:pt>
                <c:pt idx="30">
                  <c:v>44711</c:v>
                </c:pt>
                <c:pt idx="31">
                  <c:v>44718</c:v>
                </c:pt>
                <c:pt idx="32">
                  <c:v>44725</c:v>
                </c:pt>
                <c:pt idx="33">
                  <c:v>44732</c:v>
                </c:pt>
                <c:pt idx="34">
                  <c:v>44739</c:v>
                </c:pt>
                <c:pt idx="35">
                  <c:v>44746</c:v>
                </c:pt>
                <c:pt idx="36">
                  <c:v>44753</c:v>
                </c:pt>
                <c:pt idx="37">
                  <c:v>44760</c:v>
                </c:pt>
                <c:pt idx="38">
                  <c:v>44767</c:v>
                </c:pt>
                <c:pt idx="39">
                  <c:v>44774</c:v>
                </c:pt>
                <c:pt idx="40">
                  <c:v>44781</c:v>
                </c:pt>
                <c:pt idx="41">
                  <c:v>44788</c:v>
                </c:pt>
                <c:pt idx="42">
                  <c:v>44795</c:v>
                </c:pt>
                <c:pt idx="43">
                  <c:v>44802</c:v>
                </c:pt>
                <c:pt idx="44">
                  <c:v>44809</c:v>
                </c:pt>
                <c:pt idx="45">
                  <c:v>44816</c:v>
                </c:pt>
                <c:pt idx="46">
                  <c:v>44823</c:v>
                </c:pt>
                <c:pt idx="47">
                  <c:v>44830</c:v>
                </c:pt>
                <c:pt idx="48">
                  <c:v>44837</c:v>
                </c:pt>
                <c:pt idx="49">
                  <c:v>44844</c:v>
                </c:pt>
                <c:pt idx="50">
                  <c:v>44851</c:v>
                </c:pt>
                <c:pt idx="51">
                  <c:v>44858</c:v>
                </c:pt>
                <c:pt idx="52">
                  <c:v>44865</c:v>
                </c:pt>
              </c:numCache>
            </c:numRef>
          </c:cat>
          <c:val>
            <c:numRef>
              <c:f>BSOFT_FUT_NEXT!$U$4:$U$56</c:f>
              <c:numCache>
                <c:formatCode>General</c:formatCode>
                <c:ptCount val="53"/>
                <c:pt idx="1">
                  <c:v>0.87772258529553371</c:v>
                </c:pt>
                <c:pt idx="2">
                  <c:v>0.53602857142856608</c:v>
                </c:pt>
                <c:pt idx="3">
                  <c:v>8.2860962121212225</c:v>
                </c:pt>
                <c:pt idx="4">
                  <c:v>4.4121013550431574</c:v>
                </c:pt>
                <c:pt idx="5">
                  <c:v>-1.8345396526469901</c:v>
                </c:pt>
                <c:pt idx="6">
                  <c:v>8.6688534412955374</c:v>
                </c:pt>
                <c:pt idx="7">
                  <c:v>-7.9653404782906971</c:v>
                </c:pt>
                <c:pt idx="8">
                  <c:v>12.822871875665326</c:v>
                </c:pt>
                <c:pt idx="9">
                  <c:v>7.8681690247123139</c:v>
                </c:pt>
                <c:pt idx="10">
                  <c:v>0.3399741258741219</c:v>
                </c:pt>
                <c:pt idx="11">
                  <c:v>-3.424916476530512</c:v>
                </c:pt>
                <c:pt idx="12">
                  <c:v>-18.624223400036062</c:v>
                </c:pt>
                <c:pt idx="13">
                  <c:v>5.8183530558015919</c:v>
                </c:pt>
                <c:pt idx="14">
                  <c:v>-5.0160587281665121</c:v>
                </c:pt>
                <c:pt idx="15">
                  <c:v>-6.7185428728673688</c:v>
                </c:pt>
                <c:pt idx="16">
                  <c:v>-2.4082421797593665</c:v>
                </c:pt>
                <c:pt idx="17">
                  <c:v>-1.6931890781684238</c:v>
                </c:pt>
                <c:pt idx="18">
                  <c:v>6.6324616707616659</c:v>
                </c:pt>
                <c:pt idx="19">
                  <c:v>4.9375389727052914</c:v>
                </c:pt>
                <c:pt idx="20">
                  <c:v>-2.2320854086670323</c:v>
                </c:pt>
                <c:pt idx="21">
                  <c:v>2.5191873808188396</c:v>
                </c:pt>
                <c:pt idx="22">
                  <c:v>4.1382597178169149</c:v>
                </c:pt>
                <c:pt idx="23">
                  <c:v>5.0099687664042012</c:v>
                </c:pt>
                <c:pt idx="24">
                  <c:v>-14.321231141315209</c:v>
                </c:pt>
                <c:pt idx="25">
                  <c:v>-4.0858036259764532</c:v>
                </c:pt>
                <c:pt idx="26">
                  <c:v>-0.52017606318347231</c:v>
                </c:pt>
                <c:pt idx="27">
                  <c:v>-4.9812427054083726</c:v>
                </c:pt>
                <c:pt idx="28">
                  <c:v>-6.6756286631565454</c:v>
                </c:pt>
                <c:pt idx="29">
                  <c:v>3.9258939898225793</c:v>
                </c:pt>
                <c:pt idx="30">
                  <c:v>-1.4386888888888889</c:v>
                </c:pt>
                <c:pt idx="31">
                  <c:v>-1.3511401743796172</c:v>
                </c:pt>
                <c:pt idx="32">
                  <c:v>-9.3743856482739751</c:v>
                </c:pt>
                <c:pt idx="33">
                  <c:v>-4.6823949640287905</c:v>
                </c:pt>
                <c:pt idx="34">
                  <c:v>13.920097139713988</c:v>
                </c:pt>
                <c:pt idx="35">
                  <c:v>-7.7185505239933834</c:v>
                </c:pt>
                <c:pt idx="36">
                  <c:v>-2.277509080047786</c:v>
                </c:pt>
                <c:pt idx="37">
                  <c:v>-3.0787859324881728</c:v>
                </c:pt>
                <c:pt idx="38">
                  <c:v>4.9211617577571305</c:v>
                </c:pt>
                <c:pt idx="39">
                  <c:v>3.1249951987997067</c:v>
                </c:pt>
                <c:pt idx="40">
                  <c:v>0.68610244292568112</c:v>
                </c:pt>
                <c:pt idx="41">
                  <c:v>-1.0803267898383242</c:v>
                </c:pt>
                <c:pt idx="42">
                  <c:v>-5.5101802975062109</c:v>
                </c:pt>
                <c:pt idx="43">
                  <c:v>-2.6631178312509602</c:v>
                </c:pt>
                <c:pt idx="44">
                  <c:v>3.5229474817865101</c:v>
                </c:pt>
                <c:pt idx="45">
                  <c:v>4.2083550458715564</c:v>
                </c:pt>
                <c:pt idx="46">
                  <c:v>-11.23365904091508</c:v>
                </c:pt>
                <c:pt idx="47">
                  <c:v>-3.5279629024269439</c:v>
                </c:pt>
                <c:pt idx="48">
                  <c:v>-4.2171774243201758</c:v>
                </c:pt>
                <c:pt idx="49">
                  <c:v>3.648334546752332</c:v>
                </c:pt>
                <c:pt idx="50">
                  <c:v>-2.9543712319339415</c:v>
                </c:pt>
                <c:pt idx="51">
                  <c:v>-3.1119840538624972</c:v>
                </c:pt>
                <c:pt idx="52">
                  <c:v>-0.57649590643276094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8-406E-AF90-606D1710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97936"/>
        <c:axId val="1844899600"/>
      </c:lineChart>
      <c:dateAx>
        <c:axId val="18448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99600"/>
        <c:crosses val="autoZero"/>
        <c:auto val="1"/>
        <c:lblOffset val="100"/>
        <c:baseTimeUnit val="days"/>
      </c:dateAx>
      <c:valAx>
        <c:axId val="18448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BSOFT_FUT_NEXT!$R$3</c:f>
              <c:strCache>
                <c:ptCount val="1"/>
                <c:pt idx="0">
                  <c:v>UnadjRet%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BSOFT_FUT_NEXT!$O$4:$O$56</c:f>
              <c:numCache>
                <c:formatCode>m/d/yyyy</c:formatCode>
                <c:ptCount val="53"/>
                <c:pt idx="0">
                  <c:v>44501</c:v>
                </c:pt>
                <c:pt idx="1">
                  <c:v>44508</c:v>
                </c:pt>
                <c:pt idx="2">
                  <c:v>44515</c:v>
                </c:pt>
                <c:pt idx="3">
                  <c:v>44522</c:v>
                </c:pt>
                <c:pt idx="4">
                  <c:v>44529</c:v>
                </c:pt>
                <c:pt idx="5">
                  <c:v>44536</c:v>
                </c:pt>
                <c:pt idx="6">
                  <c:v>44543</c:v>
                </c:pt>
                <c:pt idx="7">
                  <c:v>44550</c:v>
                </c:pt>
                <c:pt idx="8">
                  <c:v>44557</c:v>
                </c:pt>
                <c:pt idx="9">
                  <c:v>44564</c:v>
                </c:pt>
                <c:pt idx="10">
                  <c:v>44571</c:v>
                </c:pt>
                <c:pt idx="11">
                  <c:v>44578</c:v>
                </c:pt>
                <c:pt idx="12">
                  <c:v>44585</c:v>
                </c:pt>
                <c:pt idx="13">
                  <c:v>44592</c:v>
                </c:pt>
                <c:pt idx="14">
                  <c:v>44599</c:v>
                </c:pt>
                <c:pt idx="15">
                  <c:v>44606</c:v>
                </c:pt>
                <c:pt idx="16">
                  <c:v>44613</c:v>
                </c:pt>
                <c:pt idx="17">
                  <c:v>44620</c:v>
                </c:pt>
                <c:pt idx="18">
                  <c:v>44627</c:v>
                </c:pt>
                <c:pt idx="19">
                  <c:v>44634</c:v>
                </c:pt>
                <c:pt idx="20">
                  <c:v>44641</c:v>
                </c:pt>
                <c:pt idx="21">
                  <c:v>44648</c:v>
                </c:pt>
                <c:pt idx="22">
                  <c:v>44655</c:v>
                </c:pt>
                <c:pt idx="23">
                  <c:v>44662</c:v>
                </c:pt>
                <c:pt idx="24">
                  <c:v>44669</c:v>
                </c:pt>
                <c:pt idx="25">
                  <c:v>44676</c:v>
                </c:pt>
                <c:pt idx="26">
                  <c:v>44683</c:v>
                </c:pt>
                <c:pt idx="27">
                  <c:v>44690</c:v>
                </c:pt>
                <c:pt idx="28">
                  <c:v>44697</c:v>
                </c:pt>
                <c:pt idx="29">
                  <c:v>44704</c:v>
                </c:pt>
                <c:pt idx="30">
                  <c:v>44711</c:v>
                </c:pt>
                <c:pt idx="31">
                  <c:v>44718</c:v>
                </c:pt>
                <c:pt idx="32">
                  <c:v>44725</c:v>
                </c:pt>
                <c:pt idx="33">
                  <c:v>44732</c:v>
                </c:pt>
                <c:pt idx="34">
                  <c:v>44739</c:v>
                </c:pt>
                <c:pt idx="35">
                  <c:v>44746</c:v>
                </c:pt>
                <c:pt idx="36">
                  <c:v>44753</c:v>
                </c:pt>
                <c:pt idx="37">
                  <c:v>44760</c:v>
                </c:pt>
                <c:pt idx="38">
                  <c:v>44767</c:v>
                </c:pt>
                <c:pt idx="39">
                  <c:v>44774</c:v>
                </c:pt>
                <c:pt idx="40">
                  <c:v>44781</c:v>
                </c:pt>
                <c:pt idx="41">
                  <c:v>44788</c:v>
                </c:pt>
                <c:pt idx="42">
                  <c:v>44795</c:v>
                </c:pt>
                <c:pt idx="43">
                  <c:v>44802</c:v>
                </c:pt>
                <c:pt idx="44">
                  <c:v>44809</c:v>
                </c:pt>
                <c:pt idx="45">
                  <c:v>44816</c:v>
                </c:pt>
                <c:pt idx="46">
                  <c:v>44823</c:v>
                </c:pt>
                <c:pt idx="47">
                  <c:v>44830</c:v>
                </c:pt>
                <c:pt idx="48">
                  <c:v>44837</c:v>
                </c:pt>
                <c:pt idx="49">
                  <c:v>44844</c:v>
                </c:pt>
                <c:pt idx="50">
                  <c:v>44851</c:v>
                </c:pt>
                <c:pt idx="51">
                  <c:v>44858</c:v>
                </c:pt>
                <c:pt idx="52">
                  <c:v>44865</c:v>
                </c:pt>
              </c:numCache>
            </c:numRef>
          </c:cat>
          <c:val>
            <c:numRef>
              <c:f>BSOFT_FUT_NEXT!$R$4:$R$56</c:f>
              <c:numCache>
                <c:formatCode>General</c:formatCode>
                <c:ptCount val="53"/>
                <c:pt idx="1">
                  <c:v>0.91302258529553371</c:v>
                </c:pt>
                <c:pt idx="2">
                  <c:v>0.57142857142856607</c:v>
                </c:pt>
                <c:pt idx="3">
                  <c:v>8.3214962121212217</c:v>
                </c:pt>
                <c:pt idx="4">
                  <c:v>4.4476013550431572</c:v>
                </c:pt>
                <c:pt idx="5">
                  <c:v>-1.7995396526469902</c:v>
                </c:pt>
                <c:pt idx="6">
                  <c:v>8.7044534412955379</c:v>
                </c:pt>
                <c:pt idx="7">
                  <c:v>-7.9290404782906974</c:v>
                </c:pt>
                <c:pt idx="8">
                  <c:v>12.859271875665327</c:v>
                </c:pt>
                <c:pt idx="9">
                  <c:v>7.9041690247123135</c:v>
                </c:pt>
                <c:pt idx="10">
                  <c:v>0.37587412587412189</c:v>
                </c:pt>
                <c:pt idx="11">
                  <c:v>-3.3876164765305119</c:v>
                </c:pt>
                <c:pt idx="12">
                  <c:v>-18.586623400036061</c:v>
                </c:pt>
                <c:pt idx="13">
                  <c:v>5.8569530558015916</c:v>
                </c:pt>
                <c:pt idx="14">
                  <c:v>-4.9785587281665125</c:v>
                </c:pt>
                <c:pt idx="15">
                  <c:v>-6.6813428728673685</c:v>
                </c:pt>
                <c:pt idx="16">
                  <c:v>-2.3708421797593666</c:v>
                </c:pt>
                <c:pt idx="17">
                  <c:v>-1.6551890781684238</c:v>
                </c:pt>
                <c:pt idx="18">
                  <c:v>6.6707616707616655</c:v>
                </c:pt>
                <c:pt idx="19">
                  <c:v>4.9752389727052915</c:v>
                </c:pt>
                <c:pt idx="20">
                  <c:v>-2.1941854086670323</c:v>
                </c:pt>
                <c:pt idx="21">
                  <c:v>2.5574873808188396</c:v>
                </c:pt>
                <c:pt idx="22">
                  <c:v>4.1780597178169145</c:v>
                </c:pt>
                <c:pt idx="23">
                  <c:v>5.0498687664042015</c:v>
                </c:pt>
                <c:pt idx="24">
                  <c:v>-14.28143114131521</c:v>
                </c:pt>
                <c:pt idx="25">
                  <c:v>-4.0457036259764534</c:v>
                </c:pt>
                <c:pt idx="26">
                  <c:v>-0.47387606318347231</c:v>
                </c:pt>
                <c:pt idx="27">
                  <c:v>-4.9322427054083722</c:v>
                </c:pt>
                <c:pt idx="28">
                  <c:v>-6.6264286631565454</c:v>
                </c:pt>
                <c:pt idx="29">
                  <c:v>3.9746939898225793</c:v>
                </c:pt>
                <c:pt idx="30">
                  <c:v>-1.3888888888888888</c:v>
                </c:pt>
                <c:pt idx="31">
                  <c:v>-1.3011401743796172</c:v>
                </c:pt>
                <c:pt idx="32">
                  <c:v>-9.3231856482739754</c:v>
                </c:pt>
                <c:pt idx="33">
                  <c:v>-4.6312949640287906</c:v>
                </c:pt>
                <c:pt idx="34">
                  <c:v>13.971397139713988</c:v>
                </c:pt>
                <c:pt idx="35">
                  <c:v>-7.6668505239933831</c:v>
                </c:pt>
                <c:pt idx="36">
                  <c:v>-2.2252090800477862</c:v>
                </c:pt>
                <c:pt idx="37">
                  <c:v>-3.0242859324881728</c:v>
                </c:pt>
                <c:pt idx="38">
                  <c:v>4.9771617577571305</c:v>
                </c:pt>
                <c:pt idx="39">
                  <c:v>3.1807951987997067</c:v>
                </c:pt>
                <c:pt idx="40">
                  <c:v>0.74160244292568112</c:v>
                </c:pt>
                <c:pt idx="41">
                  <c:v>-1.0248267898383241</c:v>
                </c:pt>
                <c:pt idx="42">
                  <c:v>-5.4542802975062106</c:v>
                </c:pt>
                <c:pt idx="43">
                  <c:v>-2.6068178312509604</c:v>
                </c:pt>
                <c:pt idx="44">
                  <c:v>3.5793474817865101</c:v>
                </c:pt>
                <c:pt idx="45">
                  <c:v>4.266055045871556</c:v>
                </c:pt>
                <c:pt idx="46">
                  <c:v>-11.174659040915081</c:v>
                </c:pt>
                <c:pt idx="47">
                  <c:v>-3.4670629024269437</c:v>
                </c:pt>
                <c:pt idx="48">
                  <c:v>-4.1559774243201755</c:v>
                </c:pt>
                <c:pt idx="49">
                  <c:v>3.711634546752332</c:v>
                </c:pt>
                <c:pt idx="50">
                  <c:v>-2.8905712319339414</c:v>
                </c:pt>
                <c:pt idx="51">
                  <c:v>-3.047484053862497</c:v>
                </c:pt>
                <c:pt idx="52">
                  <c:v>-0.51169590643276097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E-4658-A6E6-0647E73C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84064"/>
        <c:axId val="1942989056"/>
      </c:lineChart>
      <c:dateAx>
        <c:axId val="19429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89056"/>
        <c:crosses val="autoZero"/>
        <c:auto val="1"/>
        <c:lblOffset val="100"/>
        <c:baseTimeUnit val="days"/>
      </c:dateAx>
      <c:valAx>
        <c:axId val="1942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BSOFT_FUT_NEXT!$AE$3</c:f>
              <c:strCache>
                <c:ptCount val="1"/>
                <c:pt idx="0">
                  <c:v>Unadj_Ret%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BSOFT_FUT_NEXT!$AB$4:$AB$16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BSOFT_FUT_NEXT!$AE$4:$AE$16</c:f>
              <c:numCache>
                <c:formatCode>General</c:formatCode>
                <c:ptCount val="13"/>
                <c:pt idx="2">
                  <c:v>18.416626621816441</c:v>
                </c:pt>
                <c:pt idx="3">
                  <c:v>16.059653038449827</c:v>
                </c:pt>
                <c:pt idx="4">
                  <c:v>-16.826923076923077</c:v>
                </c:pt>
                <c:pt idx="5">
                  <c:v>-11.150814503415663</c:v>
                </c:pt>
                <c:pt idx="6">
                  <c:v>12.668559261887866</c:v>
                </c:pt>
                <c:pt idx="7">
                  <c:v>-14.005249343832018</c:v>
                </c:pt>
                <c:pt idx="8">
                  <c:v>-10.548162617507016</c:v>
                </c:pt>
                <c:pt idx="9">
                  <c:v>-6.4009826668486536</c:v>
                </c:pt>
                <c:pt idx="10">
                  <c:v>0.27704870224556594</c:v>
                </c:pt>
                <c:pt idx="11">
                  <c:v>-4.9003926130580258</c:v>
                </c:pt>
                <c:pt idx="12">
                  <c:v>-14.31192660550459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0-43AF-8428-61310BB0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802656"/>
        <c:axId val="1755808064"/>
      </c:lineChart>
      <c:dateAx>
        <c:axId val="17558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08064"/>
        <c:crosses val="autoZero"/>
        <c:auto val="1"/>
        <c:lblOffset val="100"/>
        <c:baseTimeUnit val="months"/>
      </c:dateAx>
      <c:valAx>
        <c:axId val="17558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BSOFT_FUT_NEXT!$AH$3</c:f>
              <c:strCache>
                <c:ptCount val="1"/>
                <c:pt idx="0">
                  <c:v>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BSOFT_FUT_NEXT!$AB$4:$AB$16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BSOFT_FUT_NEXT!$AH$4:$AH$16</c:f>
              <c:numCache>
                <c:formatCode>General</c:formatCode>
                <c:ptCount val="13"/>
                <c:pt idx="2">
                  <c:v>18.381126621816442</c:v>
                </c:pt>
                <c:pt idx="3">
                  <c:v>16.023253038449827</c:v>
                </c:pt>
                <c:pt idx="4">
                  <c:v>-16.864523076923078</c:v>
                </c:pt>
                <c:pt idx="5">
                  <c:v>-11.188114503415663</c:v>
                </c:pt>
                <c:pt idx="6">
                  <c:v>12.630259261887867</c:v>
                </c:pt>
                <c:pt idx="7">
                  <c:v>-14.045549343832018</c:v>
                </c:pt>
                <c:pt idx="8">
                  <c:v>-10.597262617507015</c:v>
                </c:pt>
                <c:pt idx="9">
                  <c:v>-6.4523826668486537</c:v>
                </c:pt>
                <c:pt idx="10">
                  <c:v>0.22104870224556594</c:v>
                </c:pt>
                <c:pt idx="11">
                  <c:v>-4.956292613058026</c:v>
                </c:pt>
                <c:pt idx="12">
                  <c:v>-14.37282660550459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E-4A5C-AC90-7D939BAF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633504"/>
        <c:axId val="1728627680"/>
      </c:lineChart>
      <c:dateAx>
        <c:axId val="17286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27680"/>
        <c:crosses val="autoZero"/>
        <c:auto val="1"/>
        <c:lblOffset val="100"/>
        <c:baseTimeUnit val="months"/>
      </c:dateAx>
      <c:valAx>
        <c:axId val="17286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RAMCOCEM_FUT_NEXT!$E$3</c:f>
              <c:strCache>
                <c:ptCount val="1"/>
                <c:pt idx="0">
                  <c:v>Unadjusted_Ret%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RAMCOCEM_FUT_NEXT!$B$4:$B$229</c:f>
              <c:numCache>
                <c:formatCode>yyyy\-mm\-dd;@</c:formatCode>
                <c:ptCount val="226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44581</c:v>
                </c:pt>
                <c:pt idx="55">
                  <c:v>44582</c:v>
                </c:pt>
                <c:pt idx="56">
                  <c:v>44585</c:v>
                </c:pt>
                <c:pt idx="57">
                  <c:v>44586</c:v>
                </c:pt>
                <c:pt idx="58">
                  <c:v>44588</c:v>
                </c:pt>
                <c:pt idx="59">
                  <c:v>44589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44599</c:v>
                </c:pt>
                <c:pt idx="66">
                  <c:v>44600</c:v>
                </c:pt>
                <c:pt idx="67">
                  <c:v>44601</c:v>
                </c:pt>
                <c:pt idx="68">
                  <c:v>44602</c:v>
                </c:pt>
                <c:pt idx="69">
                  <c:v>44603</c:v>
                </c:pt>
                <c:pt idx="70">
                  <c:v>44606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44613</c:v>
                </c:pt>
                <c:pt idx="75">
                  <c:v>44614</c:v>
                </c:pt>
                <c:pt idx="76">
                  <c:v>44615</c:v>
                </c:pt>
                <c:pt idx="77">
                  <c:v>44616</c:v>
                </c:pt>
                <c:pt idx="78">
                  <c:v>44617</c:v>
                </c:pt>
                <c:pt idx="79">
                  <c:v>44622</c:v>
                </c:pt>
                <c:pt idx="80">
                  <c:v>44623</c:v>
                </c:pt>
                <c:pt idx="81">
                  <c:v>44624</c:v>
                </c:pt>
                <c:pt idx="82">
                  <c:v>44627</c:v>
                </c:pt>
                <c:pt idx="83">
                  <c:v>44628</c:v>
                </c:pt>
                <c:pt idx="84">
                  <c:v>44629</c:v>
                </c:pt>
                <c:pt idx="85">
                  <c:v>44630</c:v>
                </c:pt>
                <c:pt idx="86">
                  <c:v>44631</c:v>
                </c:pt>
                <c:pt idx="87">
                  <c:v>44634</c:v>
                </c:pt>
                <c:pt idx="88">
                  <c:v>44635</c:v>
                </c:pt>
                <c:pt idx="89">
                  <c:v>44636</c:v>
                </c:pt>
                <c:pt idx="90">
                  <c:v>44641</c:v>
                </c:pt>
                <c:pt idx="91">
                  <c:v>44648</c:v>
                </c:pt>
                <c:pt idx="92">
                  <c:v>44649</c:v>
                </c:pt>
                <c:pt idx="93">
                  <c:v>44650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44662</c:v>
                </c:pt>
                <c:pt idx="100">
                  <c:v>44663</c:v>
                </c:pt>
                <c:pt idx="101">
                  <c:v>44664</c:v>
                </c:pt>
                <c:pt idx="102">
                  <c:v>44669</c:v>
                </c:pt>
                <c:pt idx="103">
                  <c:v>44670</c:v>
                </c:pt>
                <c:pt idx="104">
                  <c:v>44671</c:v>
                </c:pt>
                <c:pt idx="105">
                  <c:v>44672</c:v>
                </c:pt>
                <c:pt idx="106">
                  <c:v>44673</c:v>
                </c:pt>
                <c:pt idx="107">
                  <c:v>44676</c:v>
                </c:pt>
                <c:pt idx="108">
                  <c:v>44677</c:v>
                </c:pt>
                <c:pt idx="109">
                  <c:v>44678</c:v>
                </c:pt>
                <c:pt idx="110">
                  <c:v>44680</c:v>
                </c:pt>
                <c:pt idx="111">
                  <c:v>44683</c:v>
                </c:pt>
                <c:pt idx="112">
                  <c:v>44685</c:v>
                </c:pt>
                <c:pt idx="113">
                  <c:v>44686</c:v>
                </c:pt>
                <c:pt idx="114">
                  <c:v>44687</c:v>
                </c:pt>
                <c:pt idx="115">
                  <c:v>44690</c:v>
                </c:pt>
                <c:pt idx="116">
                  <c:v>44692</c:v>
                </c:pt>
                <c:pt idx="117">
                  <c:v>44693</c:v>
                </c:pt>
                <c:pt idx="118">
                  <c:v>44694</c:v>
                </c:pt>
                <c:pt idx="119">
                  <c:v>44697</c:v>
                </c:pt>
                <c:pt idx="120">
                  <c:v>44698</c:v>
                </c:pt>
                <c:pt idx="121">
                  <c:v>44699</c:v>
                </c:pt>
                <c:pt idx="122">
                  <c:v>44700</c:v>
                </c:pt>
                <c:pt idx="123">
                  <c:v>44701</c:v>
                </c:pt>
                <c:pt idx="124">
                  <c:v>44704</c:v>
                </c:pt>
                <c:pt idx="125">
                  <c:v>44705</c:v>
                </c:pt>
                <c:pt idx="126">
                  <c:v>44706</c:v>
                </c:pt>
                <c:pt idx="127">
                  <c:v>44707</c:v>
                </c:pt>
                <c:pt idx="128">
                  <c:v>44708</c:v>
                </c:pt>
                <c:pt idx="129">
                  <c:v>44711</c:v>
                </c:pt>
                <c:pt idx="130">
                  <c:v>44712</c:v>
                </c:pt>
                <c:pt idx="131">
                  <c:v>44713</c:v>
                </c:pt>
                <c:pt idx="132">
                  <c:v>44714</c:v>
                </c:pt>
                <c:pt idx="133">
                  <c:v>44715</c:v>
                </c:pt>
                <c:pt idx="134">
                  <c:v>44718</c:v>
                </c:pt>
                <c:pt idx="135">
                  <c:v>44719</c:v>
                </c:pt>
                <c:pt idx="136">
                  <c:v>44720</c:v>
                </c:pt>
                <c:pt idx="137">
                  <c:v>44721</c:v>
                </c:pt>
                <c:pt idx="138">
                  <c:v>44722</c:v>
                </c:pt>
                <c:pt idx="139">
                  <c:v>44725</c:v>
                </c:pt>
                <c:pt idx="140">
                  <c:v>44726</c:v>
                </c:pt>
                <c:pt idx="141">
                  <c:v>44727</c:v>
                </c:pt>
                <c:pt idx="142">
                  <c:v>44728</c:v>
                </c:pt>
                <c:pt idx="143">
                  <c:v>44732</c:v>
                </c:pt>
                <c:pt idx="144">
                  <c:v>44733</c:v>
                </c:pt>
                <c:pt idx="145">
                  <c:v>44734</c:v>
                </c:pt>
                <c:pt idx="146">
                  <c:v>44735</c:v>
                </c:pt>
                <c:pt idx="147">
                  <c:v>44736</c:v>
                </c:pt>
                <c:pt idx="148">
                  <c:v>44739</c:v>
                </c:pt>
                <c:pt idx="149">
                  <c:v>44740</c:v>
                </c:pt>
                <c:pt idx="150">
                  <c:v>44741</c:v>
                </c:pt>
                <c:pt idx="151">
                  <c:v>44742</c:v>
                </c:pt>
                <c:pt idx="152">
                  <c:v>44743</c:v>
                </c:pt>
                <c:pt idx="153">
                  <c:v>44746</c:v>
                </c:pt>
                <c:pt idx="154">
                  <c:v>44747</c:v>
                </c:pt>
                <c:pt idx="155">
                  <c:v>44748</c:v>
                </c:pt>
                <c:pt idx="156">
                  <c:v>44749</c:v>
                </c:pt>
                <c:pt idx="157">
                  <c:v>44750</c:v>
                </c:pt>
                <c:pt idx="158">
                  <c:v>44753</c:v>
                </c:pt>
                <c:pt idx="159">
                  <c:v>44754</c:v>
                </c:pt>
                <c:pt idx="160">
                  <c:v>44755</c:v>
                </c:pt>
                <c:pt idx="161">
                  <c:v>44756</c:v>
                </c:pt>
                <c:pt idx="162">
                  <c:v>44757</c:v>
                </c:pt>
                <c:pt idx="163">
                  <c:v>44760</c:v>
                </c:pt>
                <c:pt idx="164">
                  <c:v>44761</c:v>
                </c:pt>
                <c:pt idx="165">
                  <c:v>44763</c:v>
                </c:pt>
                <c:pt idx="166">
                  <c:v>44764</c:v>
                </c:pt>
                <c:pt idx="167">
                  <c:v>44767</c:v>
                </c:pt>
                <c:pt idx="168">
                  <c:v>44768</c:v>
                </c:pt>
                <c:pt idx="169">
                  <c:v>44769</c:v>
                </c:pt>
                <c:pt idx="170">
                  <c:v>44770</c:v>
                </c:pt>
                <c:pt idx="171">
                  <c:v>44771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44781</c:v>
                </c:pt>
                <c:pt idx="178">
                  <c:v>44783</c:v>
                </c:pt>
                <c:pt idx="179">
                  <c:v>44784</c:v>
                </c:pt>
                <c:pt idx="180">
                  <c:v>44785</c:v>
                </c:pt>
                <c:pt idx="181">
                  <c:v>44789</c:v>
                </c:pt>
                <c:pt idx="182">
                  <c:v>44791</c:v>
                </c:pt>
                <c:pt idx="183">
                  <c:v>44792</c:v>
                </c:pt>
                <c:pt idx="184">
                  <c:v>44795</c:v>
                </c:pt>
                <c:pt idx="185">
                  <c:v>44796</c:v>
                </c:pt>
                <c:pt idx="186">
                  <c:v>44797</c:v>
                </c:pt>
                <c:pt idx="187">
                  <c:v>44798</c:v>
                </c:pt>
                <c:pt idx="188">
                  <c:v>44799</c:v>
                </c:pt>
                <c:pt idx="189">
                  <c:v>44802</c:v>
                </c:pt>
                <c:pt idx="190">
                  <c:v>44803</c:v>
                </c:pt>
                <c:pt idx="191">
                  <c:v>44810</c:v>
                </c:pt>
                <c:pt idx="192">
                  <c:v>44811</c:v>
                </c:pt>
                <c:pt idx="193">
                  <c:v>44812</c:v>
                </c:pt>
                <c:pt idx="194">
                  <c:v>44813</c:v>
                </c:pt>
                <c:pt idx="195">
                  <c:v>44816</c:v>
                </c:pt>
                <c:pt idx="196">
                  <c:v>44817</c:v>
                </c:pt>
                <c:pt idx="197">
                  <c:v>44818</c:v>
                </c:pt>
                <c:pt idx="198">
                  <c:v>44819</c:v>
                </c:pt>
                <c:pt idx="199">
                  <c:v>44820</c:v>
                </c:pt>
                <c:pt idx="200">
                  <c:v>44823</c:v>
                </c:pt>
                <c:pt idx="201">
                  <c:v>44824</c:v>
                </c:pt>
                <c:pt idx="202">
                  <c:v>44825</c:v>
                </c:pt>
                <c:pt idx="203">
                  <c:v>44827</c:v>
                </c:pt>
                <c:pt idx="204">
                  <c:v>44830</c:v>
                </c:pt>
                <c:pt idx="205">
                  <c:v>44831</c:v>
                </c:pt>
                <c:pt idx="206">
                  <c:v>44832</c:v>
                </c:pt>
                <c:pt idx="207">
                  <c:v>44833</c:v>
                </c:pt>
                <c:pt idx="208">
                  <c:v>44837</c:v>
                </c:pt>
                <c:pt idx="209">
                  <c:v>44838</c:v>
                </c:pt>
                <c:pt idx="210">
                  <c:v>44840</c:v>
                </c:pt>
                <c:pt idx="211">
                  <c:v>44841</c:v>
                </c:pt>
                <c:pt idx="212">
                  <c:v>44844</c:v>
                </c:pt>
                <c:pt idx="213">
                  <c:v>44845</c:v>
                </c:pt>
                <c:pt idx="214">
                  <c:v>44846</c:v>
                </c:pt>
                <c:pt idx="215">
                  <c:v>44847</c:v>
                </c:pt>
                <c:pt idx="216">
                  <c:v>44848</c:v>
                </c:pt>
                <c:pt idx="217">
                  <c:v>44851</c:v>
                </c:pt>
                <c:pt idx="218">
                  <c:v>44852</c:v>
                </c:pt>
                <c:pt idx="219">
                  <c:v>44853</c:v>
                </c:pt>
                <c:pt idx="220">
                  <c:v>44854</c:v>
                </c:pt>
                <c:pt idx="221">
                  <c:v>44855</c:v>
                </c:pt>
                <c:pt idx="222">
                  <c:v>44859</c:v>
                </c:pt>
                <c:pt idx="223">
                  <c:v>44861</c:v>
                </c:pt>
                <c:pt idx="224">
                  <c:v>44862</c:v>
                </c:pt>
                <c:pt idx="225">
                  <c:v>44865</c:v>
                </c:pt>
              </c:numCache>
            </c:numRef>
          </c:cat>
          <c:val>
            <c:numRef>
              <c:f>RAMCOCEM_FUT_NEXT!$E$4:$E$229</c:f>
              <c:numCache>
                <c:formatCode>General</c:formatCode>
                <c:ptCount val="226"/>
                <c:pt idx="1">
                  <c:v>-4.1788549937300287E-2</c:v>
                </c:pt>
                <c:pt idx="2">
                  <c:v>1.0172798216276309</c:v>
                </c:pt>
                <c:pt idx="3">
                  <c:v>0.60698027314113556</c:v>
                </c:pt>
                <c:pt idx="4">
                  <c:v>1.1335070158599445</c:v>
                </c:pt>
                <c:pt idx="5">
                  <c:v>-1.4552356849098307</c:v>
                </c:pt>
                <c:pt idx="6">
                  <c:v>-1.0777344645723459</c:v>
                </c:pt>
                <c:pt idx="7">
                  <c:v>-0.55632823365785811</c:v>
                </c:pt>
                <c:pt idx="8">
                  <c:v>0.34498834498834924</c:v>
                </c:pt>
                <c:pt idx="9">
                  <c:v>-0.62256086229325824</c:v>
                </c:pt>
                <c:pt idx="10">
                  <c:v>-2.9079008882655364</c:v>
                </c:pt>
                <c:pt idx="11">
                  <c:v>-1.3674884437596344</c:v>
                </c:pt>
                <c:pt idx="12">
                  <c:v>-1.1862917398945607</c:v>
                </c:pt>
                <c:pt idx="13">
                  <c:v>-1.9564250778123566</c:v>
                </c:pt>
                <c:pt idx="14">
                  <c:v>1.4462081128747817</c:v>
                </c:pt>
                <c:pt idx="15">
                  <c:v>-1.2865090403338015</c:v>
                </c:pt>
                <c:pt idx="16">
                  <c:v>-0.18618225733407365</c:v>
                </c:pt>
                <c:pt idx="17">
                  <c:v>-3.6196813873764855</c:v>
                </c:pt>
                <c:pt idx="18">
                  <c:v>-1.5378177633643615</c:v>
                </c:pt>
                <c:pt idx="19">
                  <c:v>0.10624734381640458</c:v>
                </c:pt>
                <c:pt idx="20">
                  <c:v>0.7217151347909101</c:v>
                </c:pt>
                <c:pt idx="21">
                  <c:v>0.82191780821917337</c:v>
                </c:pt>
                <c:pt idx="22">
                  <c:v>-0.10974080267558053</c:v>
                </c:pt>
                <c:pt idx="23">
                  <c:v>-0.65916819251895942</c:v>
                </c:pt>
                <c:pt idx="24">
                  <c:v>1.3218178945705361</c:v>
                </c:pt>
                <c:pt idx="25">
                  <c:v>2.4324324324324302</c:v>
                </c:pt>
                <c:pt idx="26">
                  <c:v>0.51248224071443771</c:v>
                </c:pt>
                <c:pt idx="27">
                  <c:v>0.75723156141147963</c:v>
                </c:pt>
                <c:pt idx="28">
                  <c:v>-0.80665363996192885</c:v>
                </c:pt>
                <c:pt idx="29">
                  <c:v>0.75260127285584866</c:v>
                </c:pt>
                <c:pt idx="30">
                  <c:v>0.66676693237078033</c:v>
                </c:pt>
                <c:pt idx="31">
                  <c:v>-0.9711155378486056</c:v>
                </c:pt>
                <c:pt idx="32">
                  <c:v>-0.97058083982901455</c:v>
                </c:pt>
                <c:pt idx="33">
                  <c:v>-3.5852122689417092</c:v>
                </c:pt>
                <c:pt idx="34">
                  <c:v>2.6598546297271675</c:v>
                </c:pt>
                <c:pt idx="35">
                  <c:v>2.4267610692114401</c:v>
                </c:pt>
                <c:pt idx="36">
                  <c:v>0.24544179523140969</c:v>
                </c:pt>
                <c:pt idx="37">
                  <c:v>-0.61460050966871305</c:v>
                </c:pt>
                <c:pt idx="38">
                  <c:v>-0.69381598793363275</c:v>
                </c:pt>
                <c:pt idx="39">
                  <c:v>1.0277440259214234</c:v>
                </c:pt>
                <c:pt idx="40">
                  <c:v>-0.91205211726384583</c:v>
                </c:pt>
                <c:pt idx="41">
                  <c:v>-0.2174682648055406</c:v>
                </c:pt>
                <c:pt idx="42">
                  <c:v>2.4176381145463783</c:v>
                </c:pt>
                <c:pt idx="43">
                  <c:v>2.5634681051120873</c:v>
                </c:pt>
                <c:pt idx="44">
                  <c:v>-0.6513872135102533</c:v>
                </c:pt>
                <c:pt idx="45">
                  <c:v>0.50995628946090332</c:v>
                </c:pt>
                <c:pt idx="46">
                  <c:v>-2.6769751147620244</c:v>
                </c:pt>
                <c:pt idx="47">
                  <c:v>2.671168263740638</c:v>
                </c:pt>
                <c:pt idx="48">
                  <c:v>1.547463610426036</c:v>
                </c:pt>
                <c:pt idx="49">
                  <c:v>-2.2524882137244715</c:v>
                </c:pt>
                <c:pt idx="50">
                  <c:v>2.0510571957517252</c:v>
                </c:pt>
                <c:pt idx="51">
                  <c:v>-2.1339571298992608</c:v>
                </c:pt>
                <c:pt idx="52">
                  <c:v>-0.82439024390244342</c:v>
                </c:pt>
                <c:pt idx="53">
                  <c:v>1.6575672618169432</c:v>
                </c:pt>
                <c:pt idx="54">
                  <c:v>-7.5527385329978767</c:v>
                </c:pt>
                <c:pt idx="55">
                  <c:v>-1.324122049510648</c:v>
                </c:pt>
                <c:pt idx="56">
                  <c:v>-5.3357377744775709</c:v>
                </c:pt>
                <c:pt idx="57">
                  <c:v>-4.7400268937696044</c:v>
                </c:pt>
                <c:pt idx="58">
                  <c:v>-0.65286436889778476</c:v>
                </c:pt>
                <c:pt idx="59">
                  <c:v>1.2373453318335261</c:v>
                </c:pt>
                <c:pt idx="60">
                  <c:v>0.79532163742689532</c:v>
                </c:pt>
                <c:pt idx="61">
                  <c:v>4.032258064516129</c:v>
                </c:pt>
                <c:pt idx="62">
                  <c:v>-0.98711728291784162</c:v>
                </c:pt>
                <c:pt idx="63">
                  <c:v>-1.3968683113664628</c:v>
                </c:pt>
                <c:pt idx="64">
                  <c:v>1.0396435507825914</c:v>
                </c:pt>
                <c:pt idx="65">
                  <c:v>-0.33355947535051239</c:v>
                </c:pt>
                <c:pt idx="66">
                  <c:v>0.11912190141244025</c:v>
                </c:pt>
                <c:pt idx="67">
                  <c:v>1.450424929178465</c:v>
                </c:pt>
                <c:pt idx="68">
                  <c:v>2.2338880822075895E-2</c:v>
                </c:pt>
                <c:pt idx="69">
                  <c:v>-2.8587381351200474</c:v>
                </c:pt>
                <c:pt idx="70">
                  <c:v>-3.6555925968502074</c:v>
                </c:pt>
                <c:pt idx="71">
                  <c:v>2.7681660899653897</c:v>
                </c:pt>
                <c:pt idx="72">
                  <c:v>-0.77789388134214932</c:v>
                </c:pt>
                <c:pt idx="73">
                  <c:v>-2.2291130353381776</c:v>
                </c:pt>
                <c:pt idx="74">
                  <c:v>-1.4960205852432529</c:v>
                </c:pt>
                <c:pt idx="75">
                  <c:v>-0.62572140210193516</c:v>
                </c:pt>
                <c:pt idx="76">
                  <c:v>-0.90475608265068796</c:v>
                </c:pt>
                <c:pt idx="77">
                  <c:v>-5.5336212214682323</c:v>
                </c:pt>
                <c:pt idx="78">
                  <c:v>1.6130085548227024</c:v>
                </c:pt>
                <c:pt idx="79">
                  <c:v>0.73907455012853474</c:v>
                </c:pt>
                <c:pt idx="80">
                  <c:v>-6.8133971291866002</c:v>
                </c:pt>
                <c:pt idx="81">
                  <c:v>-0.23961114534127473</c:v>
                </c:pt>
                <c:pt idx="82">
                  <c:v>-3.9459236892670875</c:v>
                </c:pt>
                <c:pt idx="83">
                  <c:v>1.4574551689647683</c:v>
                </c:pt>
                <c:pt idx="84">
                  <c:v>2.4223646222097104</c:v>
                </c:pt>
                <c:pt idx="85">
                  <c:v>1.0656583018219319</c:v>
                </c:pt>
                <c:pt idx="86">
                  <c:v>0.54421768707482987</c:v>
                </c:pt>
                <c:pt idx="87">
                  <c:v>-1.2043301759133933</c:v>
                </c:pt>
                <c:pt idx="88">
                  <c:v>-0.52047664703466212</c:v>
                </c:pt>
                <c:pt idx="89">
                  <c:v>3.6279774197989849</c:v>
                </c:pt>
                <c:pt idx="90">
                  <c:v>-1.2289908988241547</c:v>
                </c:pt>
                <c:pt idx="91">
                  <c:v>-2.0244821092278662</c:v>
                </c:pt>
                <c:pt idx="92">
                  <c:v>2.0319901146426793</c:v>
                </c:pt>
                <c:pt idx="93">
                  <c:v>4.1445199488663214</c:v>
                </c:pt>
                <c:pt idx="94">
                  <c:v>2.2417468828735587</c:v>
                </c:pt>
                <c:pt idx="95">
                  <c:v>1.1563250347529497</c:v>
                </c:pt>
                <c:pt idx="96">
                  <c:v>1.0181772752826506</c:v>
                </c:pt>
                <c:pt idx="97">
                  <c:v>0.36482809794706056</c:v>
                </c:pt>
                <c:pt idx="98">
                  <c:v>0.782453330047443</c:v>
                </c:pt>
                <c:pt idx="99">
                  <c:v>0.13449076904267304</c:v>
                </c:pt>
                <c:pt idx="100">
                  <c:v>-1.6727716727716784</c:v>
                </c:pt>
                <c:pt idx="101">
                  <c:v>1.434248106295799</c:v>
                </c:pt>
                <c:pt idx="102">
                  <c:v>-1.0160984268837692</c:v>
                </c:pt>
                <c:pt idx="103">
                  <c:v>-2.6157937047801596</c:v>
                </c:pt>
                <c:pt idx="104">
                  <c:v>2.7495554991109952</c:v>
                </c:pt>
                <c:pt idx="105">
                  <c:v>0.49440702057969232</c:v>
                </c:pt>
                <c:pt idx="106">
                  <c:v>-0.12299366582620996</c:v>
                </c:pt>
                <c:pt idx="107">
                  <c:v>-0.81891509143525376</c:v>
                </c:pt>
                <c:pt idx="108">
                  <c:v>-0.90017382666997769</c:v>
                </c:pt>
                <c:pt idx="109">
                  <c:v>-1.9858422602267773</c:v>
                </c:pt>
                <c:pt idx="110">
                  <c:v>2.3264732199923364</c:v>
                </c:pt>
                <c:pt idx="111">
                  <c:v>-0.99937539038101186</c:v>
                </c:pt>
                <c:pt idx="112">
                  <c:v>-4.0504731861198771</c:v>
                </c:pt>
                <c:pt idx="113">
                  <c:v>-2.7156759600210387</c:v>
                </c:pt>
                <c:pt idx="114">
                  <c:v>-1.6559648529908753</c:v>
                </c:pt>
                <c:pt idx="115">
                  <c:v>-0.43986254295533267</c:v>
                </c:pt>
                <c:pt idx="116">
                  <c:v>-2.7474803258318348</c:v>
                </c:pt>
                <c:pt idx="117">
                  <c:v>-1.0789324247586631</c:v>
                </c:pt>
                <c:pt idx="118">
                  <c:v>-2.7985074626865671</c:v>
                </c:pt>
                <c:pt idx="119">
                  <c:v>1.4616861065997477</c:v>
                </c:pt>
                <c:pt idx="120">
                  <c:v>1.3824214202561116</c:v>
                </c:pt>
                <c:pt idx="121">
                  <c:v>4.3060140663119632E-2</c:v>
                </c:pt>
                <c:pt idx="122">
                  <c:v>-2.6111908177905372</c:v>
                </c:pt>
                <c:pt idx="123">
                  <c:v>0.38302887448438755</c:v>
                </c:pt>
                <c:pt idx="124">
                  <c:v>-1.9665394775462248</c:v>
                </c:pt>
                <c:pt idx="125">
                  <c:v>-3.4056886227544907</c:v>
                </c:pt>
                <c:pt idx="126">
                  <c:v>-1.9139868268113172</c:v>
                </c:pt>
                <c:pt idx="127">
                  <c:v>3.4523621425185689</c:v>
                </c:pt>
                <c:pt idx="128">
                  <c:v>0.35891561664757887</c:v>
                </c:pt>
                <c:pt idx="129">
                  <c:v>3.7741591842946209</c:v>
                </c:pt>
                <c:pt idx="130">
                  <c:v>0.82856723859803161</c:v>
                </c:pt>
                <c:pt idx="131">
                  <c:v>-1.1490073449203662</c:v>
                </c:pt>
                <c:pt idx="132">
                  <c:v>0.86809387184579967</c:v>
                </c:pt>
                <c:pt idx="133">
                  <c:v>-8.9563124498577764</c:v>
                </c:pt>
                <c:pt idx="134">
                  <c:v>-0.40054474084755265</c:v>
                </c:pt>
                <c:pt idx="135">
                  <c:v>-2.3485884340062775</c:v>
                </c:pt>
                <c:pt idx="136">
                  <c:v>-0.2718062762540116</c:v>
                </c:pt>
                <c:pt idx="137">
                  <c:v>2.4611826891311495</c:v>
                </c:pt>
                <c:pt idx="138">
                  <c:v>-2.9663066258262099</c:v>
                </c:pt>
                <c:pt idx="139">
                  <c:v>-3.0320651270975247</c:v>
                </c:pt>
                <c:pt idx="140">
                  <c:v>0.69390902081728234</c:v>
                </c:pt>
                <c:pt idx="141">
                  <c:v>1.9993193806363792</c:v>
                </c:pt>
                <c:pt idx="142">
                  <c:v>-5.3215447493535892</c:v>
                </c:pt>
                <c:pt idx="143">
                  <c:v>2.7310369130473089</c:v>
                </c:pt>
                <c:pt idx="144">
                  <c:v>1.8437526798730812</c:v>
                </c:pt>
                <c:pt idx="145">
                  <c:v>-0.20208824520039273</c:v>
                </c:pt>
                <c:pt idx="146">
                  <c:v>0.83530205872425434</c:v>
                </c:pt>
                <c:pt idx="147">
                  <c:v>0.91205756840432528</c:v>
                </c:pt>
                <c:pt idx="148">
                  <c:v>1.9983416252072894</c:v>
                </c:pt>
                <c:pt idx="149">
                  <c:v>0.64222420941387626</c:v>
                </c:pt>
                <c:pt idx="150">
                  <c:v>-0.13731825525040756</c:v>
                </c:pt>
                <c:pt idx="151">
                  <c:v>0.46105314244115875</c:v>
                </c:pt>
                <c:pt idx="152">
                  <c:v>1.5056360708534657</c:v>
                </c:pt>
                <c:pt idx="153">
                  <c:v>0.58697548980723913</c:v>
                </c:pt>
                <c:pt idx="154">
                  <c:v>-1.0803564387666447</c:v>
                </c:pt>
                <c:pt idx="155">
                  <c:v>2.4713010204081631</c:v>
                </c:pt>
                <c:pt idx="156">
                  <c:v>-0.76240858876615691</c:v>
                </c:pt>
                <c:pt idx="157">
                  <c:v>0.68203198494826323</c:v>
                </c:pt>
                <c:pt idx="158">
                  <c:v>-0.5995483921202247</c:v>
                </c:pt>
                <c:pt idx="159">
                  <c:v>-0.92433025223248899</c:v>
                </c:pt>
                <c:pt idx="160">
                  <c:v>2.8462998102466797</c:v>
                </c:pt>
                <c:pt idx="161">
                  <c:v>-1.9295817958179511</c:v>
                </c:pt>
                <c:pt idx="162">
                  <c:v>-0.65846202085130445</c:v>
                </c:pt>
                <c:pt idx="163">
                  <c:v>2.3435650595754791</c:v>
                </c:pt>
                <c:pt idx="164">
                  <c:v>1.2644564379337002</c:v>
                </c:pt>
                <c:pt idx="165">
                  <c:v>0.43398812243031959</c:v>
                </c:pt>
                <c:pt idx="166">
                  <c:v>2.6002577514972471</c:v>
                </c:pt>
                <c:pt idx="167">
                  <c:v>-1.8176444510122753</c:v>
                </c:pt>
                <c:pt idx="168">
                  <c:v>1.5051173991571343</c:v>
                </c:pt>
                <c:pt idx="169">
                  <c:v>4.2408066429418776</c:v>
                </c:pt>
                <c:pt idx="170">
                  <c:v>0.27027027027026701</c:v>
                </c:pt>
                <c:pt idx="171">
                  <c:v>1.6314370832742235</c:v>
                </c:pt>
                <c:pt idx="172">
                  <c:v>2.4357900614182086</c:v>
                </c:pt>
                <c:pt idx="173">
                  <c:v>-1.9077468147441574</c:v>
                </c:pt>
                <c:pt idx="174">
                  <c:v>1.7503646593040247</c:v>
                </c:pt>
                <c:pt idx="175">
                  <c:v>1.3106696702846485</c:v>
                </c:pt>
                <c:pt idx="176">
                  <c:v>8.0857085102085141E-2</c:v>
                </c:pt>
                <c:pt idx="177">
                  <c:v>4.7128526223661586E-2</c:v>
                </c:pt>
                <c:pt idx="178">
                  <c:v>-0.12113055181695521</c:v>
                </c:pt>
                <c:pt idx="179">
                  <c:v>-0.10780218299421482</c:v>
                </c:pt>
                <c:pt idx="180">
                  <c:v>0.18211250505868376</c:v>
                </c:pt>
                <c:pt idx="181">
                  <c:v>1.184945802194852</c:v>
                </c:pt>
                <c:pt idx="182">
                  <c:v>2.5683678222103872</c:v>
                </c:pt>
                <c:pt idx="183">
                  <c:v>-2.3807979240999058</c:v>
                </c:pt>
                <c:pt idx="184">
                  <c:v>-4.4524189261031371</c:v>
                </c:pt>
                <c:pt idx="185">
                  <c:v>2.2534427597718802</c:v>
                </c:pt>
                <c:pt idx="186">
                  <c:v>0.94544959869404588</c:v>
                </c:pt>
                <c:pt idx="187">
                  <c:v>-0.93659456909910821</c:v>
                </c:pt>
                <c:pt idx="188">
                  <c:v>-0.21765746156985752</c:v>
                </c:pt>
                <c:pt idx="189">
                  <c:v>-1.0633946830265786</c:v>
                </c:pt>
                <c:pt idx="190">
                  <c:v>2.9006476505442955</c:v>
                </c:pt>
                <c:pt idx="191">
                  <c:v>0.20756611985268894</c:v>
                </c:pt>
                <c:pt idx="192">
                  <c:v>1.6704530268608848</c:v>
                </c:pt>
                <c:pt idx="193">
                  <c:v>1.702155625657209</c:v>
                </c:pt>
                <c:pt idx="194">
                  <c:v>-1.1760904684975797</c:v>
                </c:pt>
                <c:pt idx="195">
                  <c:v>3.3152422677041811</c:v>
                </c:pt>
                <c:pt idx="196">
                  <c:v>1.898734177214902E-2</c:v>
                </c:pt>
                <c:pt idx="197">
                  <c:v>-0.10757451116876832</c:v>
                </c:pt>
                <c:pt idx="198">
                  <c:v>-0.36107943747623328</c:v>
                </c:pt>
                <c:pt idx="199">
                  <c:v>-4.2151440015258546</c:v>
                </c:pt>
                <c:pt idx="200">
                  <c:v>-0.16593654586486128</c:v>
                </c:pt>
                <c:pt idx="201">
                  <c:v>1.90811781131574</c:v>
                </c:pt>
                <c:pt idx="202">
                  <c:v>-3.3337682672233764</c:v>
                </c:pt>
                <c:pt idx="203">
                  <c:v>-2.8885739353445334</c:v>
                </c:pt>
                <c:pt idx="204">
                  <c:v>-2.7729515602196186</c:v>
                </c:pt>
                <c:pt idx="205">
                  <c:v>1.1865618298784781</c:v>
                </c:pt>
                <c:pt idx="206">
                  <c:v>2.7620796835264296</c:v>
                </c:pt>
                <c:pt idx="207">
                  <c:v>1.3542311129442528</c:v>
                </c:pt>
                <c:pt idx="208">
                  <c:v>-0.90884427563755354</c:v>
                </c:pt>
                <c:pt idx="209">
                  <c:v>2.3408624229979496</c:v>
                </c:pt>
                <c:pt idx="210">
                  <c:v>0.26752273943285176</c:v>
                </c:pt>
                <c:pt idx="211">
                  <c:v>-3.6286019210245524</c:v>
                </c:pt>
                <c:pt idx="212">
                  <c:v>-1.1004983388704224</c:v>
                </c:pt>
                <c:pt idx="213">
                  <c:v>-2.5194205332773461</c:v>
                </c:pt>
                <c:pt idx="214">
                  <c:v>0.40921817790220527</c:v>
                </c:pt>
                <c:pt idx="215">
                  <c:v>-0.92235092235091276</c:v>
                </c:pt>
                <c:pt idx="216">
                  <c:v>-0.98866998628852165</c:v>
                </c:pt>
                <c:pt idx="217">
                  <c:v>1.3119533527696794</c:v>
                </c:pt>
                <c:pt idx="218">
                  <c:v>0.19424460431655002</c:v>
                </c:pt>
                <c:pt idx="219">
                  <c:v>-1.3427155884253641</c:v>
                </c:pt>
                <c:pt idx="220">
                  <c:v>2.1106259097525473</c:v>
                </c:pt>
                <c:pt idx="221">
                  <c:v>-0.99786172487526736</c:v>
                </c:pt>
                <c:pt idx="222">
                  <c:v>1.5118790496760259</c:v>
                </c:pt>
                <c:pt idx="223">
                  <c:v>-7.0921985815538338E-3</c:v>
                </c:pt>
                <c:pt idx="224">
                  <c:v>0.19150294347115526</c:v>
                </c:pt>
                <c:pt idx="225">
                  <c:v>1.4370664023786057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2-4A5C-831F-1D60264F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862064"/>
        <c:axId val="2113860400"/>
      </c:lineChart>
      <c:dateAx>
        <c:axId val="211386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0400"/>
        <c:crosses val="autoZero"/>
        <c:auto val="1"/>
        <c:lblOffset val="100"/>
        <c:baseTimeUnit val="days"/>
      </c:dateAx>
      <c:valAx>
        <c:axId val="2113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Bsoft_monthly!$F$1</c:f>
              <c:strCache>
                <c:ptCount val="1"/>
                <c:pt idx="0">
                  <c:v>Risk Adjusted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Bsoft_monthly!$A$2:$A$14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Bsoft_monthly!$F$2:$F$14</c:f>
              <c:numCache>
                <c:formatCode>General</c:formatCode>
                <c:ptCount val="13"/>
                <c:pt idx="1">
                  <c:v>16.817753132849763</c:v>
                </c:pt>
                <c:pt idx="2">
                  <c:v>15.068663520581126</c:v>
                </c:pt>
                <c:pt idx="3">
                  <c:v>-12.722279137856566</c:v>
                </c:pt>
                <c:pt idx="4">
                  <c:v>-14.324820486815883</c:v>
                </c:pt>
                <c:pt idx="5">
                  <c:v>11.565791204692086</c:v>
                </c:pt>
                <c:pt idx="6">
                  <c:v>-9.0612724070257507</c:v>
                </c:pt>
                <c:pt idx="7">
                  <c:v>-10.501757075774234</c:v>
                </c:pt>
                <c:pt idx="8">
                  <c:v>-4.7307064411339361</c:v>
                </c:pt>
                <c:pt idx="9">
                  <c:v>-4.9346228134300008</c:v>
                </c:pt>
                <c:pt idx="10">
                  <c:v>-3.5788853662309901</c:v>
                </c:pt>
                <c:pt idx="11">
                  <c:v>-12.161081487382265</c:v>
                </c:pt>
                <c:pt idx="12">
                  <c:v>-4.1678246323130663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B-4129-B866-56EADBA4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09840"/>
        <c:axId val="1432610256"/>
      </c:lineChart>
      <c:dateAx>
        <c:axId val="143260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10256"/>
        <c:crosses val="autoZero"/>
        <c:auto val="1"/>
        <c:lblOffset val="100"/>
        <c:baseTimeUnit val="months"/>
      </c:dateAx>
      <c:valAx>
        <c:axId val="14326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RAMCOCEM_FUT_NEXT!$H$3</c:f>
              <c:strCache>
                <c:ptCount val="1"/>
                <c:pt idx="0">
                  <c:v>Adjusted_Ret%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RAMCOCEM_FUT_NEXT!$B$4:$B$229</c:f>
              <c:numCache>
                <c:formatCode>yyyy\-mm\-dd;@</c:formatCode>
                <c:ptCount val="226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44581</c:v>
                </c:pt>
                <c:pt idx="55">
                  <c:v>44582</c:v>
                </c:pt>
                <c:pt idx="56">
                  <c:v>44585</c:v>
                </c:pt>
                <c:pt idx="57">
                  <c:v>44586</c:v>
                </c:pt>
                <c:pt idx="58">
                  <c:v>44588</c:v>
                </c:pt>
                <c:pt idx="59">
                  <c:v>44589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44599</c:v>
                </c:pt>
                <c:pt idx="66">
                  <c:v>44600</c:v>
                </c:pt>
                <c:pt idx="67">
                  <c:v>44601</c:v>
                </c:pt>
                <c:pt idx="68">
                  <c:v>44602</c:v>
                </c:pt>
                <c:pt idx="69">
                  <c:v>44603</c:v>
                </c:pt>
                <c:pt idx="70">
                  <c:v>44606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44613</c:v>
                </c:pt>
                <c:pt idx="75">
                  <c:v>44614</c:v>
                </c:pt>
                <c:pt idx="76">
                  <c:v>44615</c:v>
                </c:pt>
                <c:pt idx="77">
                  <c:v>44616</c:v>
                </c:pt>
                <c:pt idx="78">
                  <c:v>44617</c:v>
                </c:pt>
                <c:pt idx="79">
                  <c:v>44622</c:v>
                </c:pt>
                <c:pt idx="80">
                  <c:v>44623</c:v>
                </c:pt>
                <c:pt idx="81">
                  <c:v>44624</c:v>
                </c:pt>
                <c:pt idx="82">
                  <c:v>44627</c:v>
                </c:pt>
                <c:pt idx="83">
                  <c:v>44628</c:v>
                </c:pt>
                <c:pt idx="84">
                  <c:v>44629</c:v>
                </c:pt>
                <c:pt idx="85">
                  <c:v>44630</c:v>
                </c:pt>
                <c:pt idx="86">
                  <c:v>44631</c:v>
                </c:pt>
                <c:pt idx="87">
                  <c:v>44634</c:v>
                </c:pt>
                <c:pt idx="88">
                  <c:v>44635</c:v>
                </c:pt>
                <c:pt idx="89">
                  <c:v>44636</c:v>
                </c:pt>
                <c:pt idx="90">
                  <c:v>44641</c:v>
                </c:pt>
                <c:pt idx="91">
                  <c:v>44648</c:v>
                </c:pt>
                <c:pt idx="92">
                  <c:v>44649</c:v>
                </c:pt>
                <c:pt idx="93">
                  <c:v>44650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44662</c:v>
                </c:pt>
                <c:pt idx="100">
                  <c:v>44663</c:v>
                </c:pt>
                <c:pt idx="101">
                  <c:v>44664</c:v>
                </c:pt>
                <c:pt idx="102">
                  <c:v>44669</c:v>
                </c:pt>
                <c:pt idx="103">
                  <c:v>44670</c:v>
                </c:pt>
                <c:pt idx="104">
                  <c:v>44671</c:v>
                </c:pt>
                <c:pt idx="105">
                  <c:v>44672</c:v>
                </c:pt>
                <c:pt idx="106">
                  <c:v>44673</c:v>
                </c:pt>
                <c:pt idx="107">
                  <c:v>44676</c:v>
                </c:pt>
                <c:pt idx="108">
                  <c:v>44677</c:v>
                </c:pt>
                <c:pt idx="109">
                  <c:v>44678</c:v>
                </c:pt>
                <c:pt idx="110">
                  <c:v>44680</c:v>
                </c:pt>
                <c:pt idx="111">
                  <c:v>44683</c:v>
                </c:pt>
                <c:pt idx="112">
                  <c:v>44685</c:v>
                </c:pt>
                <c:pt idx="113">
                  <c:v>44686</c:v>
                </c:pt>
                <c:pt idx="114">
                  <c:v>44687</c:v>
                </c:pt>
                <c:pt idx="115">
                  <c:v>44690</c:v>
                </c:pt>
                <c:pt idx="116">
                  <c:v>44692</c:v>
                </c:pt>
                <c:pt idx="117">
                  <c:v>44693</c:v>
                </c:pt>
                <c:pt idx="118">
                  <c:v>44694</c:v>
                </c:pt>
                <c:pt idx="119">
                  <c:v>44697</c:v>
                </c:pt>
                <c:pt idx="120">
                  <c:v>44698</c:v>
                </c:pt>
                <c:pt idx="121">
                  <c:v>44699</c:v>
                </c:pt>
                <c:pt idx="122">
                  <c:v>44700</c:v>
                </c:pt>
                <c:pt idx="123">
                  <c:v>44701</c:v>
                </c:pt>
                <c:pt idx="124">
                  <c:v>44704</c:v>
                </c:pt>
                <c:pt idx="125">
                  <c:v>44705</c:v>
                </c:pt>
                <c:pt idx="126">
                  <c:v>44706</c:v>
                </c:pt>
                <c:pt idx="127">
                  <c:v>44707</c:v>
                </c:pt>
                <c:pt idx="128">
                  <c:v>44708</c:v>
                </c:pt>
                <c:pt idx="129">
                  <c:v>44711</c:v>
                </c:pt>
                <c:pt idx="130">
                  <c:v>44712</c:v>
                </c:pt>
                <c:pt idx="131">
                  <c:v>44713</c:v>
                </c:pt>
                <c:pt idx="132">
                  <c:v>44714</c:v>
                </c:pt>
                <c:pt idx="133">
                  <c:v>44715</c:v>
                </c:pt>
                <c:pt idx="134">
                  <c:v>44718</c:v>
                </c:pt>
                <c:pt idx="135">
                  <c:v>44719</c:v>
                </c:pt>
                <c:pt idx="136">
                  <c:v>44720</c:v>
                </c:pt>
                <c:pt idx="137">
                  <c:v>44721</c:v>
                </c:pt>
                <c:pt idx="138">
                  <c:v>44722</c:v>
                </c:pt>
                <c:pt idx="139">
                  <c:v>44725</c:v>
                </c:pt>
                <c:pt idx="140">
                  <c:v>44726</c:v>
                </c:pt>
                <c:pt idx="141">
                  <c:v>44727</c:v>
                </c:pt>
                <c:pt idx="142">
                  <c:v>44728</c:v>
                </c:pt>
                <c:pt idx="143">
                  <c:v>44732</c:v>
                </c:pt>
                <c:pt idx="144">
                  <c:v>44733</c:v>
                </c:pt>
                <c:pt idx="145">
                  <c:v>44734</c:v>
                </c:pt>
                <c:pt idx="146">
                  <c:v>44735</c:v>
                </c:pt>
                <c:pt idx="147">
                  <c:v>44736</c:v>
                </c:pt>
                <c:pt idx="148">
                  <c:v>44739</c:v>
                </c:pt>
                <c:pt idx="149">
                  <c:v>44740</c:v>
                </c:pt>
                <c:pt idx="150">
                  <c:v>44741</c:v>
                </c:pt>
                <c:pt idx="151">
                  <c:v>44742</c:v>
                </c:pt>
                <c:pt idx="152">
                  <c:v>44743</c:v>
                </c:pt>
                <c:pt idx="153">
                  <c:v>44746</c:v>
                </c:pt>
                <c:pt idx="154">
                  <c:v>44747</c:v>
                </c:pt>
                <c:pt idx="155">
                  <c:v>44748</c:v>
                </c:pt>
                <c:pt idx="156">
                  <c:v>44749</c:v>
                </c:pt>
                <c:pt idx="157">
                  <c:v>44750</c:v>
                </c:pt>
                <c:pt idx="158">
                  <c:v>44753</c:v>
                </c:pt>
                <c:pt idx="159">
                  <c:v>44754</c:v>
                </c:pt>
                <c:pt idx="160">
                  <c:v>44755</c:v>
                </c:pt>
                <c:pt idx="161">
                  <c:v>44756</c:v>
                </c:pt>
                <c:pt idx="162">
                  <c:v>44757</c:v>
                </c:pt>
                <c:pt idx="163">
                  <c:v>44760</c:v>
                </c:pt>
                <c:pt idx="164">
                  <c:v>44761</c:v>
                </c:pt>
                <c:pt idx="165">
                  <c:v>44763</c:v>
                </c:pt>
                <c:pt idx="166">
                  <c:v>44764</c:v>
                </c:pt>
                <c:pt idx="167">
                  <c:v>44767</c:v>
                </c:pt>
                <c:pt idx="168">
                  <c:v>44768</c:v>
                </c:pt>
                <c:pt idx="169">
                  <c:v>44769</c:v>
                </c:pt>
                <c:pt idx="170">
                  <c:v>44770</c:v>
                </c:pt>
                <c:pt idx="171">
                  <c:v>44771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44781</c:v>
                </c:pt>
                <c:pt idx="178">
                  <c:v>44783</c:v>
                </c:pt>
                <c:pt idx="179">
                  <c:v>44784</c:v>
                </c:pt>
                <c:pt idx="180">
                  <c:v>44785</c:v>
                </c:pt>
                <c:pt idx="181">
                  <c:v>44789</c:v>
                </c:pt>
                <c:pt idx="182">
                  <c:v>44791</c:v>
                </c:pt>
                <c:pt idx="183">
                  <c:v>44792</c:v>
                </c:pt>
                <c:pt idx="184">
                  <c:v>44795</c:v>
                </c:pt>
                <c:pt idx="185">
                  <c:v>44796</c:v>
                </c:pt>
                <c:pt idx="186">
                  <c:v>44797</c:v>
                </c:pt>
                <c:pt idx="187">
                  <c:v>44798</c:v>
                </c:pt>
                <c:pt idx="188">
                  <c:v>44799</c:v>
                </c:pt>
                <c:pt idx="189">
                  <c:v>44802</c:v>
                </c:pt>
                <c:pt idx="190">
                  <c:v>44803</c:v>
                </c:pt>
                <c:pt idx="191">
                  <c:v>44810</c:v>
                </c:pt>
                <c:pt idx="192">
                  <c:v>44811</c:v>
                </c:pt>
                <c:pt idx="193">
                  <c:v>44812</c:v>
                </c:pt>
                <c:pt idx="194">
                  <c:v>44813</c:v>
                </c:pt>
                <c:pt idx="195">
                  <c:v>44816</c:v>
                </c:pt>
                <c:pt idx="196">
                  <c:v>44817</c:v>
                </c:pt>
                <c:pt idx="197">
                  <c:v>44818</c:v>
                </c:pt>
                <c:pt idx="198">
                  <c:v>44819</c:v>
                </c:pt>
                <c:pt idx="199">
                  <c:v>44820</c:v>
                </c:pt>
                <c:pt idx="200">
                  <c:v>44823</c:v>
                </c:pt>
                <c:pt idx="201">
                  <c:v>44824</c:v>
                </c:pt>
                <c:pt idx="202">
                  <c:v>44825</c:v>
                </c:pt>
                <c:pt idx="203">
                  <c:v>44827</c:v>
                </c:pt>
                <c:pt idx="204">
                  <c:v>44830</c:v>
                </c:pt>
                <c:pt idx="205">
                  <c:v>44831</c:v>
                </c:pt>
                <c:pt idx="206">
                  <c:v>44832</c:v>
                </c:pt>
                <c:pt idx="207">
                  <c:v>44833</c:v>
                </c:pt>
                <c:pt idx="208">
                  <c:v>44837</c:v>
                </c:pt>
                <c:pt idx="209">
                  <c:v>44838</c:v>
                </c:pt>
                <c:pt idx="210">
                  <c:v>44840</c:v>
                </c:pt>
                <c:pt idx="211">
                  <c:v>44841</c:v>
                </c:pt>
                <c:pt idx="212">
                  <c:v>44844</c:v>
                </c:pt>
                <c:pt idx="213">
                  <c:v>44845</c:v>
                </c:pt>
                <c:pt idx="214">
                  <c:v>44846</c:v>
                </c:pt>
                <c:pt idx="215">
                  <c:v>44847</c:v>
                </c:pt>
                <c:pt idx="216">
                  <c:v>44848</c:v>
                </c:pt>
                <c:pt idx="217">
                  <c:v>44851</c:v>
                </c:pt>
                <c:pt idx="218">
                  <c:v>44852</c:v>
                </c:pt>
                <c:pt idx="219">
                  <c:v>44853</c:v>
                </c:pt>
                <c:pt idx="220">
                  <c:v>44854</c:v>
                </c:pt>
                <c:pt idx="221">
                  <c:v>44855</c:v>
                </c:pt>
                <c:pt idx="222">
                  <c:v>44859</c:v>
                </c:pt>
                <c:pt idx="223">
                  <c:v>44861</c:v>
                </c:pt>
                <c:pt idx="224">
                  <c:v>44862</c:v>
                </c:pt>
                <c:pt idx="225">
                  <c:v>44865</c:v>
                </c:pt>
              </c:numCache>
            </c:numRef>
          </c:cat>
          <c:val>
            <c:numRef>
              <c:f>RAMCOCEM_FUT_NEXT!$H$4:$H$229</c:f>
              <c:numCache>
                <c:formatCode>General</c:formatCode>
                <c:ptCount val="226"/>
                <c:pt idx="0">
                  <c:v>-3.61E-2</c:v>
                </c:pt>
                <c:pt idx="1">
                  <c:v>-7.7888549937300294E-2</c:v>
                </c:pt>
                <c:pt idx="2">
                  <c:v>0.98057982162763091</c:v>
                </c:pt>
                <c:pt idx="3">
                  <c:v>0.57083027314113555</c:v>
                </c:pt>
                <c:pt idx="4">
                  <c:v>1.0972070158599445</c:v>
                </c:pt>
                <c:pt idx="5">
                  <c:v>-1.4907356849098308</c:v>
                </c:pt>
                <c:pt idx="6">
                  <c:v>-1.1130344645723458</c:v>
                </c:pt>
                <c:pt idx="7">
                  <c:v>-0.59202823365785806</c:v>
                </c:pt>
                <c:pt idx="8">
                  <c:v>0.30968834498834924</c:v>
                </c:pt>
                <c:pt idx="9">
                  <c:v>-0.65806086229325822</c:v>
                </c:pt>
                <c:pt idx="10">
                  <c:v>-2.9434008882655363</c:v>
                </c:pt>
                <c:pt idx="11">
                  <c:v>-1.4030884437596345</c:v>
                </c:pt>
                <c:pt idx="12">
                  <c:v>-1.2216917398945608</c:v>
                </c:pt>
                <c:pt idx="13">
                  <c:v>-1.9918250778123567</c:v>
                </c:pt>
                <c:pt idx="14">
                  <c:v>1.4109081128747816</c:v>
                </c:pt>
                <c:pt idx="15">
                  <c:v>-1.3220090403338016</c:v>
                </c:pt>
                <c:pt idx="16">
                  <c:v>-0.22168225733407365</c:v>
                </c:pt>
                <c:pt idx="17">
                  <c:v>-3.6550813873764856</c:v>
                </c:pt>
                <c:pt idx="18">
                  <c:v>-1.5732177633643616</c:v>
                </c:pt>
                <c:pt idx="19">
                  <c:v>7.0747343816404573E-2</c:v>
                </c:pt>
                <c:pt idx="20">
                  <c:v>0.6864151347909101</c:v>
                </c:pt>
                <c:pt idx="21">
                  <c:v>0.78651780821917339</c:v>
                </c:pt>
                <c:pt idx="22">
                  <c:v>-0.14524080267558054</c:v>
                </c:pt>
                <c:pt idx="23">
                  <c:v>-0.69476819251895938</c:v>
                </c:pt>
                <c:pt idx="24">
                  <c:v>1.286117894570536</c:v>
                </c:pt>
                <c:pt idx="25">
                  <c:v>2.3973324324324303</c:v>
                </c:pt>
                <c:pt idx="26">
                  <c:v>0.4772822407144377</c:v>
                </c:pt>
                <c:pt idx="27">
                  <c:v>0.72223156141147959</c:v>
                </c:pt>
                <c:pt idx="28">
                  <c:v>-0.84175363996192887</c:v>
                </c:pt>
                <c:pt idx="29">
                  <c:v>0.71740127285584865</c:v>
                </c:pt>
                <c:pt idx="30">
                  <c:v>0.63146693237078033</c:v>
                </c:pt>
                <c:pt idx="31">
                  <c:v>-1.0067155378486057</c:v>
                </c:pt>
                <c:pt idx="32">
                  <c:v>-1.0061808398290146</c:v>
                </c:pt>
                <c:pt idx="33">
                  <c:v>-3.6212122689417092</c:v>
                </c:pt>
                <c:pt idx="34">
                  <c:v>2.6231546297271673</c:v>
                </c:pt>
                <c:pt idx="35">
                  <c:v>2.3899610692114401</c:v>
                </c:pt>
                <c:pt idx="36">
                  <c:v>0.20884179523140969</c:v>
                </c:pt>
                <c:pt idx="37">
                  <c:v>-0.65090050966871305</c:v>
                </c:pt>
                <c:pt idx="38">
                  <c:v>-0.73021598793363274</c:v>
                </c:pt>
                <c:pt idx="39">
                  <c:v>0.99134402592142346</c:v>
                </c:pt>
                <c:pt idx="40">
                  <c:v>-0.94835211726384583</c:v>
                </c:pt>
                <c:pt idx="41">
                  <c:v>-0.25396826480554058</c:v>
                </c:pt>
                <c:pt idx="42">
                  <c:v>2.3812381145463783</c:v>
                </c:pt>
                <c:pt idx="43">
                  <c:v>2.5275681051120875</c:v>
                </c:pt>
                <c:pt idx="44">
                  <c:v>-0.68738721351025334</c:v>
                </c:pt>
                <c:pt idx="45">
                  <c:v>0.47415628946090332</c:v>
                </c:pt>
                <c:pt idx="46">
                  <c:v>-2.7126751147620243</c:v>
                </c:pt>
                <c:pt idx="47">
                  <c:v>2.635168263740638</c:v>
                </c:pt>
                <c:pt idx="48">
                  <c:v>1.5115636104260359</c:v>
                </c:pt>
                <c:pt idx="49">
                  <c:v>-2.2882882137244716</c:v>
                </c:pt>
                <c:pt idx="50">
                  <c:v>2.0153571957517253</c:v>
                </c:pt>
                <c:pt idx="51">
                  <c:v>-2.1697571298992608</c:v>
                </c:pt>
                <c:pt idx="52">
                  <c:v>-0.86029024390244346</c:v>
                </c:pt>
                <c:pt idx="53">
                  <c:v>1.6215672618169432</c:v>
                </c:pt>
                <c:pt idx="54">
                  <c:v>-7.5900385329978768</c:v>
                </c:pt>
                <c:pt idx="55">
                  <c:v>-1.3614220495106482</c:v>
                </c:pt>
                <c:pt idx="56">
                  <c:v>-5.373037774477571</c:v>
                </c:pt>
                <c:pt idx="57">
                  <c:v>-4.7771268937696041</c:v>
                </c:pt>
                <c:pt idx="58">
                  <c:v>-0.69046436889778473</c:v>
                </c:pt>
                <c:pt idx="59">
                  <c:v>1.1997453318335261</c:v>
                </c:pt>
                <c:pt idx="60">
                  <c:v>0.75772163742689536</c:v>
                </c:pt>
                <c:pt idx="61">
                  <c:v>3.9945580645161289</c:v>
                </c:pt>
                <c:pt idx="62">
                  <c:v>-1.0255172829178416</c:v>
                </c:pt>
                <c:pt idx="63">
                  <c:v>-1.4351683113664628</c:v>
                </c:pt>
                <c:pt idx="64">
                  <c:v>1.0010435507825914</c:v>
                </c:pt>
                <c:pt idx="65">
                  <c:v>-0.37223447535051241</c:v>
                </c:pt>
                <c:pt idx="66">
                  <c:v>8.0121901412440244E-2</c:v>
                </c:pt>
                <c:pt idx="67">
                  <c:v>1.411624929178465</c:v>
                </c:pt>
                <c:pt idx="68">
                  <c:v>-1.5261119177924099E-2</c:v>
                </c:pt>
                <c:pt idx="69">
                  <c:v>-2.8962381351200475</c:v>
                </c:pt>
                <c:pt idx="70">
                  <c:v>-3.6931925968502073</c:v>
                </c:pt>
                <c:pt idx="71">
                  <c:v>2.7308660899653896</c:v>
                </c:pt>
                <c:pt idx="72">
                  <c:v>-0.81449388134214928</c:v>
                </c:pt>
                <c:pt idx="73">
                  <c:v>-2.2663130353381775</c:v>
                </c:pt>
                <c:pt idx="74">
                  <c:v>-1.5331205852432528</c:v>
                </c:pt>
                <c:pt idx="75">
                  <c:v>-0.66292140210193518</c:v>
                </c:pt>
                <c:pt idx="76">
                  <c:v>-0.94185608265068799</c:v>
                </c:pt>
                <c:pt idx="77">
                  <c:v>-5.5710212214682322</c:v>
                </c:pt>
                <c:pt idx="78">
                  <c:v>1.5756085548227023</c:v>
                </c:pt>
                <c:pt idx="79">
                  <c:v>0.70127455012853468</c:v>
                </c:pt>
                <c:pt idx="80">
                  <c:v>-6.8512971291865998</c:v>
                </c:pt>
                <c:pt idx="81">
                  <c:v>-0.27761114534127473</c:v>
                </c:pt>
                <c:pt idx="82">
                  <c:v>-3.9842236892670875</c:v>
                </c:pt>
                <c:pt idx="83">
                  <c:v>1.4190551689647684</c:v>
                </c:pt>
                <c:pt idx="84">
                  <c:v>2.3845646222097105</c:v>
                </c:pt>
                <c:pt idx="85">
                  <c:v>1.0272583018219319</c:v>
                </c:pt>
                <c:pt idx="86">
                  <c:v>0.50591768707482987</c:v>
                </c:pt>
                <c:pt idx="87">
                  <c:v>-1.2426301759133933</c:v>
                </c:pt>
                <c:pt idx="88">
                  <c:v>-0.55847664703466215</c:v>
                </c:pt>
                <c:pt idx="89">
                  <c:v>3.5900774197989849</c:v>
                </c:pt>
                <c:pt idx="90">
                  <c:v>-1.2667908988241547</c:v>
                </c:pt>
                <c:pt idx="91">
                  <c:v>-2.062282109227866</c:v>
                </c:pt>
                <c:pt idx="92">
                  <c:v>1.9941901146426793</c:v>
                </c:pt>
                <c:pt idx="93">
                  <c:v>4.1062199488663218</c:v>
                </c:pt>
                <c:pt idx="94">
                  <c:v>2.2042468828735586</c:v>
                </c:pt>
                <c:pt idx="95">
                  <c:v>1.1190250347529496</c:v>
                </c:pt>
                <c:pt idx="96">
                  <c:v>0.98037727528265051</c:v>
                </c:pt>
                <c:pt idx="97">
                  <c:v>0.32612809794706055</c:v>
                </c:pt>
                <c:pt idx="98">
                  <c:v>0.74265333004744294</c:v>
                </c:pt>
                <c:pt idx="99">
                  <c:v>9.4490769042673034E-2</c:v>
                </c:pt>
                <c:pt idx="100">
                  <c:v>-1.7125716727716784</c:v>
                </c:pt>
                <c:pt idx="101">
                  <c:v>1.394348106295799</c:v>
                </c:pt>
                <c:pt idx="102">
                  <c:v>-1.0561984268837692</c:v>
                </c:pt>
                <c:pt idx="103">
                  <c:v>-2.6556937047801594</c:v>
                </c:pt>
                <c:pt idx="104">
                  <c:v>2.7098554991109953</c:v>
                </c:pt>
                <c:pt idx="105">
                  <c:v>0.45470702057969231</c:v>
                </c:pt>
                <c:pt idx="106">
                  <c:v>-0.16279366582620997</c:v>
                </c:pt>
                <c:pt idx="107">
                  <c:v>-0.85851509143525373</c:v>
                </c:pt>
                <c:pt idx="108">
                  <c:v>-0.93997382666997775</c:v>
                </c:pt>
                <c:pt idx="109">
                  <c:v>-2.0258422602267774</c:v>
                </c:pt>
                <c:pt idx="110">
                  <c:v>2.2861732199923361</c:v>
                </c:pt>
                <c:pt idx="111">
                  <c:v>-1.0396753903810119</c:v>
                </c:pt>
                <c:pt idx="112">
                  <c:v>-4.0941731861198774</c:v>
                </c:pt>
                <c:pt idx="113">
                  <c:v>-2.7614759600210386</c:v>
                </c:pt>
                <c:pt idx="114">
                  <c:v>-1.7017648529908753</c:v>
                </c:pt>
                <c:pt idx="115">
                  <c:v>-0.48606254295533269</c:v>
                </c:pt>
                <c:pt idx="116">
                  <c:v>-2.7949803258318346</c:v>
                </c:pt>
                <c:pt idx="117">
                  <c:v>-1.1273324247586631</c:v>
                </c:pt>
                <c:pt idx="118">
                  <c:v>-2.8475074626865671</c:v>
                </c:pt>
                <c:pt idx="119">
                  <c:v>1.4129111065997477</c:v>
                </c:pt>
                <c:pt idx="120">
                  <c:v>1.3336214202561116</c:v>
                </c:pt>
                <c:pt idx="121">
                  <c:v>-5.8398593368803667E-3</c:v>
                </c:pt>
                <c:pt idx="122">
                  <c:v>-2.6602908177905373</c:v>
                </c:pt>
                <c:pt idx="123">
                  <c:v>0.33382887448438753</c:v>
                </c:pt>
                <c:pt idx="124">
                  <c:v>-2.015239477546225</c:v>
                </c:pt>
                <c:pt idx="125">
                  <c:v>-3.4543886227544909</c:v>
                </c:pt>
                <c:pt idx="126">
                  <c:v>-1.9627868268113171</c:v>
                </c:pt>
                <c:pt idx="127">
                  <c:v>3.4034621425185687</c:v>
                </c:pt>
                <c:pt idx="128">
                  <c:v>0.31011561664757886</c:v>
                </c:pt>
                <c:pt idx="129">
                  <c:v>3.7252591842946208</c:v>
                </c:pt>
                <c:pt idx="130">
                  <c:v>0.77946723859803158</c:v>
                </c:pt>
                <c:pt idx="131">
                  <c:v>-1.1983073449203661</c:v>
                </c:pt>
                <c:pt idx="132">
                  <c:v>0.8183938718457997</c:v>
                </c:pt>
                <c:pt idx="133">
                  <c:v>-9.0061124498577758</c:v>
                </c:pt>
                <c:pt idx="134">
                  <c:v>-0.45034474084755266</c:v>
                </c:pt>
                <c:pt idx="135">
                  <c:v>-2.3987884340062773</c:v>
                </c:pt>
                <c:pt idx="136">
                  <c:v>-0.32150627625401162</c:v>
                </c:pt>
                <c:pt idx="137">
                  <c:v>2.4110826891311494</c:v>
                </c:pt>
                <c:pt idx="138">
                  <c:v>-3.0163066258262097</c:v>
                </c:pt>
                <c:pt idx="139">
                  <c:v>-3.0819651270975248</c:v>
                </c:pt>
                <c:pt idx="140">
                  <c:v>0.64410902081728238</c:v>
                </c:pt>
                <c:pt idx="141">
                  <c:v>1.9489193806363792</c:v>
                </c:pt>
                <c:pt idx="142">
                  <c:v>-5.3722447493535892</c:v>
                </c:pt>
                <c:pt idx="143">
                  <c:v>2.6803369130473089</c:v>
                </c:pt>
                <c:pt idx="144">
                  <c:v>1.7932526798730812</c:v>
                </c:pt>
                <c:pt idx="145">
                  <c:v>-0.25278824520039272</c:v>
                </c:pt>
                <c:pt idx="146">
                  <c:v>0.7842020587242543</c:v>
                </c:pt>
                <c:pt idx="147">
                  <c:v>0.86095756840432525</c:v>
                </c:pt>
                <c:pt idx="148">
                  <c:v>1.9475416252072895</c:v>
                </c:pt>
                <c:pt idx="149">
                  <c:v>0.59122420941387621</c:v>
                </c:pt>
                <c:pt idx="150">
                  <c:v>-0.18861825525040754</c:v>
                </c:pt>
                <c:pt idx="151">
                  <c:v>0.40965314244115875</c:v>
                </c:pt>
                <c:pt idx="152">
                  <c:v>1.4543360708534658</c:v>
                </c:pt>
                <c:pt idx="153">
                  <c:v>0.53587548980723909</c:v>
                </c:pt>
                <c:pt idx="154">
                  <c:v>-1.1315564387666446</c:v>
                </c:pt>
                <c:pt idx="155">
                  <c:v>2.4204010204081632</c:v>
                </c:pt>
                <c:pt idx="156">
                  <c:v>-0.81400858876615689</c:v>
                </c:pt>
                <c:pt idx="157">
                  <c:v>0.63033198494826326</c:v>
                </c:pt>
                <c:pt idx="158">
                  <c:v>-0.65104839212022469</c:v>
                </c:pt>
                <c:pt idx="159">
                  <c:v>-0.97593025223248897</c:v>
                </c:pt>
                <c:pt idx="160">
                  <c:v>2.7944998102466796</c:v>
                </c:pt>
                <c:pt idx="161">
                  <c:v>-1.9817817958179511</c:v>
                </c:pt>
                <c:pt idx="162">
                  <c:v>-0.71076202085130447</c:v>
                </c:pt>
                <c:pt idx="163">
                  <c:v>2.2912650595754793</c:v>
                </c:pt>
                <c:pt idx="164">
                  <c:v>1.2119564379337002</c:v>
                </c:pt>
                <c:pt idx="165">
                  <c:v>0.37968812243031957</c:v>
                </c:pt>
                <c:pt idx="166">
                  <c:v>2.5457577514972471</c:v>
                </c:pt>
                <c:pt idx="167">
                  <c:v>-1.8721444510122753</c:v>
                </c:pt>
                <c:pt idx="168">
                  <c:v>1.4507173991571343</c:v>
                </c:pt>
                <c:pt idx="169">
                  <c:v>4.1845066429418774</c:v>
                </c:pt>
                <c:pt idx="170">
                  <c:v>0.21427027027026702</c:v>
                </c:pt>
                <c:pt idx="171">
                  <c:v>1.5754370832742235</c:v>
                </c:pt>
                <c:pt idx="172">
                  <c:v>2.3799900614182086</c:v>
                </c:pt>
                <c:pt idx="173">
                  <c:v>-1.9624468147441574</c:v>
                </c:pt>
                <c:pt idx="174">
                  <c:v>1.6950646593040248</c:v>
                </c:pt>
                <c:pt idx="175">
                  <c:v>1.2553696702846486</c:v>
                </c:pt>
                <c:pt idx="176">
                  <c:v>2.5057085102085139E-2</c:v>
                </c:pt>
                <c:pt idx="177">
                  <c:v>-8.6714737763384162E-3</c:v>
                </c:pt>
                <c:pt idx="178">
                  <c:v>-0.17643055181695522</c:v>
                </c:pt>
                <c:pt idx="179">
                  <c:v>-0.16390218299421483</c:v>
                </c:pt>
                <c:pt idx="180">
                  <c:v>0.12661250505868377</c:v>
                </c:pt>
                <c:pt idx="181">
                  <c:v>1.1295458021948521</c:v>
                </c:pt>
                <c:pt idx="182">
                  <c:v>2.5127678222103871</c:v>
                </c:pt>
                <c:pt idx="183">
                  <c:v>-2.4362979240999056</c:v>
                </c:pt>
                <c:pt idx="184">
                  <c:v>-4.5082189261031367</c:v>
                </c:pt>
                <c:pt idx="185">
                  <c:v>2.1982427597718801</c:v>
                </c:pt>
                <c:pt idx="186">
                  <c:v>0.88964959869404592</c:v>
                </c:pt>
                <c:pt idx="187">
                  <c:v>-0.99279456909910824</c:v>
                </c:pt>
                <c:pt idx="188">
                  <c:v>-0.2735574615698575</c:v>
                </c:pt>
                <c:pt idx="189">
                  <c:v>-1.1193946830265786</c:v>
                </c:pt>
                <c:pt idx="190">
                  <c:v>2.8447476505442957</c:v>
                </c:pt>
                <c:pt idx="191">
                  <c:v>0.15156611985268895</c:v>
                </c:pt>
                <c:pt idx="192">
                  <c:v>1.6145530268608848</c:v>
                </c:pt>
                <c:pt idx="193">
                  <c:v>1.645755625657209</c:v>
                </c:pt>
                <c:pt idx="194">
                  <c:v>-1.2324904684975797</c:v>
                </c:pt>
                <c:pt idx="195">
                  <c:v>3.2586422677041811</c:v>
                </c:pt>
                <c:pt idx="196">
                  <c:v>-3.7612658227850981E-2</c:v>
                </c:pt>
                <c:pt idx="197">
                  <c:v>-0.16457451116876831</c:v>
                </c:pt>
                <c:pt idx="198">
                  <c:v>-0.41867943747623326</c:v>
                </c:pt>
                <c:pt idx="199">
                  <c:v>-4.2728440015258542</c:v>
                </c:pt>
                <c:pt idx="200">
                  <c:v>-0.2237365458648613</c:v>
                </c:pt>
                <c:pt idx="201">
                  <c:v>1.8502178113157399</c:v>
                </c:pt>
                <c:pt idx="202">
                  <c:v>-3.3922682672233764</c:v>
                </c:pt>
                <c:pt idx="203">
                  <c:v>-2.9475739353445336</c:v>
                </c:pt>
                <c:pt idx="204">
                  <c:v>-2.8323515602196188</c:v>
                </c:pt>
                <c:pt idx="205">
                  <c:v>1.126861829878478</c:v>
                </c:pt>
                <c:pt idx="206">
                  <c:v>2.7010796835264297</c:v>
                </c:pt>
                <c:pt idx="207">
                  <c:v>1.2933311129442528</c:v>
                </c:pt>
                <c:pt idx="208">
                  <c:v>-0.96864427563755351</c:v>
                </c:pt>
                <c:pt idx="209">
                  <c:v>2.2812624229979495</c:v>
                </c:pt>
                <c:pt idx="210">
                  <c:v>0.20662273943285175</c:v>
                </c:pt>
                <c:pt idx="211">
                  <c:v>-3.6898019210245523</c:v>
                </c:pt>
                <c:pt idx="212">
                  <c:v>-1.1617983388704223</c:v>
                </c:pt>
                <c:pt idx="213">
                  <c:v>-2.5814205332773459</c:v>
                </c:pt>
                <c:pt idx="214">
                  <c:v>0.34691817790220525</c:v>
                </c:pt>
                <c:pt idx="215">
                  <c:v>-0.98535092235091271</c:v>
                </c:pt>
                <c:pt idx="216">
                  <c:v>-1.0519699862885217</c:v>
                </c:pt>
                <c:pt idx="217">
                  <c:v>1.2489533527696794</c:v>
                </c:pt>
                <c:pt idx="218">
                  <c:v>0.13124460431655002</c:v>
                </c:pt>
                <c:pt idx="219">
                  <c:v>-1.406015588425364</c:v>
                </c:pt>
                <c:pt idx="220">
                  <c:v>2.0468259097525472</c:v>
                </c:pt>
                <c:pt idx="221">
                  <c:v>-1.0616617248752673</c:v>
                </c:pt>
                <c:pt idx="222">
                  <c:v>1.4482790496760258</c:v>
                </c:pt>
                <c:pt idx="223">
                  <c:v>-7.0892198581553822E-2</c:v>
                </c:pt>
                <c:pt idx="224">
                  <c:v>0.12700294347115526</c:v>
                </c:pt>
                <c:pt idx="225">
                  <c:v>1.3726664023786057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7-4606-9263-E02BE53D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901680"/>
        <c:axId val="1844897520"/>
      </c:lineChart>
      <c:dateAx>
        <c:axId val="184490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97520"/>
        <c:crosses val="autoZero"/>
        <c:auto val="1"/>
        <c:lblOffset val="100"/>
        <c:baseTimeUnit val="days"/>
      </c:dateAx>
      <c:valAx>
        <c:axId val="184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RAMCOCEM_FUT_NEXT!$Q$3</c:f>
              <c:strCache>
                <c:ptCount val="1"/>
                <c:pt idx="0">
                  <c:v>UNADJ_RET%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RAMCOCEM_FUT_NEXT!$N$4:$N$57</c:f>
              <c:numCache>
                <c:formatCode>m/d/yyyy</c:formatCode>
                <c:ptCount val="54"/>
                <c:pt idx="0">
                  <c:v>44494</c:v>
                </c:pt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RAMCOCEM_FUT_NEXT!$Q$4:$Q$57</c:f>
              <c:numCache>
                <c:formatCode>General</c:formatCode>
                <c:ptCount val="54"/>
                <c:pt idx="2">
                  <c:v>2.7394716070019038</c:v>
                </c:pt>
                <c:pt idx="3">
                  <c:v>-3.3307723595607097</c:v>
                </c:pt>
                <c:pt idx="4">
                  <c:v>-7.2230014025245444</c:v>
                </c:pt>
                <c:pt idx="5">
                  <c:v>-5.1448727639203788</c:v>
                </c:pt>
                <c:pt idx="6">
                  <c:v>0.87654058648533784</c:v>
                </c:pt>
                <c:pt idx="7">
                  <c:v>4.2603612617831299</c:v>
                </c:pt>
                <c:pt idx="8">
                  <c:v>-4.1014243863016491</c:v>
                </c:pt>
                <c:pt idx="9">
                  <c:v>4.0345517749921065</c:v>
                </c:pt>
                <c:pt idx="10">
                  <c:v>4.9260834345889002</c:v>
                </c:pt>
                <c:pt idx="11">
                  <c:v>1.3220747889022963</c:v>
                </c:pt>
                <c:pt idx="12">
                  <c:v>-1.5762655364541123</c:v>
                </c:pt>
                <c:pt idx="13">
                  <c:v>-13.644281014128131</c:v>
                </c:pt>
                <c:pt idx="14">
                  <c:v>-3.4289556252801461</c:v>
                </c:pt>
                <c:pt idx="15">
                  <c:v>2.2801113947551741</c:v>
                </c:pt>
                <c:pt idx="16">
                  <c:v>-4.9180327868852478</c:v>
                </c:pt>
                <c:pt idx="17">
                  <c:v>-1.7957284333611823</c:v>
                </c:pt>
                <c:pt idx="18">
                  <c:v>-5.473543527124713</c:v>
                </c:pt>
                <c:pt idx="19">
                  <c:v>-10.044987146529561</c:v>
                </c:pt>
                <c:pt idx="20">
                  <c:v>4.3223547903122101</c:v>
                </c:pt>
                <c:pt idx="21">
                  <c:v>1.8216682646212785</c:v>
                </c:pt>
                <c:pt idx="22">
                  <c:v>-2.0244821092278662</c:v>
                </c:pt>
                <c:pt idx="23">
                  <c:v>8.6428228186997913</c:v>
                </c:pt>
                <c:pt idx="24">
                  <c:v>3.5005686844433268</c:v>
                </c:pt>
                <c:pt idx="25">
                  <c:v>-1.2759462759462814</c:v>
                </c:pt>
                <c:pt idx="26">
                  <c:v>-0.38958629645661708</c:v>
                </c:pt>
                <c:pt idx="27">
                  <c:v>-1.601688601936923</c:v>
                </c:pt>
                <c:pt idx="28">
                  <c:v>-8.6056782334384927</c:v>
                </c:pt>
                <c:pt idx="29">
                  <c:v>-5.1221869391136146</c:v>
                </c:pt>
                <c:pt idx="30">
                  <c:v>-2.7939464493597272</c:v>
                </c:pt>
                <c:pt idx="31">
                  <c:v>2.0808383233532899</c:v>
                </c:pt>
                <c:pt idx="32">
                  <c:v>-8.8356063938993987</c:v>
                </c:pt>
                <c:pt idx="33">
                  <c:v>-6.1127644172766029</c:v>
                </c:pt>
                <c:pt idx="34">
                  <c:v>-0.10280133641737733</c:v>
                </c:pt>
                <c:pt idx="35">
                  <c:v>5.4883800703198702</c:v>
                </c:pt>
                <c:pt idx="36">
                  <c:v>3.0891797414844326</c:v>
                </c:pt>
                <c:pt idx="37">
                  <c:v>0.67029414084062777</c:v>
                </c:pt>
                <c:pt idx="38">
                  <c:v>1.5979946733510961</c:v>
                </c:pt>
                <c:pt idx="39">
                  <c:v>2.4518118735543526</c:v>
                </c:pt>
                <c:pt idx="40">
                  <c:v>10.453040337146305</c:v>
                </c:pt>
                <c:pt idx="41">
                  <c:v>1.2468488110649285</c:v>
                </c:pt>
                <c:pt idx="42">
                  <c:v>1.1372812920592255</c:v>
                </c:pt>
                <c:pt idx="43">
                  <c:v>-4.3316255239869674</c:v>
                </c:pt>
                <c:pt idx="44">
                  <c:v>0.94588955348449966</c:v>
                </c:pt>
                <c:pt idx="45">
                  <c:v>3.1142345321758174</c:v>
                </c:pt>
                <c:pt idx="46">
                  <c:v>5.5726312976079173</c:v>
                </c:pt>
                <c:pt idx="47">
                  <c:v>-4.8037974683544364</c:v>
                </c:pt>
                <c:pt idx="48">
                  <c:v>-6.9875673160029201</c:v>
                </c:pt>
                <c:pt idx="49">
                  <c:v>4.4317369549678336</c:v>
                </c:pt>
                <c:pt idx="50">
                  <c:v>-2.1971252566735053</c:v>
                </c:pt>
                <c:pt idx="51">
                  <c:v>-2.7223738540135831</c:v>
                </c:pt>
                <c:pt idx="52">
                  <c:v>1.4388489208633095</c:v>
                </c:pt>
                <c:pt idx="53">
                  <c:v>1.6241134751773114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3-459C-9774-C80A6C6F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49520"/>
        <c:axId val="2110649936"/>
      </c:lineChart>
      <c:dateAx>
        <c:axId val="21106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49936"/>
        <c:crosses val="autoZero"/>
        <c:auto val="1"/>
        <c:lblOffset val="100"/>
        <c:baseTimeUnit val="days"/>
      </c:dateAx>
      <c:valAx>
        <c:axId val="21106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RAMCOCEM_FUT_NEXT!$T$3</c:f>
              <c:strCache>
                <c:ptCount val="1"/>
                <c:pt idx="0">
                  <c:v>Adjusted_Ret%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RAMCOCEM_FUT_NEXT!$N$4:$N$57</c:f>
              <c:numCache>
                <c:formatCode>m/d/yyyy</c:formatCode>
                <c:ptCount val="54"/>
                <c:pt idx="0">
                  <c:v>44494</c:v>
                </c:pt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RAMCOCEM_FUT_NEXT!$T$4:$T$57</c:f>
              <c:numCache>
                <c:formatCode>General</c:formatCode>
                <c:ptCount val="54"/>
                <c:pt idx="2">
                  <c:v>2.704171607001904</c:v>
                </c:pt>
                <c:pt idx="3">
                  <c:v>-3.3661723595607098</c:v>
                </c:pt>
                <c:pt idx="4">
                  <c:v>-7.2584014025245445</c:v>
                </c:pt>
                <c:pt idx="5">
                  <c:v>-5.1803727639203787</c:v>
                </c:pt>
                <c:pt idx="6">
                  <c:v>0.8415405864853378</c:v>
                </c:pt>
                <c:pt idx="7">
                  <c:v>4.2247612617831303</c:v>
                </c:pt>
                <c:pt idx="8">
                  <c:v>-4.1377243863016488</c:v>
                </c:pt>
                <c:pt idx="9">
                  <c:v>3.9981517749921065</c:v>
                </c:pt>
                <c:pt idx="10">
                  <c:v>4.8900834345889006</c:v>
                </c:pt>
                <c:pt idx="11">
                  <c:v>1.2861747889022963</c:v>
                </c:pt>
                <c:pt idx="12">
                  <c:v>-1.6135655364541122</c:v>
                </c:pt>
                <c:pt idx="13">
                  <c:v>-13.68188101412813</c:v>
                </c:pt>
                <c:pt idx="14">
                  <c:v>-3.4675556252801463</c:v>
                </c:pt>
                <c:pt idx="15">
                  <c:v>2.242611394755174</c:v>
                </c:pt>
                <c:pt idx="16">
                  <c:v>-4.9552327868852482</c:v>
                </c:pt>
                <c:pt idx="17">
                  <c:v>-1.8331284333611824</c:v>
                </c:pt>
                <c:pt idx="18">
                  <c:v>-5.5115435271247133</c:v>
                </c:pt>
                <c:pt idx="19">
                  <c:v>-10.08328714652956</c:v>
                </c:pt>
                <c:pt idx="20">
                  <c:v>4.2846547903122101</c:v>
                </c:pt>
                <c:pt idx="21">
                  <c:v>1.7837682646212785</c:v>
                </c:pt>
                <c:pt idx="22">
                  <c:v>-2.0627821092278662</c:v>
                </c:pt>
                <c:pt idx="23">
                  <c:v>8.6030228186997917</c:v>
                </c:pt>
                <c:pt idx="24">
                  <c:v>3.460668684443327</c:v>
                </c:pt>
                <c:pt idx="25">
                  <c:v>-1.3157462759462815</c:v>
                </c:pt>
                <c:pt idx="26">
                  <c:v>-0.42968629645661705</c:v>
                </c:pt>
                <c:pt idx="27">
                  <c:v>-1.647988601936923</c:v>
                </c:pt>
                <c:pt idx="28">
                  <c:v>-8.6546782334384922</c:v>
                </c:pt>
                <c:pt idx="29">
                  <c:v>-5.1713869391136145</c:v>
                </c:pt>
                <c:pt idx="30">
                  <c:v>-2.8427464493597272</c:v>
                </c:pt>
                <c:pt idx="31">
                  <c:v>2.03103832335329</c:v>
                </c:pt>
                <c:pt idx="32">
                  <c:v>-8.8856063938993994</c:v>
                </c:pt>
                <c:pt idx="33">
                  <c:v>-6.1639644172766026</c:v>
                </c:pt>
                <c:pt idx="34">
                  <c:v>-0.15390133641737735</c:v>
                </c:pt>
                <c:pt idx="35">
                  <c:v>5.4370800703198698</c:v>
                </c:pt>
                <c:pt idx="36">
                  <c:v>3.0374797414844328</c:v>
                </c:pt>
                <c:pt idx="37">
                  <c:v>0.61799414084062776</c:v>
                </c:pt>
                <c:pt idx="38">
                  <c:v>1.5434946733510961</c:v>
                </c:pt>
                <c:pt idx="39">
                  <c:v>2.3958118735543525</c:v>
                </c:pt>
                <c:pt idx="40">
                  <c:v>10.397240337146306</c:v>
                </c:pt>
                <c:pt idx="41">
                  <c:v>1.1913488110649284</c:v>
                </c:pt>
                <c:pt idx="42">
                  <c:v>1.0817812920592254</c:v>
                </c:pt>
                <c:pt idx="43">
                  <c:v>-4.3875255239869677</c:v>
                </c:pt>
                <c:pt idx="44">
                  <c:v>0.88958955348449964</c:v>
                </c:pt>
                <c:pt idx="45">
                  <c:v>3.0578345321758174</c:v>
                </c:pt>
                <c:pt idx="46">
                  <c:v>5.5149312976079177</c:v>
                </c:pt>
                <c:pt idx="47">
                  <c:v>-4.8627974683544366</c:v>
                </c:pt>
                <c:pt idx="48">
                  <c:v>-7.0484673160029203</c:v>
                </c:pt>
                <c:pt idx="49">
                  <c:v>4.3705369549678332</c:v>
                </c:pt>
                <c:pt idx="50">
                  <c:v>-2.2604252566735052</c:v>
                </c:pt>
                <c:pt idx="51">
                  <c:v>-2.7861738540135832</c:v>
                </c:pt>
                <c:pt idx="52">
                  <c:v>1.3743489208633095</c:v>
                </c:pt>
                <c:pt idx="53">
                  <c:v>1.5593134751773114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E-4981-ACC9-991339607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97232"/>
        <c:axId val="1155599728"/>
      </c:lineChart>
      <c:dateAx>
        <c:axId val="115559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99728"/>
        <c:crosses val="autoZero"/>
        <c:auto val="1"/>
        <c:lblOffset val="100"/>
        <c:baseTimeUnit val="days"/>
      </c:dateAx>
      <c:valAx>
        <c:axId val="1155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RAMCOCEM_FUT_NEXT!$AC$3</c:f>
              <c:strCache>
                <c:ptCount val="1"/>
                <c:pt idx="0">
                  <c:v>Unadjusted_Ret%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RAMCOCEM_FUT_NEXT!$Z$4:$Z$16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RAMCOCEM_FUT_NEXT!$AC$4:$AC$16</c:f>
              <c:numCache>
                <c:formatCode>General</c:formatCode>
                <c:ptCount val="13"/>
                <c:pt idx="2">
                  <c:v>-11.872591354413329</c:v>
                </c:pt>
                <c:pt idx="3">
                  <c:v>9.193888303477344</c:v>
                </c:pt>
                <c:pt idx="4">
                  <c:v>-13.481302774427025</c:v>
                </c:pt>
                <c:pt idx="5">
                  <c:v>-12.581562656851258</c:v>
                </c:pt>
                <c:pt idx="6">
                  <c:v>0.96331738437001013</c:v>
                </c:pt>
                <c:pt idx="7">
                  <c:v>0.151649184885637</c:v>
                </c:pt>
                <c:pt idx="8">
                  <c:v>-14.239747634069403</c:v>
                </c:pt>
                <c:pt idx="9">
                  <c:v>-7.2537335393217033</c:v>
                </c:pt>
                <c:pt idx="10">
                  <c:v>16.419449512175774</c:v>
                </c:pt>
                <c:pt idx="11">
                  <c:v>1.9690672480752105</c:v>
                </c:pt>
                <c:pt idx="12">
                  <c:v>-2.3787251102498939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021-B515-ECFD075B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627264"/>
        <c:axId val="1728632256"/>
      </c:lineChart>
      <c:dateAx>
        <c:axId val="172862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32256"/>
        <c:crosses val="autoZero"/>
        <c:auto val="1"/>
        <c:lblOffset val="100"/>
        <c:baseTimeUnit val="months"/>
      </c:dateAx>
      <c:valAx>
        <c:axId val="17286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RAMCOCEM_FUT_NEXT!$AF$3</c:f>
              <c:strCache>
                <c:ptCount val="1"/>
                <c:pt idx="0">
                  <c:v>Adj_Ret%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RAMCOCEM_FUT_NEXT!$Z$4:$Z$16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RAMCOCEM_FUT_NEXT!$AF$4:$AF$16</c:f>
              <c:numCache>
                <c:formatCode>General</c:formatCode>
                <c:ptCount val="13"/>
                <c:pt idx="2">
                  <c:v>-11.90809135441333</c:v>
                </c:pt>
                <c:pt idx="3">
                  <c:v>9.1574883034773435</c:v>
                </c:pt>
                <c:pt idx="4">
                  <c:v>-13.518902774427024</c:v>
                </c:pt>
                <c:pt idx="5">
                  <c:v>-12.618862656851258</c:v>
                </c:pt>
                <c:pt idx="6">
                  <c:v>0.92501738437001013</c:v>
                </c:pt>
                <c:pt idx="7">
                  <c:v>0.111349184885637</c:v>
                </c:pt>
                <c:pt idx="8">
                  <c:v>-14.288847634069402</c:v>
                </c:pt>
                <c:pt idx="9">
                  <c:v>-7.3051335393217034</c:v>
                </c:pt>
                <c:pt idx="10">
                  <c:v>16.363449512175773</c:v>
                </c:pt>
                <c:pt idx="11">
                  <c:v>1.9131672480752104</c:v>
                </c:pt>
                <c:pt idx="12">
                  <c:v>-2.439625110249894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E-4D8A-B6E0-DCAF50E6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675104"/>
        <c:axId val="1942675520"/>
      </c:lineChart>
      <c:dateAx>
        <c:axId val="19426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75520"/>
        <c:crosses val="autoZero"/>
        <c:auto val="1"/>
        <c:lblOffset val="100"/>
        <c:baseTimeUnit val="months"/>
      </c:dateAx>
      <c:valAx>
        <c:axId val="19426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</a:t>
            </a:r>
            <a:r>
              <a:rPr lang="en-US" baseline="0"/>
              <a:t> Vs Spot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BSOFT_BACKWARDATION_CONTANGO!$B$2:$B$249</c:f>
              <c:numCache>
                <c:formatCode>General</c:formatCode>
                <c:ptCount val="248"/>
                <c:pt idx="0">
                  <c:v>405.32476800000001</c:v>
                </c:pt>
                <c:pt idx="1">
                  <c:v>402.26870700000001</c:v>
                </c:pt>
                <c:pt idx="2">
                  <c:v>398.325378</c:v>
                </c:pt>
                <c:pt idx="3">
                  <c:v>402.95880099999999</c:v>
                </c:pt>
                <c:pt idx="4">
                  <c:v>410.35257000000001</c:v>
                </c:pt>
                <c:pt idx="5">
                  <c:v>428.245361</c:v>
                </c:pt>
                <c:pt idx="6">
                  <c:v>419.02783199999999</c:v>
                </c:pt>
                <c:pt idx="7">
                  <c:v>414.88738999999998</c:v>
                </c:pt>
                <c:pt idx="8">
                  <c:v>419.61935399999999</c:v>
                </c:pt>
                <c:pt idx="9">
                  <c:v>414.59161399999999</c:v>
                </c:pt>
                <c:pt idx="10">
                  <c:v>432.33657799999997</c:v>
                </c:pt>
                <c:pt idx="11">
                  <c:v>468.319458</c:v>
                </c:pt>
                <c:pt idx="12">
                  <c:v>462.60162400000002</c:v>
                </c:pt>
                <c:pt idx="13">
                  <c:v>450.27874800000001</c:v>
                </c:pt>
                <c:pt idx="14">
                  <c:v>493.26101699999998</c:v>
                </c:pt>
                <c:pt idx="15">
                  <c:v>480.445221</c:v>
                </c:pt>
                <c:pt idx="16">
                  <c:v>492.66949499999998</c:v>
                </c:pt>
                <c:pt idx="17">
                  <c:v>464.622589</c:v>
                </c:pt>
                <c:pt idx="18">
                  <c:v>467.43218999999999</c:v>
                </c:pt>
                <c:pt idx="19">
                  <c:v>468.22091699999999</c:v>
                </c:pt>
                <c:pt idx="20">
                  <c:v>481.18457000000001</c:v>
                </c:pt>
                <c:pt idx="21">
                  <c:v>481.87463400000001</c:v>
                </c:pt>
                <c:pt idx="22">
                  <c:v>476.10754400000002</c:v>
                </c:pt>
                <c:pt idx="23">
                  <c:v>461.07360799999998</c:v>
                </c:pt>
                <c:pt idx="24">
                  <c:v>466.84069799999997</c:v>
                </c:pt>
                <c:pt idx="25">
                  <c:v>474.77667200000002</c:v>
                </c:pt>
                <c:pt idx="26">
                  <c:v>477.93133499999999</c:v>
                </c:pt>
                <c:pt idx="27">
                  <c:v>472.21350100000001</c:v>
                </c:pt>
                <c:pt idx="28">
                  <c:v>497.20434599999999</c:v>
                </c:pt>
                <c:pt idx="29">
                  <c:v>498.48593099999999</c:v>
                </c:pt>
                <c:pt idx="30">
                  <c:v>494.246826</c:v>
                </c:pt>
                <c:pt idx="31">
                  <c:v>498.14086900000001</c:v>
                </c:pt>
                <c:pt idx="32">
                  <c:v>490.796448</c:v>
                </c:pt>
                <c:pt idx="33">
                  <c:v>460.97503699999999</c:v>
                </c:pt>
                <c:pt idx="34">
                  <c:v>467.48150600000002</c:v>
                </c:pt>
                <c:pt idx="35">
                  <c:v>493.65533399999998</c:v>
                </c:pt>
                <c:pt idx="36">
                  <c:v>521.01220699999999</c:v>
                </c:pt>
                <c:pt idx="37">
                  <c:v>523.033142</c:v>
                </c:pt>
                <c:pt idx="38">
                  <c:v>519.18841599999996</c:v>
                </c:pt>
                <c:pt idx="39">
                  <c:v>532.349243</c:v>
                </c:pt>
                <c:pt idx="40">
                  <c:v>527.12432899999999</c:v>
                </c:pt>
                <c:pt idx="41">
                  <c:v>533.43365500000004</c:v>
                </c:pt>
                <c:pt idx="42">
                  <c:v>536.98266599999999</c:v>
                </c:pt>
                <c:pt idx="43">
                  <c:v>558.917419</c:v>
                </c:pt>
                <c:pt idx="44">
                  <c:v>551.67156999999997</c:v>
                </c:pt>
                <c:pt idx="45">
                  <c:v>543.14416500000004</c:v>
                </c:pt>
                <c:pt idx="46">
                  <c:v>551.42504899999994</c:v>
                </c:pt>
                <c:pt idx="47">
                  <c:v>569.12072799999999</c:v>
                </c:pt>
                <c:pt idx="48">
                  <c:v>563.50152600000001</c:v>
                </c:pt>
                <c:pt idx="49">
                  <c:v>563.74798599999997</c:v>
                </c:pt>
                <c:pt idx="50">
                  <c:v>566.85333300000002</c:v>
                </c:pt>
                <c:pt idx="51">
                  <c:v>561.52984600000002</c:v>
                </c:pt>
                <c:pt idx="52">
                  <c:v>549.10833700000001</c:v>
                </c:pt>
                <c:pt idx="53">
                  <c:v>541.76397699999995</c:v>
                </c:pt>
                <c:pt idx="54">
                  <c:v>527.12432899999999</c:v>
                </c:pt>
                <c:pt idx="55">
                  <c:v>505.63320900000002</c:v>
                </c:pt>
                <c:pt idx="56">
                  <c:v>494.98620599999998</c:v>
                </c:pt>
                <c:pt idx="57">
                  <c:v>480.34661899999998</c:v>
                </c:pt>
                <c:pt idx="58">
                  <c:v>444.117279</c:v>
                </c:pt>
                <c:pt idx="59">
                  <c:v>454.56710800000002</c:v>
                </c:pt>
                <c:pt idx="60">
                  <c:v>431.69580100000002</c:v>
                </c:pt>
                <c:pt idx="61">
                  <c:v>438.79379299999999</c:v>
                </c:pt>
                <c:pt idx="62">
                  <c:v>468.861694</c:v>
                </c:pt>
                <c:pt idx="63">
                  <c:v>465.31265300000001</c:v>
                </c:pt>
                <c:pt idx="64">
                  <c:v>469.99539199999998</c:v>
                </c:pt>
                <c:pt idx="65">
                  <c:v>468.46734600000002</c:v>
                </c:pt>
                <c:pt idx="66">
                  <c:v>460.77786300000002</c:v>
                </c:pt>
                <c:pt idx="67">
                  <c:v>446.33538800000002</c:v>
                </c:pt>
                <c:pt idx="68">
                  <c:v>436.27990699999998</c:v>
                </c:pt>
                <c:pt idx="69">
                  <c:v>449.29290800000001</c:v>
                </c:pt>
                <c:pt idx="70">
                  <c:v>456.489441</c:v>
                </c:pt>
                <c:pt idx="71">
                  <c:v>446.58184799999998</c:v>
                </c:pt>
                <c:pt idx="72">
                  <c:v>416.56326300000001</c:v>
                </c:pt>
                <c:pt idx="73">
                  <c:v>440.81475799999998</c:v>
                </c:pt>
                <c:pt idx="74">
                  <c:v>437.90655500000003</c:v>
                </c:pt>
                <c:pt idx="75">
                  <c:v>433.61819500000001</c:v>
                </c:pt>
                <c:pt idx="76">
                  <c:v>420.65451000000002</c:v>
                </c:pt>
                <c:pt idx="77">
                  <c:v>407.04998799999998</c:v>
                </c:pt>
                <c:pt idx="78">
                  <c:v>410.79620399999999</c:v>
                </c:pt>
                <c:pt idx="79">
                  <c:v>408.92306500000001</c:v>
                </c:pt>
                <c:pt idx="80">
                  <c:v>376.78497299999998</c:v>
                </c:pt>
                <c:pt idx="81">
                  <c:v>397.83245799999997</c:v>
                </c:pt>
                <c:pt idx="82">
                  <c:v>401.87439000000001</c:v>
                </c:pt>
                <c:pt idx="83">
                  <c:v>415.18310500000001</c:v>
                </c:pt>
                <c:pt idx="84">
                  <c:v>423.75985700000001</c:v>
                </c:pt>
                <c:pt idx="85">
                  <c:v>431.74511699999999</c:v>
                </c:pt>
                <c:pt idx="86">
                  <c:v>424.99215700000002</c:v>
                </c:pt>
                <c:pt idx="87">
                  <c:v>444.80737299999998</c:v>
                </c:pt>
                <c:pt idx="88">
                  <c:v>449.68725599999999</c:v>
                </c:pt>
                <c:pt idx="89">
                  <c:v>443.62435900000003</c:v>
                </c:pt>
                <c:pt idx="90">
                  <c:v>446.82830799999999</c:v>
                </c:pt>
                <c:pt idx="91">
                  <c:v>445.84249899999998</c:v>
                </c:pt>
                <c:pt idx="92">
                  <c:v>430.709991</c:v>
                </c:pt>
                <c:pt idx="93">
                  <c:v>436.23062099999999</c:v>
                </c:pt>
                <c:pt idx="94">
                  <c:v>437.66009500000001</c:v>
                </c:pt>
                <c:pt idx="95">
                  <c:v>437.46292099999999</c:v>
                </c:pt>
                <c:pt idx="96">
                  <c:v>459.299103</c:v>
                </c:pt>
                <c:pt idx="97">
                  <c:v>460.92572000000001</c:v>
                </c:pt>
                <c:pt idx="98">
                  <c:v>473.29791299999999</c:v>
                </c:pt>
                <c:pt idx="99">
                  <c:v>459.299103</c:v>
                </c:pt>
                <c:pt idx="100">
                  <c:v>447.56768799999998</c:v>
                </c:pt>
                <c:pt idx="101">
                  <c:v>449.58865400000002</c:v>
                </c:pt>
                <c:pt idx="102">
                  <c:v>447.76486199999999</c:v>
                </c:pt>
                <c:pt idx="103">
                  <c:v>448.50424199999998</c:v>
                </c:pt>
                <c:pt idx="104">
                  <c:v>459.98919699999999</c:v>
                </c:pt>
                <c:pt idx="105">
                  <c:v>465.16479500000003</c:v>
                </c:pt>
                <c:pt idx="106">
                  <c:v>482.71258499999999</c:v>
                </c:pt>
                <c:pt idx="107">
                  <c:v>475.61462399999999</c:v>
                </c:pt>
                <c:pt idx="108">
                  <c:v>478.02990699999998</c:v>
                </c:pt>
                <c:pt idx="109">
                  <c:v>482.66332999999997</c:v>
                </c:pt>
                <c:pt idx="110">
                  <c:v>489.41629</c:v>
                </c:pt>
                <c:pt idx="111">
                  <c:v>453.975616</c:v>
                </c:pt>
                <c:pt idx="112">
                  <c:v>445.99035600000002</c:v>
                </c:pt>
                <c:pt idx="113">
                  <c:v>418.97854599999999</c:v>
                </c:pt>
                <c:pt idx="114">
                  <c:v>419.86584499999998</c:v>
                </c:pt>
                <c:pt idx="115">
                  <c:v>413.605774</c:v>
                </c:pt>
                <c:pt idx="116">
                  <c:v>425.53433200000001</c:v>
                </c:pt>
                <c:pt idx="117">
                  <c:v>413.85223400000001</c:v>
                </c:pt>
                <c:pt idx="118">
                  <c:v>404.63473499999998</c:v>
                </c:pt>
                <c:pt idx="119">
                  <c:v>415.57742300000001</c:v>
                </c:pt>
                <c:pt idx="120">
                  <c:v>411.880585</c:v>
                </c:pt>
                <c:pt idx="121">
                  <c:v>419.07714800000002</c:v>
                </c:pt>
                <c:pt idx="122">
                  <c:v>408.03582799999998</c:v>
                </c:pt>
                <c:pt idx="123">
                  <c:v>400.88855000000001</c:v>
                </c:pt>
                <c:pt idx="124">
                  <c:v>399.606964</c:v>
                </c:pt>
                <c:pt idx="125">
                  <c:v>409.76101699999998</c:v>
                </c:pt>
                <c:pt idx="126">
                  <c:v>389.25573700000001</c:v>
                </c:pt>
                <c:pt idx="127">
                  <c:v>381.46768200000002</c:v>
                </c:pt>
                <c:pt idx="128">
                  <c:v>371.06710800000002</c:v>
                </c:pt>
                <c:pt idx="129">
                  <c:v>358.054169</c:v>
                </c:pt>
                <c:pt idx="130">
                  <c:v>358.34991500000001</c:v>
                </c:pt>
                <c:pt idx="131">
                  <c:v>352.87857100000002</c:v>
                </c:pt>
                <c:pt idx="132">
                  <c:v>357.01904300000001</c:v>
                </c:pt>
                <c:pt idx="133">
                  <c:v>378.46087599999998</c:v>
                </c:pt>
                <c:pt idx="134">
                  <c:v>383.83367900000002</c:v>
                </c:pt>
                <c:pt idx="135">
                  <c:v>377.52435300000002</c:v>
                </c:pt>
                <c:pt idx="136">
                  <c:v>378.06652800000001</c:v>
                </c:pt>
                <c:pt idx="137">
                  <c:v>372.74307299999998</c:v>
                </c:pt>
                <c:pt idx="138">
                  <c:v>368.405396</c:v>
                </c:pt>
                <c:pt idx="139">
                  <c:v>338.38681000000003</c:v>
                </c:pt>
                <c:pt idx="140">
                  <c:v>348.68875100000002</c:v>
                </c:pt>
                <c:pt idx="141">
                  <c:v>357.511932</c:v>
                </c:pt>
                <c:pt idx="142">
                  <c:v>367.91247600000003</c:v>
                </c:pt>
                <c:pt idx="143">
                  <c:v>365.349335</c:v>
                </c:pt>
                <c:pt idx="144">
                  <c:v>362.93402099999997</c:v>
                </c:pt>
                <c:pt idx="145">
                  <c:v>367.02520800000002</c:v>
                </c:pt>
                <c:pt idx="146">
                  <c:v>376.045593</c:v>
                </c:pt>
                <c:pt idx="147">
                  <c:v>363.426941</c:v>
                </c:pt>
                <c:pt idx="148">
                  <c:v>356.27966300000003</c:v>
                </c:pt>
                <c:pt idx="149">
                  <c:v>360.32156400000002</c:v>
                </c:pt>
                <c:pt idx="150">
                  <c:v>363.13122600000003</c:v>
                </c:pt>
                <c:pt idx="151">
                  <c:v>352.23776199999998</c:v>
                </c:pt>
                <c:pt idx="152">
                  <c:v>333.16192599999999</c:v>
                </c:pt>
                <c:pt idx="153">
                  <c:v>343.71029700000003</c:v>
                </c:pt>
                <c:pt idx="154">
                  <c:v>345.82983400000001</c:v>
                </c:pt>
                <c:pt idx="155">
                  <c:v>338.288208</c:v>
                </c:pt>
                <c:pt idx="156">
                  <c:v>325.76818800000001</c:v>
                </c:pt>
                <c:pt idx="157">
                  <c:v>317.53646900000001</c:v>
                </c:pt>
                <c:pt idx="158">
                  <c:v>330.598724</c:v>
                </c:pt>
                <c:pt idx="159">
                  <c:v>337.69671599999998</c:v>
                </c:pt>
                <c:pt idx="160">
                  <c:v>347.65362499999998</c:v>
                </c:pt>
                <c:pt idx="161">
                  <c:v>356.52612299999998</c:v>
                </c:pt>
                <c:pt idx="162">
                  <c:v>367.81390399999998</c:v>
                </c:pt>
                <c:pt idx="163">
                  <c:v>364.56063799999998</c:v>
                </c:pt>
                <c:pt idx="164">
                  <c:v>365.694366</c:v>
                </c:pt>
                <c:pt idx="165">
                  <c:v>348.24511699999999</c:v>
                </c:pt>
                <c:pt idx="166">
                  <c:v>344.49899299999998</c:v>
                </c:pt>
                <c:pt idx="167">
                  <c:v>339.96414199999998</c:v>
                </c:pt>
                <c:pt idx="168">
                  <c:v>339.17544600000002</c:v>
                </c:pt>
                <c:pt idx="169">
                  <c:v>335.13357500000001</c:v>
                </c:pt>
                <c:pt idx="170">
                  <c:v>335.67578099999997</c:v>
                </c:pt>
                <c:pt idx="171">
                  <c:v>338.78112800000002</c:v>
                </c:pt>
                <c:pt idx="172">
                  <c:v>332.96475199999998</c:v>
                </c:pt>
                <c:pt idx="173">
                  <c:v>331.978882</c:v>
                </c:pt>
                <c:pt idx="174">
                  <c:v>340.80209400000001</c:v>
                </c:pt>
                <c:pt idx="175">
                  <c:v>315.79135100000002</c:v>
                </c:pt>
                <c:pt idx="176">
                  <c:v>307.88540599999999</c:v>
                </c:pt>
                <c:pt idx="177">
                  <c:v>316.23889200000002</c:v>
                </c:pt>
                <c:pt idx="178">
                  <c:v>325.98458900000003</c:v>
                </c:pt>
                <c:pt idx="179">
                  <c:v>333.39334100000002</c:v>
                </c:pt>
                <c:pt idx="180">
                  <c:v>336.52590900000001</c:v>
                </c:pt>
                <c:pt idx="181">
                  <c:v>331.65304600000002</c:v>
                </c:pt>
                <c:pt idx="182">
                  <c:v>330.907196</c:v>
                </c:pt>
                <c:pt idx="183">
                  <c:v>317.68087800000001</c:v>
                </c:pt>
                <c:pt idx="184">
                  <c:v>324.19457999999997</c:v>
                </c:pt>
                <c:pt idx="185">
                  <c:v>327.47628800000001</c:v>
                </c:pt>
                <c:pt idx="186">
                  <c:v>334.13919099999998</c:v>
                </c:pt>
                <c:pt idx="187">
                  <c:v>340.50375400000001</c:v>
                </c:pt>
                <c:pt idx="188">
                  <c:v>332.697205</c:v>
                </c:pt>
                <c:pt idx="189">
                  <c:v>340.45404100000002</c:v>
                </c:pt>
                <c:pt idx="190">
                  <c:v>348.21081500000003</c:v>
                </c:pt>
                <c:pt idx="191">
                  <c:v>344.03411899999998</c:v>
                </c:pt>
                <c:pt idx="192">
                  <c:v>341.697113</c:v>
                </c:pt>
                <c:pt idx="193">
                  <c:v>334.13919099999998</c:v>
                </c:pt>
                <c:pt idx="194">
                  <c:v>341.19988999999998</c:v>
                </c:pt>
                <c:pt idx="195">
                  <c:v>338.663971</c:v>
                </c:pt>
                <c:pt idx="196">
                  <c:v>334.03973400000001</c:v>
                </c:pt>
                <c:pt idx="197">
                  <c:v>337.122589</c:v>
                </c:pt>
                <c:pt idx="198">
                  <c:v>332.647491</c:v>
                </c:pt>
                <c:pt idx="199">
                  <c:v>329.66412400000002</c:v>
                </c:pt>
                <c:pt idx="200">
                  <c:v>321.21118200000001</c:v>
                </c:pt>
                <c:pt idx="201">
                  <c:v>319.520599</c:v>
                </c:pt>
                <c:pt idx="202">
                  <c:v>318.52612299999998</c:v>
                </c:pt>
                <c:pt idx="203">
                  <c:v>322.106201</c:v>
                </c:pt>
                <c:pt idx="204">
                  <c:v>319.868652</c:v>
                </c:pt>
                <c:pt idx="205">
                  <c:v>310.42126500000001</c:v>
                </c:pt>
                <c:pt idx="206">
                  <c:v>319.57034299999998</c:v>
                </c:pt>
                <c:pt idx="207">
                  <c:v>320.117279</c:v>
                </c:pt>
                <c:pt idx="208">
                  <c:v>319.17254600000001</c:v>
                </c:pt>
                <c:pt idx="209">
                  <c:v>320.71395899999999</c:v>
                </c:pt>
                <c:pt idx="210">
                  <c:v>321.41009500000001</c:v>
                </c:pt>
                <c:pt idx="211">
                  <c:v>316.18917800000003</c:v>
                </c:pt>
                <c:pt idx="212">
                  <c:v>316.53720099999998</c:v>
                </c:pt>
                <c:pt idx="213">
                  <c:v>326.92935199999999</c:v>
                </c:pt>
                <c:pt idx="214">
                  <c:v>336.17782599999998</c:v>
                </c:pt>
                <c:pt idx="215">
                  <c:v>333.095032</c:v>
                </c:pt>
                <c:pt idx="216">
                  <c:v>322.70288099999999</c:v>
                </c:pt>
                <c:pt idx="217">
                  <c:v>317.43225100000001</c:v>
                </c:pt>
                <c:pt idx="218">
                  <c:v>306.39370700000001</c:v>
                </c:pt>
                <c:pt idx="219">
                  <c:v>298.48773199999999</c:v>
                </c:pt>
                <c:pt idx="220">
                  <c:v>303.11196899999999</c:v>
                </c:pt>
                <c:pt idx="221">
                  <c:v>300.82473800000002</c:v>
                </c:pt>
                <c:pt idx="222">
                  <c:v>301.91863999999998</c:v>
                </c:pt>
                <c:pt idx="223">
                  <c:v>297.49325599999997</c:v>
                </c:pt>
                <c:pt idx="224">
                  <c:v>289.09008799999998</c:v>
                </c:pt>
                <c:pt idx="225">
                  <c:v>289.288971</c:v>
                </c:pt>
                <c:pt idx="226">
                  <c:v>283.71997099999999</c:v>
                </c:pt>
                <c:pt idx="227">
                  <c:v>279.24487299999998</c:v>
                </c:pt>
                <c:pt idx="228">
                  <c:v>280.88577299999997</c:v>
                </c:pt>
                <c:pt idx="229">
                  <c:v>277.35540800000001</c:v>
                </c:pt>
                <c:pt idx="230">
                  <c:v>285.36084</c:v>
                </c:pt>
                <c:pt idx="231">
                  <c:v>293.51541099999997</c:v>
                </c:pt>
                <c:pt idx="232">
                  <c:v>292.02374300000002</c:v>
                </c:pt>
                <c:pt idx="233">
                  <c:v>287.49893200000002</c:v>
                </c:pt>
                <c:pt idx="234">
                  <c:v>280.13992300000001</c:v>
                </c:pt>
                <c:pt idx="235">
                  <c:v>281.58187900000001</c:v>
                </c:pt>
                <c:pt idx="236">
                  <c:v>278.89685100000003</c:v>
                </c:pt>
                <c:pt idx="237">
                  <c:v>281.23382600000002</c:v>
                </c:pt>
                <c:pt idx="238">
                  <c:v>280.04046599999998</c:v>
                </c:pt>
                <c:pt idx="239">
                  <c:v>279.84158300000001</c:v>
                </c:pt>
                <c:pt idx="240">
                  <c:v>270.69253500000002</c:v>
                </c:pt>
                <c:pt idx="241">
                  <c:v>284.41610700000001</c:v>
                </c:pt>
                <c:pt idx="242">
                  <c:v>278.84710699999999</c:v>
                </c:pt>
                <c:pt idx="243">
                  <c:v>280.587402</c:v>
                </c:pt>
                <c:pt idx="244">
                  <c:v>272.58200099999999</c:v>
                </c:pt>
                <c:pt idx="245">
                  <c:v>268.70361300000002</c:v>
                </c:pt>
                <c:pt idx="246">
                  <c:v>261.59320100000002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1-4A17-9022-45566C7838EC}"/>
            </c:ext>
          </c:extLst>
        </c:ser>
        <c:ser>
          <c:idx val="1"/>
          <c:order val="1"/>
          <c:tx>
            <c:strRef>
              <c:f>BSOFT_BACKWARDATION_CONTANGO!$D$1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BSOFT_BACKWARDATION_CONTANGO!$D$2:$D$249</c:f>
              <c:numCache>
                <c:formatCode>General</c:formatCode>
                <c:ptCount val="248"/>
                <c:pt idx="0">
                  <c:v>413.4</c:v>
                </c:pt>
                <c:pt idx="1">
                  <c:v>409.7</c:v>
                </c:pt>
                <c:pt idx="2">
                  <c:v>405.95</c:v>
                </c:pt>
                <c:pt idx="3">
                  <c:v>410.25</c:v>
                </c:pt>
                <c:pt idx="4">
                  <c:v>418.75</c:v>
                </c:pt>
                <c:pt idx="5">
                  <c:v>436.45</c:v>
                </c:pt>
                <c:pt idx="6">
                  <c:v>426.55</c:v>
                </c:pt>
                <c:pt idx="7">
                  <c:v>422.3</c:v>
                </c:pt>
                <c:pt idx="8">
                  <c:v>427.6</c:v>
                </c:pt>
                <c:pt idx="9">
                  <c:v>421.7</c:v>
                </c:pt>
                <c:pt idx="10">
                  <c:v>440.35</c:v>
                </c:pt>
                <c:pt idx="11">
                  <c:v>477.05</c:v>
                </c:pt>
                <c:pt idx="12">
                  <c:v>470</c:v>
                </c:pt>
                <c:pt idx="13">
                  <c:v>455.85</c:v>
                </c:pt>
                <c:pt idx="14">
                  <c:v>500.5</c:v>
                </c:pt>
                <c:pt idx="15">
                  <c:v>486.65</c:v>
                </c:pt>
                <c:pt idx="16">
                  <c:v>499.75</c:v>
                </c:pt>
                <c:pt idx="17">
                  <c:v>471.85</c:v>
                </c:pt>
                <c:pt idx="18">
                  <c:v>476.2</c:v>
                </c:pt>
                <c:pt idx="19">
                  <c:v>476.3</c:v>
                </c:pt>
                <c:pt idx="20">
                  <c:v>490.2</c:v>
                </c:pt>
                <c:pt idx="21">
                  <c:v>491.3</c:v>
                </c:pt>
                <c:pt idx="22">
                  <c:v>485.25</c:v>
                </c:pt>
                <c:pt idx="23">
                  <c:v>468.9</c:v>
                </c:pt>
                <c:pt idx="24">
                  <c:v>476.3</c:v>
                </c:pt>
                <c:pt idx="25">
                  <c:v>484.4</c:v>
                </c:pt>
                <c:pt idx="26">
                  <c:v>487.55</c:v>
                </c:pt>
                <c:pt idx="27">
                  <c:v>481.85</c:v>
                </c:pt>
                <c:pt idx="28">
                  <c:v>507.6</c:v>
                </c:pt>
                <c:pt idx="29">
                  <c:v>507.2</c:v>
                </c:pt>
                <c:pt idx="30">
                  <c:v>502.95</c:v>
                </c:pt>
                <c:pt idx="31">
                  <c:v>507.35</c:v>
                </c:pt>
                <c:pt idx="32">
                  <c:v>498.8</c:v>
                </c:pt>
                <c:pt idx="33">
                  <c:v>468.1</c:v>
                </c:pt>
                <c:pt idx="34">
                  <c:v>475.6</c:v>
                </c:pt>
                <c:pt idx="35">
                  <c:v>502.5</c:v>
                </c:pt>
                <c:pt idx="36">
                  <c:v>530.20000000000005</c:v>
                </c:pt>
                <c:pt idx="37">
                  <c:v>530.95000000000005</c:v>
                </c:pt>
                <c:pt idx="38">
                  <c:v>528.15</c:v>
                </c:pt>
                <c:pt idx="39">
                  <c:v>540.29999999999995</c:v>
                </c:pt>
                <c:pt idx="40">
                  <c:v>534.5</c:v>
                </c:pt>
                <c:pt idx="41">
                  <c:v>541.15</c:v>
                </c:pt>
                <c:pt idx="42">
                  <c:v>548</c:v>
                </c:pt>
                <c:pt idx="43">
                  <c:v>570.25</c:v>
                </c:pt>
                <c:pt idx="44">
                  <c:v>562.35</c:v>
                </c:pt>
                <c:pt idx="45">
                  <c:v>553.75</c:v>
                </c:pt>
                <c:pt idx="46">
                  <c:v>561.6</c:v>
                </c:pt>
                <c:pt idx="47">
                  <c:v>578.5</c:v>
                </c:pt>
                <c:pt idx="48">
                  <c:v>572.75</c:v>
                </c:pt>
                <c:pt idx="49">
                  <c:v>574.5</c:v>
                </c:pt>
                <c:pt idx="50">
                  <c:v>577.75</c:v>
                </c:pt>
                <c:pt idx="51">
                  <c:v>572.29999999999995</c:v>
                </c:pt>
                <c:pt idx="52">
                  <c:v>559.25</c:v>
                </c:pt>
                <c:pt idx="53">
                  <c:v>552.15</c:v>
                </c:pt>
                <c:pt idx="54">
                  <c:v>#N/A</c:v>
                </c:pt>
                <c:pt idx="55">
                  <c:v>#N/A</c:v>
                </c:pt>
                <c:pt idx="56">
                  <c:v>503.45</c:v>
                </c:pt>
                <c:pt idx="57">
                  <c:v>487.15</c:v>
                </c:pt>
                <c:pt idx="58">
                  <c:v>449.9</c:v>
                </c:pt>
                <c:pt idx="59">
                  <c:v>460.7</c:v>
                </c:pt>
                <c:pt idx="60">
                  <c:v>437.85</c:v>
                </c:pt>
                <c:pt idx="61">
                  <c:v>446.6</c:v>
                </c:pt>
                <c:pt idx="62">
                  <c:v>476.65</c:v>
                </c:pt>
                <c:pt idx="63">
                  <c:v>473.95</c:v>
                </c:pt>
                <c:pt idx="64">
                  <c:v>478.85</c:v>
                </c:pt>
                <c:pt idx="65">
                  <c:v>475.5</c:v>
                </c:pt>
                <c:pt idx="66">
                  <c:v>469.1</c:v>
                </c:pt>
                <c:pt idx="67">
                  <c:v>452.1</c:v>
                </c:pt>
                <c:pt idx="68">
                  <c:v>444.05</c:v>
                </c:pt>
                <c:pt idx="69">
                  <c:v>457.95</c:v>
                </c:pt>
                <c:pt idx="70">
                  <c:v>465.15</c:v>
                </c:pt>
                <c:pt idx="71">
                  <c:v>452.7</c:v>
                </c:pt>
                <c:pt idx="72">
                  <c:v>421.95</c:v>
                </c:pt>
                <c:pt idx="73">
                  <c:v>#N/A</c:v>
                </c:pt>
                <c:pt idx="74">
                  <c:v>444.7</c:v>
                </c:pt>
                <c:pt idx="75">
                  <c:v>439.05</c:v>
                </c:pt>
                <c:pt idx="76">
                  <c:v>427.7</c:v>
                </c:pt>
                <c:pt idx="77">
                  <c:v>412.55</c:v>
                </c:pt>
                <c:pt idx="78">
                  <c:v>416.2</c:v>
                </c:pt>
                <c:pt idx="79">
                  <c:v>414.95</c:v>
                </c:pt>
                <c:pt idx="80">
                  <c:v>382.2</c:v>
                </c:pt>
                <c:pt idx="81">
                  <c:v>404.45</c:v>
                </c:pt>
                <c:pt idx="82">
                  <c:v>#N/A</c:v>
                </c:pt>
                <c:pt idx="83">
                  <c:v>420.8</c:v>
                </c:pt>
                <c:pt idx="84">
                  <c:v>430.75</c:v>
                </c:pt>
                <c:pt idx="85">
                  <c:v>437.8</c:v>
                </c:pt>
                <c:pt idx="86">
                  <c:v>432.9</c:v>
                </c:pt>
                <c:pt idx="87">
                  <c:v>451.7</c:v>
                </c:pt>
                <c:pt idx="88">
                  <c:v>456.65</c:v>
                </c:pt>
                <c:pt idx="89">
                  <c:v>451.95</c:v>
                </c:pt>
                <c:pt idx="90">
                  <c:v>455.4</c:v>
                </c:pt>
                <c:pt idx="91">
                  <c:v>454.5</c:v>
                </c:pt>
                <c:pt idx="92">
                  <c:v>438.2</c:v>
                </c:pt>
                <c:pt idx="93">
                  <c:v>444.65</c:v>
                </c:pt>
                <c:pt idx="94">
                  <c:v>#N/A</c:v>
                </c:pt>
                <c:pt idx="95">
                  <c:v>444.25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455.4</c:v>
                </c:pt>
                <c:pt idx="101">
                  <c:v>456.25</c:v>
                </c:pt>
                <c:pt idx="102">
                  <c:v>455.15</c:v>
                </c:pt>
                <c:pt idx="103">
                  <c:v>#N/A</c:v>
                </c:pt>
                <c:pt idx="104">
                  <c:v>#N/A</c:v>
                </c:pt>
                <c:pt idx="105">
                  <c:v>474.6</c:v>
                </c:pt>
                <c:pt idx="106">
                  <c:v>492.65</c:v>
                </c:pt>
                <c:pt idx="107">
                  <c:v>483.95</c:v>
                </c:pt>
                <c:pt idx="108">
                  <c:v>488.1</c:v>
                </c:pt>
                <c:pt idx="109">
                  <c:v>492.45</c:v>
                </c:pt>
                <c:pt idx="110">
                  <c:v>497.9</c:v>
                </c:pt>
                <c:pt idx="111">
                  <c:v>461.7</c:v>
                </c:pt>
                <c:pt idx="112">
                  <c:v>452.65</c:v>
                </c:pt>
                <c:pt idx="113">
                  <c:v>426.25</c:v>
                </c:pt>
                <c:pt idx="114">
                  <c:v>423.5</c:v>
                </c:pt>
                <c:pt idx="115">
                  <c:v>420.4</c:v>
                </c:pt>
                <c:pt idx="116">
                  <c:v>432.2</c:v>
                </c:pt>
                <c:pt idx="117">
                  <c:v>419.6</c:v>
                </c:pt>
                <c:pt idx="118">
                  <c:v>410</c:v>
                </c:pt>
                <c:pt idx="119">
                  <c:v>421.45</c:v>
                </c:pt>
                <c:pt idx="120">
                  <c:v>417.8</c:v>
                </c:pt>
                <c:pt idx="121">
                  <c:v>#N/A</c:v>
                </c:pt>
                <c:pt idx="122">
                  <c:v>416</c:v>
                </c:pt>
                <c:pt idx="123">
                  <c:v>407.8</c:v>
                </c:pt>
                <c:pt idx="124">
                  <c:v>406.15</c:v>
                </c:pt>
                <c:pt idx="125">
                  <c:v>416.3</c:v>
                </c:pt>
                <c:pt idx="126">
                  <c:v>396.05</c:v>
                </c:pt>
                <c:pt idx="127">
                  <c:v>388.05</c:v>
                </c:pt>
                <c:pt idx="128">
                  <c:v>#N/A</c:v>
                </c:pt>
                <c:pt idx="129">
                  <c:v>364.35</c:v>
                </c:pt>
                <c:pt idx="130">
                  <c:v>363.85</c:v>
                </c:pt>
                <c:pt idx="131">
                  <c:v>358.95</c:v>
                </c:pt>
                <c:pt idx="132">
                  <c:v>362.2</c:v>
                </c:pt>
                <c:pt idx="133">
                  <c:v>383.65</c:v>
                </c:pt>
                <c:pt idx="134">
                  <c:v>390.25</c:v>
                </c:pt>
                <c:pt idx="135">
                  <c:v>382.65</c:v>
                </c:pt>
                <c:pt idx="136">
                  <c:v>382.85</c:v>
                </c:pt>
                <c:pt idx="137">
                  <c:v>377.6</c:v>
                </c:pt>
                <c:pt idx="138">
                  <c:v>373.05</c:v>
                </c:pt>
                <c:pt idx="139">
                  <c:v>343.5</c:v>
                </c:pt>
                <c:pt idx="140">
                  <c:v>353.7</c:v>
                </c:pt>
                <c:pt idx="141">
                  <c:v>363.85</c:v>
                </c:pt>
                <c:pt idx="142">
                  <c:v>374.45</c:v>
                </c:pt>
                <c:pt idx="143">
                  <c:v>371.35</c:v>
                </c:pt>
                <c:pt idx="144">
                  <c:v>369.2</c:v>
                </c:pt>
                <c:pt idx="145">
                  <c:v>373.65</c:v>
                </c:pt>
                <c:pt idx="146">
                  <c:v>381.2</c:v>
                </c:pt>
                <c:pt idx="147">
                  <c:v>370.55</c:v>
                </c:pt>
                <c:pt idx="148">
                  <c:v>362.25</c:v>
                </c:pt>
                <c:pt idx="149">
                  <c:v>365.5</c:v>
                </c:pt>
                <c:pt idx="150">
                  <c:v>369.6</c:v>
                </c:pt>
                <c:pt idx="151">
                  <c:v>356.65</c:v>
                </c:pt>
                <c:pt idx="152">
                  <c:v>336.3</c:v>
                </c:pt>
                <c:pt idx="153">
                  <c:v>348.25</c:v>
                </c:pt>
                <c:pt idx="154">
                  <c:v>351.8</c:v>
                </c:pt>
                <c:pt idx="155">
                  <c:v>342.95</c:v>
                </c:pt>
                <c:pt idx="156">
                  <c:v>#N/A</c:v>
                </c:pt>
                <c:pt idx="157">
                  <c:v>321.85000000000002</c:v>
                </c:pt>
                <c:pt idx="158">
                  <c:v>336.6</c:v>
                </c:pt>
                <c:pt idx="159">
                  <c:v>342.3</c:v>
                </c:pt>
                <c:pt idx="160">
                  <c:v>353.3</c:v>
                </c:pt>
                <c:pt idx="161">
                  <c:v>357.4</c:v>
                </c:pt>
                <c:pt idx="162">
                  <c:v>371.25</c:v>
                </c:pt>
                <c:pt idx="163">
                  <c:v>370.55</c:v>
                </c:pt>
                <c:pt idx="164">
                  <c:v>371.55</c:v>
                </c:pt>
                <c:pt idx="165">
                  <c:v>353.25</c:v>
                </c:pt>
                <c:pt idx="166">
                  <c:v>345.7</c:v>
                </c:pt>
                <c:pt idx="167">
                  <c:v>337.7</c:v>
                </c:pt>
                <c:pt idx="168">
                  <c:v>334.5</c:v>
                </c:pt>
                <c:pt idx="169">
                  <c:v>333.2</c:v>
                </c:pt>
                <c:pt idx="170">
                  <c:v>334</c:v>
                </c:pt>
                <c:pt idx="171">
                  <c:v>337.1</c:v>
                </c:pt>
                <c:pt idx="172">
                  <c:v>329.45</c:v>
                </c:pt>
                <c:pt idx="173">
                  <c:v>328.2</c:v>
                </c:pt>
                <c:pt idx="174">
                  <c:v>335.55</c:v>
                </c:pt>
                <c:pt idx="175">
                  <c:v>315.85000000000002</c:v>
                </c:pt>
                <c:pt idx="176">
                  <c:v>310.7</c:v>
                </c:pt>
                <c:pt idx="177">
                  <c:v>319.39999999999998</c:v>
                </c:pt>
                <c:pt idx="178">
                  <c:v>327.64999999999998</c:v>
                </c:pt>
                <c:pt idx="179">
                  <c:v>#N/A</c:v>
                </c:pt>
                <c:pt idx="180">
                  <c:v>338.65</c:v>
                </c:pt>
                <c:pt idx="181">
                  <c:v>334</c:v>
                </c:pt>
                <c:pt idx="182">
                  <c:v>333.7</c:v>
                </c:pt>
                <c:pt idx="183">
                  <c:v>319.60000000000002</c:v>
                </c:pt>
                <c:pt idx="184">
                  <c:v>327.2</c:v>
                </c:pt>
                <c:pt idx="185">
                  <c:v>329.3</c:v>
                </c:pt>
                <c:pt idx="186">
                  <c:v>338.25</c:v>
                </c:pt>
                <c:pt idx="187">
                  <c:v>344.6</c:v>
                </c:pt>
                <c:pt idx="188">
                  <c:v>335.7</c:v>
                </c:pt>
                <c:pt idx="189">
                  <c:v>343.75</c:v>
                </c:pt>
                <c:pt idx="190">
                  <c:v>351.9</c:v>
                </c:pt>
                <c:pt idx="191">
                  <c:v>347.65</c:v>
                </c:pt>
                <c:pt idx="192">
                  <c:v>345.45</c:v>
                </c:pt>
                <c:pt idx="193">
                  <c:v>337.85</c:v>
                </c:pt>
                <c:pt idx="194">
                  <c:v>344.85</c:v>
                </c:pt>
                <c:pt idx="195">
                  <c:v>342.1</c:v>
                </c:pt>
                <c:pt idx="196">
                  <c:v>337.65</c:v>
                </c:pt>
                <c:pt idx="197">
                  <c:v>#N/A</c:v>
                </c:pt>
                <c:pt idx="198">
                  <c:v>335.8</c:v>
                </c:pt>
                <c:pt idx="199">
                  <c:v>331.35</c:v>
                </c:pt>
                <c:pt idx="200">
                  <c:v>322.8</c:v>
                </c:pt>
                <c:pt idx="201">
                  <c:v>321.8</c:v>
                </c:pt>
                <c:pt idx="202">
                  <c:v>320.95</c:v>
                </c:pt>
                <c:pt idx="203">
                  <c:v>323.89999999999998</c:v>
                </c:pt>
                <c:pt idx="204">
                  <c:v>322.89999999999998</c:v>
                </c:pt>
                <c:pt idx="205">
                  <c:v>313.85000000000002</c:v>
                </c:pt>
                <c:pt idx="206">
                  <c:v>322.89999999999998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325.25</c:v>
                </c:pt>
                <c:pt idx="211">
                  <c:v>320</c:v>
                </c:pt>
                <c:pt idx="212">
                  <c:v>320.3</c:v>
                </c:pt>
                <c:pt idx="213">
                  <c:v>330.25</c:v>
                </c:pt>
                <c:pt idx="214">
                  <c:v>339.15</c:v>
                </c:pt>
                <c:pt idx="215">
                  <c:v>336.85</c:v>
                </c:pt>
                <c:pt idx="216">
                  <c:v>326.3</c:v>
                </c:pt>
                <c:pt idx="217">
                  <c:v>320.55</c:v>
                </c:pt>
                <c:pt idx="218">
                  <c:v>308.35000000000002</c:v>
                </c:pt>
                <c:pt idx="219">
                  <c:v>301.3</c:v>
                </c:pt>
                <c:pt idx="220">
                  <c:v>305.64999999999998</c:v>
                </c:pt>
                <c:pt idx="221">
                  <c:v>302.85000000000002</c:v>
                </c:pt>
                <c:pt idx="222">
                  <c:v>#N/A</c:v>
                </c:pt>
                <c:pt idx="223">
                  <c:v>298.89999999999998</c:v>
                </c:pt>
                <c:pt idx="224">
                  <c:v>290.60000000000002</c:v>
                </c:pt>
                <c:pt idx="225">
                  <c:v>291.60000000000002</c:v>
                </c:pt>
                <c:pt idx="226">
                  <c:v>285.39999999999998</c:v>
                </c:pt>
                <c:pt idx="227">
                  <c:v>280.8</c:v>
                </c:pt>
                <c:pt idx="228">
                  <c:v>#N/A</c:v>
                </c:pt>
                <c:pt idx="229">
                  <c:v>279.35000000000002</c:v>
                </c:pt>
                <c:pt idx="230">
                  <c:v>288.75</c:v>
                </c:pt>
                <c:pt idx="231">
                  <c:v>296.64999999999998</c:v>
                </c:pt>
                <c:pt idx="232">
                  <c:v>295.14999999999998</c:v>
                </c:pt>
                <c:pt idx="233">
                  <c:v>290.39999999999998</c:v>
                </c:pt>
                <c:pt idx="234">
                  <c:v>282.39999999999998</c:v>
                </c:pt>
                <c:pt idx="235">
                  <c:v>284.39999999999998</c:v>
                </c:pt>
                <c:pt idx="236">
                  <c:v>281.39999999999998</c:v>
                </c:pt>
                <c:pt idx="237">
                  <c:v>283.8</c:v>
                </c:pt>
                <c:pt idx="238">
                  <c:v>282.35000000000002</c:v>
                </c:pt>
                <c:pt idx="239">
                  <c:v>282.60000000000002</c:v>
                </c:pt>
                <c:pt idx="240">
                  <c:v>272.14999999999998</c:v>
                </c:pt>
                <c:pt idx="241">
                  <c:v>286.89999999999998</c:v>
                </c:pt>
                <c:pt idx="242">
                  <c:v>280.85000000000002</c:v>
                </c:pt>
                <c:pt idx="243">
                  <c:v>#N/A</c:v>
                </c:pt>
                <c:pt idx="244">
                  <c:v>273.8</c:v>
                </c:pt>
                <c:pt idx="245">
                  <c:v>270.2</c:v>
                </c:pt>
                <c:pt idx="246">
                  <c:v>262.75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1-4A17-9022-45566C78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960"/>
        <c:axId val="3682720"/>
      </c:lineChart>
      <c:dateAx>
        <c:axId val="36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720"/>
        <c:crosses val="autoZero"/>
        <c:auto val="1"/>
        <c:lblOffset val="100"/>
        <c:baseTimeUnit val="days"/>
      </c:dateAx>
      <c:valAx>
        <c:axId val="3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Next</a:t>
            </a:r>
            <a:r>
              <a:rPr lang="en-US" baseline="0"/>
              <a:t> Vs Spot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BSOFT_BACKWARDATION_CONTANGO!$B$2:$B$249</c:f>
              <c:numCache>
                <c:formatCode>General</c:formatCode>
                <c:ptCount val="248"/>
                <c:pt idx="0">
                  <c:v>405.32476800000001</c:v>
                </c:pt>
                <c:pt idx="1">
                  <c:v>402.26870700000001</c:v>
                </c:pt>
                <c:pt idx="2">
                  <c:v>398.325378</c:v>
                </c:pt>
                <c:pt idx="3">
                  <c:v>402.95880099999999</c:v>
                </c:pt>
                <c:pt idx="4">
                  <c:v>410.35257000000001</c:v>
                </c:pt>
                <c:pt idx="5">
                  <c:v>428.245361</c:v>
                </c:pt>
                <c:pt idx="6">
                  <c:v>419.02783199999999</c:v>
                </c:pt>
                <c:pt idx="7">
                  <c:v>414.88738999999998</c:v>
                </c:pt>
                <c:pt idx="8">
                  <c:v>419.61935399999999</c:v>
                </c:pt>
                <c:pt idx="9">
                  <c:v>414.59161399999999</c:v>
                </c:pt>
                <c:pt idx="10">
                  <c:v>432.33657799999997</c:v>
                </c:pt>
                <c:pt idx="11">
                  <c:v>468.319458</c:v>
                </c:pt>
                <c:pt idx="12">
                  <c:v>462.60162400000002</c:v>
                </c:pt>
                <c:pt idx="13">
                  <c:v>450.27874800000001</c:v>
                </c:pt>
                <c:pt idx="14">
                  <c:v>493.26101699999998</c:v>
                </c:pt>
                <c:pt idx="15">
                  <c:v>480.445221</c:v>
                </c:pt>
                <c:pt idx="16">
                  <c:v>492.66949499999998</c:v>
                </c:pt>
                <c:pt idx="17">
                  <c:v>464.622589</c:v>
                </c:pt>
                <c:pt idx="18">
                  <c:v>467.43218999999999</c:v>
                </c:pt>
                <c:pt idx="19">
                  <c:v>468.22091699999999</c:v>
                </c:pt>
                <c:pt idx="20">
                  <c:v>481.18457000000001</c:v>
                </c:pt>
                <c:pt idx="21">
                  <c:v>481.87463400000001</c:v>
                </c:pt>
                <c:pt idx="22">
                  <c:v>476.10754400000002</c:v>
                </c:pt>
                <c:pt idx="23">
                  <c:v>461.07360799999998</c:v>
                </c:pt>
                <c:pt idx="24">
                  <c:v>466.84069799999997</c:v>
                </c:pt>
                <c:pt idx="25">
                  <c:v>474.77667200000002</c:v>
                </c:pt>
                <c:pt idx="26">
                  <c:v>477.93133499999999</c:v>
                </c:pt>
                <c:pt idx="27">
                  <c:v>472.21350100000001</c:v>
                </c:pt>
                <c:pt idx="28">
                  <c:v>497.20434599999999</c:v>
                </c:pt>
                <c:pt idx="29">
                  <c:v>498.48593099999999</c:v>
                </c:pt>
                <c:pt idx="30">
                  <c:v>494.246826</c:v>
                </c:pt>
                <c:pt idx="31">
                  <c:v>498.14086900000001</c:v>
                </c:pt>
                <c:pt idx="32">
                  <c:v>490.796448</c:v>
                </c:pt>
                <c:pt idx="33">
                  <c:v>460.97503699999999</c:v>
                </c:pt>
                <c:pt idx="34">
                  <c:v>467.48150600000002</c:v>
                </c:pt>
                <c:pt idx="35">
                  <c:v>493.65533399999998</c:v>
                </c:pt>
                <c:pt idx="36">
                  <c:v>521.01220699999999</c:v>
                </c:pt>
                <c:pt idx="37">
                  <c:v>523.033142</c:v>
                </c:pt>
                <c:pt idx="38">
                  <c:v>519.18841599999996</c:v>
                </c:pt>
                <c:pt idx="39">
                  <c:v>532.349243</c:v>
                </c:pt>
                <c:pt idx="40">
                  <c:v>527.12432899999999</c:v>
                </c:pt>
                <c:pt idx="41">
                  <c:v>533.43365500000004</c:v>
                </c:pt>
                <c:pt idx="42">
                  <c:v>536.98266599999999</c:v>
                </c:pt>
                <c:pt idx="43">
                  <c:v>558.917419</c:v>
                </c:pt>
                <c:pt idx="44">
                  <c:v>551.67156999999997</c:v>
                </c:pt>
                <c:pt idx="45">
                  <c:v>543.14416500000004</c:v>
                </c:pt>
                <c:pt idx="46">
                  <c:v>551.42504899999994</c:v>
                </c:pt>
                <c:pt idx="47">
                  <c:v>569.12072799999999</c:v>
                </c:pt>
                <c:pt idx="48">
                  <c:v>563.50152600000001</c:v>
                </c:pt>
                <c:pt idx="49">
                  <c:v>563.74798599999997</c:v>
                </c:pt>
                <c:pt idx="50">
                  <c:v>566.85333300000002</c:v>
                </c:pt>
                <c:pt idx="51">
                  <c:v>561.52984600000002</c:v>
                </c:pt>
                <c:pt idx="52">
                  <c:v>549.10833700000001</c:v>
                </c:pt>
                <c:pt idx="53">
                  <c:v>541.76397699999995</c:v>
                </c:pt>
                <c:pt idx="54">
                  <c:v>527.12432899999999</c:v>
                </c:pt>
                <c:pt idx="55">
                  <c:v>505.63320900000002</c:v>
                </c:pt>
                <c:pt idx="56">
                  <c:v>494.98620599999998</c:v>
                </c:pt>
                <c:pt idx="57">
                  <c:v>480.34661899999998</c:v>
                </c:pt>
                <c:pt idx="58">
                  <c:v>444.117279</c:v>
                </c:pt>
                <c:pt idx="59">
                  <c:v>454.56710800000002</c:v>
                </c:pt>
                <c:pt idx="60">
                  <c:v>431.69580100000002</c:v>
                </c:pt>
                <c:pt idx="61">
                  <c:v>438.79379299999999</c:v>
                </c:pt>
                <c:pt idx="62">
                  <c:v>468.861694</c:v>
                </c:pt>
                <c:pt idx="63">
                  <c:v>465.31265300000001</c:v>
                </c:pt>
                <c:pt idx="64">
                  <c:v>469.99539199999998</c:v>
                </c:pt>
                <c:pt idx="65">
                  <c:v>468.46734600000002</c:v>
                </c:pt>
                <c:pt idx="66">
                  <c:v>460.77786300000002</c:v>
                </c:pt>
                <c:pt idx="67">
                  <c:v>446.33538800000002</c:v>
                </c:pt>
                <c:pt idx="68">
                  <c:v>436.27990699999998</c:v>
                </c:pt>
                <c:pt idx="69">
                  <c:v>449.29290800000001</c:v>
                </c:pt>
                <c:pt idx="70">
                  <c:v>456.489441</c:v>
                </c:pt>
                <c:pt idx="71">
                  <c:v>446.58184799999998</c:v>
                </c:pt>
                <c:pt idx="72">
                  <c:v>416.56326300000001</c:v>
                </c:pt>
                <c:pt idx="73">
                  <c:v>440.81475799999998</c:v>
                </c:pt>
                <c:pt idx="74">
                  <c:v>437.90655500000003</c:v>
                </c:pt>
                <c:pt idx="75">
                  <c:v>433.61819500000001</c:v>
                </c:pt>
                <c:pt idx="76">
                  <c:v>420.65451000000002</c:v>
                </c:pt>
                <c:pt idx="77">
                  <c:v>407.04998799999998</c:v>
                </c:pt>
                <c:pt idx="78">
                  <c:v>410.79620399999999</c:v>
                </c:pt>
                <c:pt idx="79">
                  <c:v>408.92306500000001</c:v>
                </c:pt>
                <c:pt idx="80">
                  <c:v>376.78497299999998</c:v>
                </c:pt>
                <c:pt idx="81">
                  <c:v>397.83245799999997</c:v>
                </c:pt>
                <c:pt idx="82">
                  <c:v>401.87439000000001</c:v>
                </c:pt>
                <c:pt idx="83">
                  <c:v>415.18310500000001</c:v>
                </c:pt>
                <c:pt idx="84">
                  <c:v>423.75985700000001</c:v>
                </c:pt>
                <c:pt idx="85">
                  <c:v>431.74511699999999</c:v>
                </c:pt>
                <c:pt idx="86">
                  <c:v>424.99215700000002</c:v>
                </c:pt>
                <c:pt idx="87">
                  <c:v>444.80737299999998</c:v>
                </c:pt>
                <c:pt idx="88">
                  <c:v>449.68725599999999</c:v>
                </c:pt>
                <c:pt idx="89">
                  <c:v>443.62435900000003</c:v>
                </c:pt>
                <c:pt idx="90">
                  <c:v>446.82830799999999</c:v>
                </c:pt>
                <c:pt idx="91">
                  <c:v>445.84249899999998</c:v>
                </c:pt>
                <c:pt idx="92">
                  <c:v>430.709991</c:v>
                </c:pt>
                <c:pt idx="93">
                  <c:v>436.23062099999999</c:v>
                </c:pt>
                <c:pt idx="94">
                  <c:v>437.66009500000001</c:v>
                </c:pt>
                <c:pt idx="95">
                  <c:v>437.46292099999999</c:v>
                </c:pt>
                <c:pt idx="96">
                  <c:v>459.299103</c:v>
                </c:pt>
                <c:pt idx="97">
                  <c:v>460.92572000000001</c:v>
                </c:pt>
                <c:pt idx="98">
                  <c:v>473.29791299999999</c:v>
                </c:pt>
                <c:pt idx="99">
                  <c:v>459.299103</c:v>
                </c:pt>
                <c:pt idx="100">
                  <c:v>447.56768799999998</c:v>
                </c:pt>
                <c:pt idx="101">
                  <c:v>449.58865400000002</c:v>
                </c:pt>
                <c:pt idx="102">
                  <c:v>447.76486199999999</c:v>
                </c:pt>
                <c:pt idx="103">
                  <c:v>448.50424199999998</c:v>
                </c:pt>
                <c:pt idx="104">
                  <c:v>459.98919699999999</c:v>
                </c:pt>
                <c:pt idx="105">
                  <c:v>465.16479500000003</c:v>
                </c:pt>
                <c:pt idx="106">
                  <c:v>482.71258499999999</c:v>
                </c:pt>
                <c:pt idx="107">
                  <c:v>475.61462399999999</c:v>
                </c:pt>
                <c:pt idx="108">
                  <c:v>478.02990699999998</c:v>
                </c:pt>
                <c:pt idx="109">
                  <c:v>482.66332999999997</c:v>
                </c:pt>
                <c:pt idx="110">
                  <c:v>489.41629</c:v>
                </c:pt>
                <c:pt idx="111">
                  <c:v>453.975616</c:v>
                </c:pt>
                <c:pt idx="112">
                  <c:v>445.99035600000002</c:v>
                </c:pt>
                <c:pt idx="113">
                  <c:v>418.97854599999999</c:v>
                </c:pt>
                <c:pt idx="114">
                  <c:v>419.86584499999998</c:v>
                </c:pt>
                <c:pt idx="115">
                  <c:v>413.605774</c:v>
                </c:pt>
                <c:pt idx="116">
                  <c:v>425.53433200000001</c:v>
                </c:pt>
                <c:pt idx="117">
                  <c:v>413.85223400000001</c:v>
                </c:pt>
                <c:pt idx="118">
                  <c:v>404.63473499999998</c:v>
                </c:pt>
                <c:pt idx="119">
                  <c:v>415.57742300000001</c:v>
                </c:pt>
                <c:pt idx="120">
                  <c:v>411.880585</c:v>
                </c:pt>
                <c:pt idx="121">
                  <c:v>419.07714800000002</c:v>
                </c:pt>
                <c:pt idx="122">
                  <c:v>408.03582799999998</c:v>
                </c:pt>
                <c:pt idx="123">
                  <c:v>400.88855000000001</c:v>
                </c:pt>
                <c:pt idx="124">
                  <c:v>399.606964</c:v>
                </c:pt>
                <c:pt idx="125">
                  <c:v>409.76101699999998</c:v>
                </c:pt>
                <c:pt idx="126">
                  <c:v>389.25573700000001</c:v>
                </c:pt>
                <c:pt idx="127">
                  <c:v>381.46768200000002</c:v>
                </c:pt>
                <c:pt idx="128">
                  <c:v>371.06710800000002</c:v>
                </c:pt>
                <c:pt idx="129">
                  <c:v>358.054169</c:v>
                </c:pt>
                <c:pt idx="130">
                  <c:v>358.34991500000001</c:v>
                </c:pt>
                <c:pt idx="131">
                  <c:v>352.87857100000002</c:v>
                </c:pt>
                <c:pt idx="132">
                  <c:v>357.01904300000001</c:v>
                </c:pt>
                <c:pt idx="133">
                  <c:v>378.46087599999998</c:v>
                </c:pt>
                <c:pt idx="134">
                  <c:v>383.83367900000002</c:v>
                </c:pt>
                <c:pt idx="135">
                  <c:v>377.52435300000002</c:v>
                </c:pt>
                <c:pt idx="136">
                  <c:v>378.06652800000001</c:v>
                </c:pt>
                <c:pt idx="137">
                  <c:v>372.74307299999998</c:v>
                </c:pt>
                <c:pt idx="138">
                  <c:v>368.405396</c:v>
                </c:pt>
                <c:pt idx="139">
                  <c:v>338.38681000000003</c:v>
                </c:pt>
                <c:pt idx="140">
                  <c:v>348.68875100000002</c:v>
                </c:pt>
                <c:pt idx="141">
                  <c:v>357.511932</c:v>
                </c:pt>
                <c:pt idx="142">
                  <c:v>367.91247600000003</c:v>
                </c:pt>
                <c:pt idx="143">
                  <c:v>365.349335</c:v>
                </c:pt>
                <c:pt idx="144">
                  <c:v>362.93402099999997</c:v>
                </c:pt>
                <c:pt idx="145">
                  <c:v>367.02520800000002</c:v>
                </c:pt>
                <c:pt idx="146">
                  <c:v>376.045593</c:v>
                </c:pt>
                <c:pt idx="147">
                  <c:v>363.426941</c:v>
                </c:pt>
                <c:pt idx="148">
                  <c:v>356.27966300000003</c:v>
                </c:pt>
                <c:pt idx="149">
                  <c:v>360.32156400000002</c:v>
                </c:pt>
                <c:pt idx="150">
                  <c:v>363.13122600000003</c:v>
                </c:pt>
                <c:pt idx="151">
                  <c:v>352.23776199999998</c:v>
                </c:pt>
                <c:pt idx="152">
                  <c:v>333.16192599999999</c:v>
                </c:pt>
                <c:pt idx="153">
                  <c:v>343.71029700000003</c:v>
                </c:pt>
                <c:pt idx="154">
                  <c:v>345.82983400000001</c:v>
                </c:pt>
                <c:pt idx="155">
                  <c:v>338.288208</c:v>
                </c:pt>
                <c:pt idx="156">
                  <c:v>325.76818800000001</c:v>
                </c:pt>
                <c:pt idx="157">
                  <c:v>317.53646900000001</c:v>
                </c:pt>
                <c:pt idx="158">
                  <c:v>330.598724</c:v>
                </c:pt>
                <c:pt idx="159">
                  <c:v>337.69671599999998</c:v>
                </c:pt>
                <c:pt idx="160">
                  <c:v>347.65362499999998</c:v>
                </c:pt>
                <c:pt idx="161">
                  <c:v>356.52612299999998</c:v>
                </c:pt>
                <c:pt idx="162">
                  <c:v>367.81390399999998</c:v>
                </c:pt>
                <c:pt idx="163">
                  <c:v>364.56063799999998</c:v>
                </c:pt>
                <c:pt idx="164">
                  <c:v>365.694366</c:v>
                </c:pt>
                <c:pt idx="165">
                  <c:v>348.24511699999999</c:v>
                </c:pt>
                <c:pt idx="166">
                  <c:v>344.49899299999998</c:v>
                </c:pt>
                <c:pt idx="167">
                  <c:v>339.96414199999998</c:v>
                </c:pt>
                <c:pt idx="168">
                  <c:v>339.17544600000002</c:v>
                </c:pt>
                <c:pt idx="169">
                  <c:v>335.13357500000001</c:v>
                </c:pt>
                <c:pt idx="170">
                  <c:v>335.67578099999997</c:v>
                </c:pt>
                <c:pt idx="171">
                  <c:v>338.78112800000002</c:v>
                </c:pt>
                <c:pt idx="172">
                  <c:v>332.96475199999998</c:v>
                </c:pt>
                <c:pt idx="173">
                  <c:v>331.978882</c:v>
                </c:pt>
                <c:pt idx="174">
                  <c:v>340.80209400000001</c:v>
                </c:pt>
                <c:pt idx="175">
                  <c:v>315.79135100000002</c:v>
                </c:pt>
                <c:pt idx="176">
                  <c:v>307.88540599999999</c:v>
                </c:pt>
                <c:pt idx="177">
                  <c:v>316.23889200000002</c:v>
                </c:pt>
                <c:pt idx="178">
                  <c:v>325.98458900000003</c:v>
                </c:pt>
                <c:pt idx="179">
                  <c:v>333.39334100000002</c:v>
                </c:pt>
                <c:pt idx="180">
                  <c:v>336.52590900000001</c:v>
                </c:pt>
                <c:pt idx="181">
                  <c:v>331.65304600000002</c:v>
                </c:pt>
                <c:pt idx="182">
                  <c:v>330.907196</c:v>
                </c:pt>
                <c:pt idx="183">
                  <c:v>317.68087800000001</c:v>
                </c:pt>
                <c:pt idx="184">
                  <c:v>324.19457999999997</c:v>
                </c:pt>
                <c:pt idx="185">
                  <c:v>327.47628800000001</c:v>
                </c:pt>
                <c:pt idx="186">
                  <c:v>334.13919099999998</c:v>
                </c:pt>
                <c:pt idx="187">
                  <c:v>340.50375400000001</c:v>
                </c:pt>
                <c:pt idx="188">
                  <c:v>332.697205</c:v>
                </c:pt>
                <c:pt idx="189">
                  <c:v>340.45404100000002</c:v>
                </c:pt>
                <c:pt idx="190">
                  <c:v>348.21081500000003</c:v>
                </c:pt>
                <c:pt idx="191">
                  <c:v>344.03411899999998</c:v>
                </c:pt>
                <c:pt idx="192">
                  <c:v>341.697113</c:v>
                </c:pt>
                <c:pt idx="193">
                  <c:v>334.13919099999998</c:v>
                </c:pt>
                <c:pt idx="194">
                  <c:v>341.19988999999998</c:v>
                </c:pt>
                <c:pt idx="195">
                  <c:v>338.663971</c:v>
                </c:pt>
                <c:pt idx="196">
                  <c:v>334.03973400000001</c:v>
                </c:pt>
                <c:pt idx="197">
                  <c:v>337.122589</c:v>
                </c:pt>
                <c:pt idx="198">
                  <c:v>332.647491</c:v>
                </c:pt>
                <c:pt idx="199">
                  <c:v>329.66412400000002</c:v>
                </c:pt>
                <c:pt idx="200">
                  <c:v>321.21118200000001</c:v>
                </c:pt>
                <c:pt idx="201">
                  <c:v>319.520599</c:v>
                </c:pt>
                <c:pt idx="202">
                  <c:v>318.52612299999998</c:v>
                </c:pt>
                <c:pt idx="203">
                  <c:v>322.106201</c:v>
                </c:pt>
                <c:pt idx="204">
                  <c:v>319.868652</c:v>
                </c:pt>
                <c:pt idx="205">
                  <c:v>310.42126500000001</c:v>
                </c:pt>
                <c:pt idx="206">
                  <c:v>319.57034299999998</c:v>
                </c:pt>
                <c:pt idx="207">
                  <c:v>320.117279</c:v>
                </c:pt>
                <c:pt idx="208">
                  <c:v>319.17254600000001</c:v>
                </c:pt>
                <c:pt idx="209">
                  <c:v>320.71395899999999</c:v>
                </c:pt>
                <c:pt idx="210">
                  <c:v>321.41009500000001</c:v>
                </c:pt>
                <c:pt idx="211">
                  <c:v>316.18917800000003</c:v>
                </c:pt>
                <c:pt idx="212">
                  <c:v>316.53720099999998</c:v>
                </c:pt>
                <c:pt idx="213">
                  <c:v>326.92935199999999</c:v>
                </c:pt>
                <c:pt idx="214">
                  <c:v>336.17782599999998</c:v>
                </c:pt>
                <c:pt idx="215">
                  <c:v>333.095032</c:v>
                </c:pt>
                <c:pt idx="216">
                  <c:v>322.70288099999999</c:v>
                </c:pt>
                <c:pt idx="217">
                  <c:v>317.43225100000001</c:v>
                </c:pt>
                <c:pt idx="218">
                  <c:v>306.39370700000001</c:v>
                </c:pt>
                <c:pt idx="219">
                  <c:v>298.48773199999999</c:v>
                </c:pt>
                <c:pt idx="220">
                  <c:v>303.11196899999999</c:v>
                </c:pt>
                <c:pt idx="221">
                  <c:v>300.82473800000002</c:v>
                </c:pt>
                <c:pt idx="222">
                  <c:v>301.91863999999998</c:v>
                </c:pt>
                <c:pt idx="223">
                  <c:v>297.49325599999997</c:v>
                </c:pt>
                <c:pt idx="224">
                  <c:v>289.09008799999998</c:v>
                </c:pt>
                <c:pt idx="225">
                  <c:v>289.288971</c:v>
                </c:pt>
                <c:pt idx="226">
                  <c:v>283.71997099999999</c:v>
                </c:pt>
                <c:pt idx="227">
                  <c:v>279.24487299999998</c:v>
                </c:pt>
                <c:pt idx="228">
                  <c:v>280.88577299999997</c:v>
                </c:pt>
                <c:pt idx="229">
                  <c:v>277.35540800000001</c:v>
                </c:pt>
                <c:pt idx="230">
                  <c:v>285.36084</c:v>
                </c:pt>
                <c:pt idx="231">
                  <c:v>293.51541099999997</c:v>
                </c:pt>
                <c:pt idx="232">
                  <c:v>292.02374300000002</c:v>
                </c:pt>
                <c:pt idx="233">
                  <c:v>287.49893200000002</c:v>
                </c:pt>
                <c:pt idx="234">
                  <c:v>280.13992300000001</c:v>
                </c:pt>
                <c:pt idx="235">
                  <c:v>281.58187900000001</c:v>
                </c:pt>
                <c:pt idx="236">
                  <c:v>278.89685100000003</c:v>
                </c:pt>
                <c:pt idx="237">
                  <c:v>281.23382600000002</c:v>
                </c:pt>
                <c:pt idx="238">
                  <c:v>280.04046599999998</c:v>
                </c:pt>
                <c:pt idx="239">
                  <c:v>279.84158300000001</c:v>
                </c:pt>
                <c:pt idx="240">
                  <c:v>270.69253500000002</c:v>
                </c:pt>
                <c:pt idx="241">
                  <c:v>284.41610700000001</c:v>
                </c:pt>
                <c:pt idx="242">
                  <c:v>278.84710699999999</c:v>
                </c:pt>
                <c:pt idx="243">
                  <c:v>280.587402</c:v>
                </c:pt>
                <c:pt idx="244">
                  <c:v>272.58200099999999</c:v>
                </c:pt>
                <c:pt idx="245">
                  <c:v>268.70361300000002</c:v>
                </c:pt>
                <c:pt idx="246">
                  <c:v>261.59320100000002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7-4708-A6F2-BA2BFC681209}"/>
            </c:ext>
          </c:extLst>
        </c:ser>
        <c:ser>
          <c:idx val="1"/>
          <c:order val="1"/>
          <c:tx>
            <c:strRef>
              <c:f>BSOFT_BACKWARDATION_CONTANGO!$E$1</c:f>
              <c:strCache>
                <c:ptCount val="1"/>
                <c:pt idx="0">
                  <c:v>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BSOFT_BACKWARDATION_CONTANGO!$E$2:$E$249</c:f>
              <c:numCache>
                <c:formatCode>General</c:formatCode>
                <c:ptCount val="248"/>
                <c:pt idx="0">
                  <c:v>416.2</c:v>
                </c:pt>
                <c:pt idx="1">
                  <c:v>410.6</c:v>
                </c:pt>
                <c:pt idx="2">
                  <c:v>408.2</c:v>
                </c:pt>
                <c:pt idx="3">
                  <c:v>411.15</c:v>
                </c:pt>
                <c:pt idx="4">
                  <c:v>420</c:v>
                </c:pt>
                <c:pt idx="5">
                  <c:v>439.4</c:v>
                </c:pt>
                <c:pt idx="6">
                  <c:v>429.05</c:v>
                </c:pt>
                <c:pt idx="7">
                  <c:v>424.35</c:v>
                </c:pt>
                <c:pt idx="8">
                  <c:v>429.1</c:v>
                </c:pt>
                <c:pt idx="9">
                  <c:v>422.4</c:v>
                </c:pt>
                <c:pt idx="10">
                  <c:v>441.7</c:v>
                </c:pt>
                <c:pt idx="11">
                  <c:v>478.2</c:v>
                </c:pt>
                <c:pt idx="12">
                  <c:v>472.45</c:v>
                </c:pt>
                <c:pt idx="13">
                  <c:v>457.55</c:v>
                </c:pt>
                <c:pt idx="14">
                  <c:v>502.45</c:v>
                </c:pt>
                <c:pt idx="15">
                  <c:v>488.4</c:v>
                </c:pt>
                <c:pt idx="16">
                  <c:v>502.55</c:v>
                </c:pt>
                <c:pt idx="17">
                  <c:v>473.3</c:v>
                </c:pt>
                <c:pt idx="18">
                  <c:v>477.9</c:v>
                </c:pt>
                <c:pt idx="19">
                  <c:v>477.7</c:v>
                </c:pt>
                <c:pt idx="20">
                  <c:v>492.85</c:v>
                </c:pt>
                <c:pt idx="21">
                  <c:v>493.3</c:v>
                </c:pt>
                <c:pt idx="22">
                  <c:v>487.35</c:v>
                </c:pt>
                <c:pt idx="23">
                  <c:v>469.3</c:v>
                </c:pt>
                <c:pt idx="24">
                  <c:v>478.7</c:v>
                </c:pt>
                <c:pt idx="25">
                  <c:v>484.25</c:v>
                </c:pt>
                <c:pt idx="26">
                  <c:v>489.3</c:v>
                </c:pt>
                <c:pt idx="27">
                  <c:v>483.15</c:v>
                </c:pt>
                <c:pt idx="28">
                  <c:v>510.15</c:v>
                </c:pt>
                <c:pt idx="29">
                  <c:v>509.1</c:v>
                </c:pt>
                <c:pt idx="30">
                  <c:v>505.95</c:v>
                </c:pt>
                <c:pt idx="31">
                  <c:v>509.8</c:v>
                </c:pt>
                <c:pt idx="32">
                  <c:v>500.1</c:v>
                </c:pt>
                <c:pt idx="33">
                  <c:v>469.7</c:v>
                </c:pt>
                <c:pt idx="34">
                  <c:v>477.8</c:v>
                </c:pt>
                <c:pt idx="35">
                  <c:v>503.55</c:v>
                </c:pt>
                <c:pt idx="36">
                  <c:v>532.35</c:v>
                </c:pt>
                <c:pt idx="37">
                  <c:v>532.95000000000005</c:v>
                </c:pt>
                <c:pt idx="38">
                  <c:v>530.1</c:v>
                </c:pt>
                <c:pt idx="39">
                  <c:v>542.65</c:v>
                </c:pt>
                <c:pt idx="40">
                  <c:v>536.85</c:v>
                </c:pt>
                <c:pt idx="41">
                  <c:v>544.15</c:v>
                </c:pt>
                <c:pt idx="42">
                  <c:v>550.45000000000005</c:v>
                </c:pt>
                <c:pt idx="43">
                  <c:v>572</c:v>
                </c:pt>
                <c:pt idx="44">
                  <c:v>563.54999999999995</c:v>
                </c:pt>
                <c:pt idx="45">
                  <c:v>555.70000000000005</c:v>
                </c:pt>
                <c:pt idx="46">
                  <c:v>562</c:v>
                </c:pt>
                <c:pt idx="47">
                  <c:v>580.65</c:v>
                </c:pt>
                <c:pt idx="48">
                  <c:v>574.15</c:v>
                </c:pt>
                <c:pt idx="49">
                  <c:v>576.70000000000005</c:v>
                </c:pt>
                <c:pt idx="50">
                  <c:v>579.4</c:v>
                </c:pt>
                <c:pt idx="51">
                  <c:v>575</c:v>
                </c:pt>
                <c:pt idx="52">
                  <c:v>561</c:v>
                </c:pt>
                <c:pt idx="53">
                  <c:v>554.70000000000005</c:v>
                </c:pt>
                <c:pt idx="54">
                  <c:v>#N/A</c:v>
                </c:pt>
                <c:pt idx="55">
                  <c:v>#N/A</c:v>
                </c:pt>
                <c:pt idx="56">
                  <c:v>505.25</c:v>
                </c:pt>
                <c:pt idx="57">
                  <c:v>489.4</c:v>
                </c:pt>
                <c:pt idx="58">
                  <c:v>451.6</c:v>
                </c:pt>
                <c:pt idx="59">
                  <c:v>461.7</c:v>
                </c:pt>
                <c:pt idx="60">
                  <c:v>439.5</c:v>
                </c:pt>
                <c:pt idx="61">
                  <c:v>448.6</c:v>
                </c:pt>
                <c:pt idx="62">
                  <c:v>478.05</c:v>
                </c:pt>
                <c:pt idx="63">
                  <c:v>475.75</c:v>
                </c:pt>
                <c:pt idx="64">
                  <c:v>481.55</c:v>
                </c:pt>
                <c:pt idx="65">
                  <c:v>477.9</c:v>
                </c:pt>
                <c:pt idx="66">
                  <c:v>471.35</c:v>
                </c:pt>
                <c:pt idx="67">
                  <c:v>454.25</c:v>
                </c:pt>
                <c:pt idx="68">
                  <c:v>445.75</c:v>
                </c:pt>
                <c:pt idx="69">
                  <c:v>459.45</c:v>
                </c:pt>
                <c:pt idx="70">
                  <c:v>467.45</c:v>
                </c:pt>
                <c:pt idx="71">
                  <c:v>454.65</c:v>
                </c:pt>
                <c:pt idx="72">
                  <c:v>423.9</c:v>
                </c:pt>
                <c:pt idx="73">
                  <c:v>#N/A</c:v>
                </c:pt>
                <c:pt idx="74">
                  <c:v>446.4</c:v>
                </c:pt>
                <c:pt idx="75">
                  <c:v>440.6</c:v>
                </c:pt>
                <c:pt idx="76">
                  <c:v>428.85</c:v>
                </c:pt>
                <c:pt idx="77">
                  <c:v>413.85</c:v>
                </c:pt>
                <c:pt idx="78">
                  <c:v>417.55</c:v>
                </c:pt>
                <c:pt idx="79">
                  <c:v>416.3</c:v>
                </c:pt>
                <c:pt idx="80">
                  <c:v>382.05</c:v>
                </c:pt>
                <c:pt idx="81">
                  <c:v>407</c:v>
                </c:pt>
                <c:pt idx="82">
                  <c:v>#N/A</c:v>
                </c:pt>
                <c:pt idx="83">
                  <c:v>422.7</c:v>
                </c:pt>
                <c:pt idx="84">
                  <c:v>431.65</c:v>
                </c:pt>
                <c:pt idx="85">
                  <c:v>439.25</c:v>
                </c:pt>
                <c:pt idx="86">
                  <c:v>434.15</c:v>
                </c:pt>
                <c:pt idx="87">
                  <c:v>453.15</c:v>
                </c:pt>
                <c:pt idx="88">
                  <c:v>457.05</c:v>
                </c:pt>
                <c:pt idx="89">
                  <c:v>453.3</c:v>
                </c:pt>
                <c:pt idx="90">
                  <c:v>457.05</c:v>
                </c:pt>
                <c:pt idx="91">
                  <c:v>455.75</c:v>
                </c:pt>
                <c:pt idx="92">
                  <c:v>440.4</c:v>
                </c:pt>
                <c:pt idx="93">
                  <c:v>446.05</c:v>
                </c:pt>
                <c:pt idx="94">
                  <c:v>#N/A</c:v>
                </c:pt>
                <c:pt idx="95">
                  <c:v>445.75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457.15</c:v>
                </c:pt>
                <c:pt idx="101">
                  <c:v>457.8</c:v>
                </c:pt>
                <c:pt idx="102">
                  <c:v>457</c:v>
                </c:pt>
                <c:pt idx="103">
                  <c:v>#N/A</c:v>
                </c:pt>
                <c:pt idx="104">
                  <c:v>#N/A</c:v>
                </c:pt>
                <c:pt idx="105">
                  <c:v>476.25</c:v>
                </c:pt>
                <c:pt idx="106">
                  <c:v>494.35</c:v>
                </c:pt>
                <c:pt idx="107">
                  <c:v>485.7</c:v>
                </c:pt>
                <c:pt idx="108">
                  <c:v>489.75</c:v>
                </c:pt>
                <c:pt idx="109">
                  <c:v>495</c:v>
                </c:pt>
                <c:pt idx="110">
                  <c:v>500.3</c:v>
                </c:pt>
                <c:pt idx="111">
                  <c:v>462.7</c:v>
                </c:pt>
                <c:pt idx="112">
                  <c:v>454.6</c:v>
                </c:pt>
                <c:pt idx="113">
                  <c:v>428.85</c:v>
                </c:pt>
                <c:pt idx="114">
                  <c:v>421.45</c:v>
                </c:pt>
                <c:pt idx="115">
                  <c:v>421.85</c:v>
                </c:pt>
                <c:pt idx="116">
                  <c:v>433.4</c:v>
                </c:pt>
                <c:pt idx="117">
                  <c:v>421.1</c:v>
                </c:pt>
                <c:pt idx="118">
                  <c:v>411.5</c:v>
                </c:pt>
                <c:pt idx="119">
                  <c:v>423.35</c:v>
                </c:pt>
                <c:pt idx="120">
                  <c:v>419.05</c:v>
                </c:pt>
                <c:pt idx="121">
                  <c:v>#N/A</c:v>
                </c:pt>
                <c:pt idx="122">
                  <c:v>417.55</c:v>
                </c:pt>
                <c:pt idx="123">
                  <c:v>409.55</c:v>
                </c:pt>
                <c:pt idx="124">
                  <c:v>408.1</c:v>
                </c:pt>
                <c:pt idx="125">
                  <c:v>417.55</c:v>
                </c:pt>
                <c:pt idx="126">
                  <c:v>397.65</c:v>
                </c:pt>
                <c:pt idx="127">
                  <c:v>389.35</c:v>
                </c:pt>
                <c:pt idx="128">
                  <c:v>#N/A</c:v>
                </c:pt>
                <c:pt idx="129">
                  <c:v>365.45</c:v>
                </c:pt>
                <c:pt idx="130">
                  <c:v>365.2</c:v>
                </c:pt>
                <c:pt idx="131">
                  <c:v>360.1</c:v>
                </c:pt>
                <c:pt idx="132">
                  <c:v>363.55</c:v>
                </c:pt>
                <c:pt idx="133">
                  <c:v>385.9</c:v>
                </c:pt>
                <c:pt idx="134">
                  <c:v>391.05</c:v>
                </c:pt>
                <c:pt idx="135">
                  <c:v>383.3</c:v>
                </c:pt>
                <c:pt idx="136">
                  <c:v>383.55</c:v>
                </c:pt>
                <c:pt idx="137">
                  <c:v>378</c:v>
                </c:pt>
                <c:pt idx="138">
                  <c:v>373.2</c:v>
                </c:pt>
                <c:pt idx="139">
                  <c:v>343.25</c:v>
                </c:pt>
                <c:pt idx="140">
                  <c:v>354.75</c:v>
                </c:pt>
                <c:pt idx="141">
                  <c:v>361.75</c:v>
                </c:pt>
                <c:pt idx="142">
                  <c:v>372.75</c:v>
                </c:pt>
                <c:pt idx="143">
                  <c:v>368.2</c:v>
                </c:pt>
                <c:pt idx="144">
                  <c:v>366.35</c:v>
                </c:pt>
                <c:pt idx="145">
                  <c:v>371.15</c:v>
                </c:pt>
                <c:pt idx="146">
                  <c:v>377.9</c:v>
                </c:pt>
                <c:pt idx="147">
                  <c:v>367.9</c:v>
                </c:pt>
                <c:pt idx="148">
                  <c:v>359.8</c:v>
                </c:pt>
                <c:pt idx="149">
                  <c:v>362.25</c:v>
                </c:pt>
                <c:pt idx="150">
                  <c:v>365.55</c:v>
                </c:pt>
                <c:pt idx="151">
                  <c:v>354.4</c:v>
                </c:pt>
                <c:pt idx="152">
                  <c:v>333.6</c:v>
                </c:pt>
                <c:pt idx="153">
                  <c:v>343.85</c:v>
                </c:pt>
                <c:pt idx="154">
                  <c:v>347.75</c:v>
                </c:pt>
                <c:pt idx="155">
                  <c:v>336.75</c:v>
                </c:pt>
                <c:pt idx="156">
                  <c:v>#N/A</c:v>
                </c:pt>
                <c:pt idx="157">
                  <c:v>318.14999999999998</c:v>
                </c:pt>
                <c:pt idx="158">
                  <c:v>331.6</c:v>
                </c:pt>
                <c:pt idx="159">
                  <c:v>336.9</c:v>
                </c:pt>
                <c:pt idx="160">
                  <c:v>348.05</c:v>
                </c:pt>
                <c:pt idx="161">
                  <c:v>351.65</c:v>
                </c:pt>
                <c:pt idx="162">
                  <c:v>362.6</c:v>
                </c:pt>
                <c:pt idx="163">
                  <c:v>362.35</c:v>
                </c:pt>
                <c:pt idx="164">
                  <c:v>360.5</c:v>
                </c:pt>
                <c:pt idx="165">
                  <c:v>348.8</c:v>
                </c:pt>
                <c:pt idx="166">
                  <c:v>342.9</c:v>
                </c:pt>
                <c:pt idx="167">
                  <c:v>334.8</c:v>
                </c:pt>
                <c:pt idx="168">
                  <c:v>330.15</c:v>
                </c:pt>
                <c:pt idx="169">
                  <c:v>330.1</c:v>
                </c:pt>
                <c:pt idx="170">
                  <c:v>332.4</c:v>
                </c:pt>
                <c:pt idx="171">
                  <c:v>336.05</c:v>
                </c:pt>
                <c:pt idx="172">
                  <c:v>327.35000000000002</c:v>
                </c:pt>
                <c:pt idx="173">
                  <c:v>326.89999999999998</c:v>
                </c:pt>
                <c:pt idx="174">
                  <c:v>334.35</c:v>
                </c:pt>
                <c:pt idx="175">
                  <c:v>313.64999999999998</c:v>
                </c:pt>
                <c:pt idx="176">
                  <c:v>308.55</c:v>
                </c:pt>
                <c:pt idx="177">
                  <c:v>317.45</c:v>
                </c:pt>
                <c:pt idx="178">
                  <c:v>325.85000000000002</c:v>
                </c:pt>
                <c:pt idx="179">
                  <c:v>#N/A</c:v>
                </c:pt>
                <c:pt idx="180">
                  <c:v>337.3</c:v>
                </c:pt>
                <c:pt idx="181">
                  <c:v>333.85</c:v>
                </c:pt>
                <c:pt idx="182">
                  <c:v>333.25</c:v>
                </c:pt>
                <c:pt idx="183">
                  <c:v>319.55</c:v>
                </c:pt>
                <c:pt idx="184">
                  <c:v>327.7</c:v>
                </c:pt>
                <c:pt idx="185">
                  <c:v>331.45</c:v>
                </c:pt>
                <c:pt idx="186">
                  <c:v>338.05</c:v>
                </c:pt>
                <c:pt idx="187">
                  <c:v>343.85</c:v>
                </c:pt>
                <c:pt idx="188">
                  <c:v>334.3</c:v>
                </c:pt>
                <c:pt idx="189">
                  <c:v>342.35</c:v>
                </c:pt>
                <c:pt idx="190">
                  <c:v>349.6</c:v>
                </c:pt>
                <c:pt idx="191">
                  <c:v>347.75</c:v>
                </c:pt>
                <c:pt idx="192">
                  <c:v>346.4</c:v>
                </c:pt>
                <c:pt idx="193">
                  <c:v>338.5</c:v>
                </c:pt>
                <c:pt idx="194">
                  <c:v>345.5</c:v>
                </c:pt>
                <c:pt idx="195">
                  <c:v>342.85</c:v>
                </c:pt>
                <c:pt idx="196">
                  <c:v>338.65</c:v>
                </c:pt>
                <c:pt idx="197">
                  <c:v>#N/A</c:v>
                </c:pt>
                <c:pt idx="198">
                  <c:v>337.45</c:v>
                </c:pt>
                <c:pt idx="199">
                  <c:v>333.2</c:v>
                </c:pt>
                <c:pt idx="200">
                  <c:v>324.14999999999998</c:v>
                </c:pt>
                <c:pt idx="201">
                  <c:v>323.7</c:v>
                </c:pt>
                <c:pt idx="202">
                  <c:v>322.85000000000002</c:v>
                </c:pt>
                <c:pt idx="203">
                  <c:v>325.85000000000002</c:v>
                </c:pt>
                <c:pt idx="204">
                  <c:v>324.95</c:v>
                </c:pt>
                <c:pt idx="205">
                  <c:v>315.7</c:v>
                </c:pt>
                <c:pt idx="206">
                  <c:v>325.14999999999998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327</c:v>
                </c:pt>
                <c:pt idx="211">
                  <c:v>321.89999999999998</c:v>
                </c:pt>
                <c:pt idx="212">
                  <c:v>321.89999999999998</c:v>
                </c:pt>
                <c:pt idx="213">
                  <c:v>331.8</c:v>
                </c:pt>
                <c:pt idx="214">
                  <c:v>340.95</c:v>
                </c:pt>
                <c:pt idx="215">
                  <c:v>338.5</c:v>
                </c:pt>
                <c:pt idx="216">
                  <c:v>328.15</c:v>
                </c:pt>
                <c:pt idx="217">
                  <c:v>322.45</c:v>
                </c:pt>
                <c:pt idx="218">
                  <c:v>310.05</c:v>
                </c:pt>
                <c:pt idx="219">
                  <c:v>302.85000000000002</c:v>
                </c:pt>
                <c:pt idx="220">
                  <c:v>307.2</c:v>
                </c:pt>
                <c:pt idx="221">
                  <c:v>304.5</c:v>
                </c:pt>
                <c:pt idx="222">
                  <c:v>#N/A</c:v>
                </c:pt>
                <c:pt idx="223">
                  <c:v>300.64999999999998</c:v>
                </c:pt>
                <c:pt idx="224">
                  <c:v>292.35000000000002</c:v>
                </c:pt>
                <c:pt idx="225">
                  <c:v>293.25</c:v>
                </c:pt>
                <c:pt idx="226">
                  <c:v>286.8</c:v>
                </c:pt>
                <c:pt idx="227">
                  <c:v>282.55</c:v>
                </c:pt>
                <c:pt idx="228">
                  <c:v>#N/A</c:v>
                </c:pt>
                <c:pt idx="229">
                  <c:v>280.2</c:v>
                </c:pt>
                <c:pt idx="230">
                  <c:v>288.95</c:v>
                </c:pt>
                <c:pt idx="231">
                  <c:v>296.8</c:v>
                </c:pt>
                <c:pt idx="232">
                  <c:v>295.60000000000002</c:v>
                </c:pt>
                <c:pt idx="233">
                  <c:v>290.60000000000002</c:v>
                </c:pt>
                <c:pt idx="234">
                  <c:v>282.55</c:v>
                </c:pt>
                <c:pt idx="235">
                  <c:v>284.25</c:v>
                </c:pt>
                <c:pt idx="236">
                  <c:v>281.35000000000002</c:v>
                </c:pt>
                <c:pt idx="237">
                  <c:v>283.64999999999998</c:v>
                </c:pt>
                <c:pt idx="238">
                  <c:v>282.2</c:v>
                </c:pt>
                <c:pt idx="239">
                  <c:v>282.25</c:v>
                </c:pt>
                <c:pt idx="240">
                  <c:v>271.85000000000002</c:v>
                </c:pt>
                <c:pt idx="241">
                  <c:v>286.39999999999998</c:v>
                </c:pt>
                <c:pt idx="242">
                  <c:v>280.39999999999998</c:v>
                </c:pt>
                <c:pt idx="243">
                  <c:v>#N/A</c:v>
                </c:pt>
                <c:pt idx="244">
                  <c:v>273.60000000000002</c:v>
                </c:pt>
                <c:pt idx="245">
                  <c:v>270.64999999999998</c:v>
                </c:pt>
                <c:pt idx="246">
                  <c:v>264.05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7-4708-A6F2-BA2BFC68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884512"/>
        <c:axId val="1997901568"/>
      </c:lineChart>
      <c:dateAx>
        <c:axId val="19978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01568"/>
        <c:crosses val="autoZero"/>
        <c:auto val="1"/>
        <c:lblOffset val="100"/>
        <c:baseTimeUnit val="days"/>
      </c:dateAx>
      <c:valAx>
        <c:axId val="1997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</a:t>
            </a:r>
            <a:r>
              <a:rPr lang="en-US" baseline="0"/>
              <a:t> vs Spot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BSOFT_BACKWARDATION_CONTANGO!$B$2:$B$249</c:f>
              <c:numCache>
                <c:formatCode>General</c:formatCode>
                <c:ptCount val="248"/>
                <c:pt idx="0">
                  <c:v>405.32476800000001</c:v>
                </c:pt>
                <c:pt idx="1">
                  <c:v>402.26870700000001</c:v>
                </c:pt>
                <c:pt idx="2">
                  <c:v>398.325378</c:v>
                </c:pt>
                <c:pt idx="3">
                  <c:v>402.95880099999999</c:v>
                </c:pt>
                <c:pt idx="4">
                  <c:v>410.35257000000001</c:v>
                </c:pt>
                <c:pt idx="5">
                  <c:v>428.245361</c:v>
                </c:pt>
                <c:pt idx="6">
                  <c:v>419.02783199999999</c:v>
                </c:pt>
                <c:pt idx="7">
                  <c:v>414.88738999999998</c:v>
                </c:pt>
                <c:pt idx="8">
                  <c:v>419.61935399999999</c:v>
                </c:pt>
                <c:pt idx="9">
                  <c:v>414.59161399999999</c:v>
                </c:pt>
                <c:pt idx="10">
                  <c:v>432.33657799999997</c:v>
                </c:pt>
                <c:pt idx="11">
                  <c:v>468.319458</c:v>
                </c:pt>
                <c:pt idx="12">
                  <c:v>462.60162400000002</c:v>
                </c:pt>
                <c:pt idx="13">
                  <c:v>450.27874800000001</c:v>
                </c:pt>
                <c:pt idx="14">
                  <c:v>493.26101699999998</c:v>
                </c:pt>
                <c:pt idx="15">
                  <c:v>480.445221</c:v>
                </c:pt>
                <c:pt idx="16">
                  <c:v>492.66949499999998</c:v>
                </c:pt>
                <c:pt idx="17">
                  <c:v>464.622589</c:v>
                </c:pt>
                <c:pt idx="18">
                  <c:v>467.43218999999999</c:v>
                </c:pt>
                <c:pt idx="19">
                  <c:v>468.22091699999999</c:v>
                </c:pt>
                <c:pt idx="20">
                  <c:v>481.18457000000001</c:v>
                </c:pt>
                <c:pt idx="21">
                  <c:v>481.87463400000001</c:v>
                </c:pt>
                <c:pt idx="22">
                  <c:v>476.10754400000002</c:v>
                </c:pt>
                <c:pt idx="23">
                  <c:v>461.07360799999998</c:v>
                </c:pt>
                <c:pt idx="24">
                  <c:v>466.84069799999997</c:v>
                </c:pt>
                <c:pt idx="25">
                  <c:v>474.77667200000002</c:v>
                </c:pt>
                <c:pt idx="26">
                  <c:v>477.93133499999999</c:v>
                </c:pt>
                <c:pt idx="27">
                  <c:v>472.21350100000001</c:v>
                </c:pt>
                <c:pt idx="28">
                  <c:v>497.20434599999999</c:v>
                </c:pt>
                <c:pt idx="29">
                  <c:v>498.48593099999999</c:v>
                </c:pt>
                <c:pt idx="30">
                  <c:v>494.246826</c:v>
                </c:pt>
                <c:pt idx="31">
                  <c:v>498.14086900000001</c:v>
                </c:pt>
                <c:pt idx="32">
                  <c:v>490.796448</c:v>
                </c:pt>
                <c:pt idx="33">
                  <c:v>460.97503699999999</c:v>
                </c:pt>
                <c:pt idx="34">
                  <c:v>467.48150600000002</c:v>
                </c:pt>
                <c:pt idx="35">
                  <c:v>493.65533399999998</c:v>
                </c:pt>
                <c:pt idx="36">
                  <c:v>521.01220699999999</c:v>
                </c:pt>
                <c:pt idx="37">
                  <c:v>523.033142</c:v>
                </c:pt>
                <c:pt idx="38">
                  <c:v>519.18841599999996</c:v>
                </c:pt>
                <c:pt idx="39">
                  <c:v>532.349243</c:v>
                </c:pt>
                <c:pt idx="40">
                  <c:v>527.12432899999999</c:v>
                </c:pt>
                <c:pt idx="41">
                  <c:v>533.43365500000004</c:v>
                </c:pt>
                <c:pt idx="42">
                  <c:v>536.98266599999999</c:v>
                </c:pt>
                <c:pt idx="43">
                  <c:v>558.917419</c:v>
                </c:pt>
                <c:pt idx="44">
                  <c:v>551.67156999999997</c:v>
                </c:pt>
                <c:pt idx="45">
                  <c:v>543.14416500000004</c:v>
                </c:pt>
                <c:pt idx="46">
                  <c:v>551.42504899999994</c:v>
                </c:pt>
                <c:pt idx="47">
                  <c:v>569.12072799999999</c:v>
                </c:pt>
                <c:pt idx="48">
                  <c:v>563.50152600000001</c:v>
                </c:pt>
                <c:pt idx="49">
                  <c:v>563.74798599999997</c:v>
                </c:pt>
                <c:pt idx="50">
                  <c:v>566.85333300000002</c:v>
                </c:pt>
                <c:pt idx="51">
                  <c:v>561.52984600000002</c:v>
                </c:pt>
                <c:pt idx="52">
                  <c:v>549.10833700000001</c:v>
                </c:pt>
                <c:pt idx="53">
                  <c:v>541.76397699999995</c:v>
                </c:pt>
                <c:pt idx="54">
                  <c:v>527.12432899999999</c:v>
                </c:pt>
                <c:pt idx="55">
                  <c:v>505.63320900000002</c:v>
                </c:pt>
                <c:pt idx="56">
                  <c:v>494.98620599999998</c:v>
                </c:pt>
                <c:pt idx="57">
                  <c:v>480.34661899999998</c:v>
                </c:pt>
                <c:pt idx="58">
                  <c:v>444.117279</c:v>
                </c:pt>
                <c:pt idx="59">
                  <c:v>454.56710800000002</c:v>
                </c:pt>
                <c:pt idx="60">
                  <c:v>431.69580100000002</c:v>
                </c:pt>
                <c:pt idx="61">
                  <c:v>438.79379299999999</c:v>
                </c:pt>
                <c:pt idx="62">
                  <c:v>468.861694</c:v>
                </c:pt>
                <c:pt idx="63">
                  <c:v>465.31265300000001</c:v>
                </c:pt>
                <c:pt idx="64">
                  <c:v>469.99539199999998</c:v>
                </c:pt>
                <c:pt idx="65">
                  <c:v>468.46734600000002</c:v>
                </c:pt>
                <c:pt idx="66">
                  <c:v>460.77786300000002</c:v>
                </c:pt>
                <c:pt idx="67">
                  <c:v>446.33538800000002</c:v>
                </c:pt>
                <c:pt idx="68">
                  <c:v>436.27990699999998</c:v>
                </c:pt>
                <c:pt idx="69">
                  <c:v>449.29290800000001</c:v>
                </c:pt>
                <c:pt idx="70">
                  <c:v>456.489441</c:v>
                </c:pt>
                <c:pt idx="71">
                  <c:v>446.58184799999998</c:v>
                </c:pt>
                <c:pt idx="72">
                  <c:v>416.56326300000001</c:v>
                </c:pt>
                <c:pt idx="73">
                  <c:v>440.81475799999998</c:v>
                </c:pt>
                <c:pt idx="74">
                  <c:v>437.90655500000003</c:v>
                </c:pt>
                <c:pt idx="75">
                  <c:v>433.61819500000001</c:v>
                </c:pt>
                <c:pt idx="76">
                  <c:v>420.65451000000002</c:v>
                </c:pt>
                <c:pt idx="77">
                  <c:v>407.04998799999998</c:v>
                </c:pt>
                <c:pt idx="78">
                  <c:v>410.79620399999999</c:v>
                </c:pt>
                <c:pt idx="79">
                  <c:v>408.92306500000001</c:v>
                </c:pt>
                <c:pt idx="80">
                  <c:v>376.78497299999998</c:v>
                </c:pt>
                <c:pt idx="81">
                  <c:v>397.83245799999997</c:v>
                </c:pt>
                <c:pt idx="82">
                  <c:v>401.87439000000001</c:v>
                </c:pt>
                <c:pt idx="83">
                  <c:v>415.18310500000001</c:v>
                </c:pt>
                <c:pt idx="84">
                  <c:v>423.75985700000001</c:v>
                </c:pt>
                <c:pt idx="85">
                  <c:v>431.74511699999999</c:v>
                </c:pt>
                <c:pt idx="86">
                  <c:v>424.99215700000002</c:v>
                </c:pt>
                <c:pt idx="87">
                  <c:v>444.80737299999998</c:v>
                </c:pt>
                <c:pt idx="88">
                  <c:v>449.68725599999999</c:v>
                </c:pt>
                <c:pt idx="89">
                  <c:v>443.62435900000003</c:v>
                </c:pt>
                <c:pt idx="90">
                  <c:v>446.82830799999999</c:v>
                </c:pt>
                <c:pt idx="91">
                  <c:v>445.84249899999998</c:v>
                </c:pt>
                <c:pt idx="92">
                  <c:v>430.709991</c:v>
                </c:pt>
                <c:pt idx="93">
                  <c:v>436.23062099999999</c:v>
                </c:pt>
                <c:pt idx="94">
                  <c:v>437.66009500000001</c:v>
                </c:pt>
                <c:pt idx="95">
                  <c:v>437.46292099999999</c:v>
                </c:pt>
                <c:pt idx="96">
                  <c:v>459.299103</c:v>
                </c:pt>
                <c:pt idx="97">
                  <c:v>460.92572000000001</c:v>
                </c:pt>
                <c:pt idx="98">
                  <c:v>473.29791299999999</c:v>
                </c:pt>
                <c:pt idx="99">
                  <c:v>459.299103</c:v>
                </c:pt>
                <c:pt idx="100">
                  <c:v>447.56768799999998</c:v>
                </c:pt>
                <c:pt idx="101">
                  <c:v>449.58865400000002</c:v>
                </c:pt>
                <c:pt idx="102">
                  <c:v>447.76486199999999</c:v>
                </c:pt>
                <c:pt idx="103">
                  <c:v>448.50424199999998</c:v>
                </c:pt>
                <c:pt idx="104">
                  <c:v>459.98919699999999</c:v>
                </c:pt>
                <c:pt idx="105">
                  <c:v>465.16479500000003</c:v>
                </c:pt>
                <c:pt idx="106">
                  <c:v>482.71258499999999</c:v>
                </c:pt>
                <c:pt idx="107">
                  <c:v>475.61462399999999</c:v>
                </c:pt>
                <c:pt idx="108">
                  <c:v>478.02990699999998</c:v>
                </c:pt>
                <c:pt idx="109">
                  <c:v>482.66332999999997</c:v>
                </c:pt>
                <c:pt idx="110">
                  <c:v>489.41629</c:v>
                </c:pt>
                <c:pt idx="111">
                  <c:v>453.975616</c:v>
                </c:pt>
                <c:pt idx="112">
                  <c:v>445.99035600000002</c:v>
                </c:pt>
                <c:pt idx="113">
                  <c:v>418.97854599999999</c:v>
                </c:pt>
                <c:pt idx="114">
                  <c:v>419.86584499999998</c:v>
                </c:pt>
                <c:pt idx="115">
                  <c:v>413.605774</c:v>
                </c:pt>
                <c:pt idx="116">
                  <c:v>425.53433200000001</c:v>
                </c:pt>
                <c:pt idx="117">
                  <c:v>413.85223400000001</c:v>
                </c:pt>
                <c:pt idx="118">
                  <c:v>404.63473499999998</c:v>
                </c:pt>
                <c:pt idx="119">
                  <c:v>415.57742300000001</c:v>
                </c:pt>
                <c:pt idx="120">
                  <c:v>411.880585</c:v>
                </c:pt>
                <c:pt idx="121">
                  <c:v>419.07714800000002</c:v>
                </c:pt>
                <c:pt idx="122">
                  <c:v>408.03582799999998</c:v>
                </c:pt>
                <c:pt idx="123">
                  <c:v>400.88855000000001</c:v>
                </c:pt>
                <c:pt idx="124">
                  <c:v>399.606964</c:v>
                </c:pt>
                <c:pt idx="125">
                  <c:v>409.76101699999998</c:v>
                </c:pt>
                <c:pt idx="126">
                  <c:v>389.25573700000001</c:v>
                </c:pt>
                <c:pt idx="127">
                  <c:v>381.46768200000002</c:v>
                </c:pt>
                <c:pt idx="128">
                  <c:v>371.06710800000002</c:v>
                </c:pt>
                <c:pt idx="129">
                  <c:v>358.054169</c:v>
                </c:pt>
                <c:pt idx="130">
                  <c:v>358.34991500000001</c:v>
                </c:pt>
                <c:pt idx="131">
                  <c:v>352.87857100000002</c:v>
                </c:pt>
                <c:pt idx="132">
                  <c:v>357.01904300000001</c:v>
                </c:pt>
                <c:pt idx="133">
                  <c:v>378.46087599999998</c:v>
                </c:pt>
                <c:pt idx="134">
                  <c:v>383.83367900000002</c:v>
                </c:pt>
                <c:pt idx="135">
                  <c:v>377.52435300000002</c:v>
                </c:pt>
                <c:pt idx="136">
                  <c:v>378.06652800000001</c:v>
                </c:pt>
                <c:pt idx="137">
                  <c:v>372.74307299999998</c:v>
                </c:pt>
                <c:pt idx="138">
                  <c:v>368.405396</c:v>
                </c:pt>
                <c:pt idx="139">
                  <c:v>338.38681000000003</c:v>
                </c:pt>
                <c:pt idx="140">
                  <c:v>348.68875100000002</c:v>
                </c:pt>
                <c:pt idx="141">
                  <c:v>357.511932</c:v>
                </c:pt>
                <c:pt idx="142">
                  <c:v>367.91247600000003</c:v>
                </c:pt>
                <c:pt idx="143">
                  <c:v>365.349335</c:v>
                </c:pt>
                <c:pt idx="144">
                  <c:v>362.93402099999997</c:v>
                </c:pt>
                <c:pt idx="145">
                  <c:v>367.02520800000002</c:v>
                </c:pt>
                <c:pt idx="146">
                  <c:v>376.045593</c:v>
                </c:pt>
                <c:pt idx="147">
                  <c:v>363.426941</c:v>
                </c:pt>
                <c:pt idx="148">
                  <c:v>356.27966300000003</c:v>
                </c:pt>
                <c:pt idx="149">
                  <c:v>360.32156400000002</c:v>
                </c:pt>
                <c:pt idx="150">
                  <c:v>363.13122600000003</c:v>
                </c:pt>
                <c:pt idx="151">
                  <c:v>352.23776199999998</c:v>
                </c:pt>
                <c:pt idx="152">
                  <c:v>333.16192599999999</c:v>
                </c:pt>
                <c:pt idx="153">
                  <c:v>343.71029700000003</c:v>
                </c:pt>
                <c:pt idx="154">
                  <c:v>345.82983400000001</c:v>
                </c:pt>
                <c:pt idx="155">
                  <c:v>338.288208</c:v>
                </c:pt>
                <c:pt idx="156">
                  <c:v>325.76818800000001</c:v>
                </c:pt>
                <c:pt idx="157">
                  <c:v>317.53646900000001</c:v>
                </c:pt>
                <c:pt idx="158">
                  <c:v>330.598724</c:v>
                </c:pt>
                <c:pt idx="159">
                  <c:v>337.69671599999998</c:v>
                </c:pt>
                <c:pt idx="160">
                  <c:v>347.65362499999998</c:v>
                </c:pt>
                <c:pt idx="161">
                  <c:v>356.52612299999998</c:v>
                </c:pt>
                <c:pt idx="162">
                  <c:v>367.81390399999998</c:v>
                </c:pt>
                <c:pt idx="163">
                  <c:v>364.56063799999998</c:v>
                </c:pt>
                <c:pt idx="164">
                  <c:v>365.694366</c:v>
                </c:pt>
                <c:pt idx="165">
                  <c:v>348.24511699999999</c:v>
                </c:pt>
                <c:pt idx="166">
                  <c:v>344.49899299999998</c:v>
                </c:pt>
                <c:pt idx="167">
                  <c:v>339.96414199999998</c:v>
                </c:pt>
                <c:pt idx="168">
                  <c:v>339.17544600000002</c:v>
                </c:pt>
                <c:pt idx="169">
                  <c:v>335.13357500000001</c:v>
                </c:pt>
                <c:pt idx="170">
                  <c:v>335.67578099999997</c:v>
                </c:pt>
                <c:pt idx="171">
                  <c:v>338.78112800000002</c:v>
                </c:pt>
                <c:pt idx="172">
                  <c:v>332.96475199999998</c:v>
                </c:pt>
                <c:pt idx="173">
                  <c:v>331.978882</c:v>
                </c:pt>
                <c:pt idx="174">
                  <c:v>340.80209400000001</c:v>
                </c:pt>
                <c:pt idx="175">
                  <c:v>315.79135100000002</c:v>
                </c:pt>
                <c:pt idx="176">
                  <c:v>307.88540599999999</c:v>
                </c:pt>
                <c:pt idx="177">
                  <c:v>316.23889200000002</c:v>
                </c:pt>
                <c:pt idx="178">
                  <c:v>325.98458900000003</c:v>
                </c:pt>
                <c:pt idx="179">
                  <c:v>333.39334100000002</c:v>
                </c:pt>
                <c:pt idx="180">
                  <c:v>336.52590900000001</c:v>
                </c:pt>
                <c:pt idx="181">
                  <c:v>331.65304600000002</c:v>
                </c:pt>
                <c:pt idx="182">
                  <c:v>330.907196</c:v>
                </c:pt>
                <c:pt idx="183">
                  <c:v>317.68087800000001</c:v>
                </c:pt>
                <c:pt idx="184">
                  <c:v>324.19457999999997</c:v>
                </c:pt>
                <c:pt idx="185">
                  <c:v>327.47628800000001</c:v>
                </c:pt>
                <c:pt idx="186">
                  <c:v>334.13919099999998</c:v>
                </c:pt>
                <c:pt idx="187">
                  <c:v>340.50375400000001</c:v>
                </c:pt>
                <c:pt idx="188">
                  <c:v>332.697205</c:v>
                </c:pt>
                <c:pt idx="189">
                  <c:v>340.45404100000002</c:v>
                </c:pt>
                <c:pt idx="190">
                  <c:v>348.21081500000003</c:v>
                </c:pt>
                <c:pt idx="191">
                  <c:v>344.03411899999998</c:v>
                </c:pt>
                <c:pt idx="192">
                  <c:v>341.697113</c:v>
                </c:pt>
                <c:pt idx="193">
                  <c:v>334.13919099999998</c:v>
                </c:pt>
                <c:pt idx="194">
                  <c:v>341.19988999999998</c:v>
                </c:pt>
                <c:pt idx="195">
                  <c:v>338.663971</c:v>
                </c:pt>
                <c:pt idx="196">
                  <c:v>334.03973400000001</c:v>
                </c:pt>
                <c:pt idx="197">
                  <c:v>337.122589</c:v>
                </c:pt>
                <c:pt idx="198">
                  <c:v>332.647491</c:v>
                </c:pt>
                <c:pt idx="199">
                  <c:v>329.66412400000002</c:v>
                </c:pt>
                <c:pt idx="200">
                  <c:v>321.21118200000001</c:v>
                </c:pt>
                <c:pt idx="201">
                  <c:v>319.520599</c:v>
                </c:pt>
                <c:pt idx="202">
                  <c:v>318.52612299999998</c:v>
                </c:pt>
                <c:pt idx="203">
                  <c:v>322.106201</c:v>
                </c:pt>
                <c:pt idx="204">
                  <c:v>319.868652</c:v>
                </c:pt>
                <c:pt idx="205">
                  <c:v>310.42126500000001</c:v>
                </c:pt>
                <c:pt idx="206">
                  <c:v>319.57034299999998</c:v>
                </c:pt>
                <c:pt idx="207">
                  <c:v>320.117279</c:v>
                </c:pt>
                <c:pt idx="208">
                  <c:v>319.17254600000001</c:v>
                </c:pt>
                <c:pt idx="209">
                  <c:v>320.71395899999999</c:v>
                </c:pt>
                <c:pt idx="210">
                  <c:v>321.41009500000001</c:v>
                </c:pt>
                <c:pt idx="211">
                  <c:v>316.18917800000003</c:v>
                </c:pt>
                <c:pt idx="212">
                  <c:v>316.53720099999998</c:v>
                </c:pt>
                <c:pt idx="213">
                  <c:v>326.92935199999999</c:v>
                </c:pt>
                <c:pt idx="214">
                  <c:v>336.17782599999998</c:v>
                </c:pt>
                <c:pt idx="215">
                  <c:v>333.095032</c:v>
                </c:pt>
                <c:pt idx="216">
                  <c:v>322.70288099999999</c:v>
                </c:pt>
                <c:pt idx="217">
                  <c:v>317.43225100000001</c:v>
                </c:pt>
                <c:pt idx="218">
                  <c:v>306.39370700000001</c:v>
                </c:pt>
                <c:pt idx="219">
                  <c:v>298.48773199999999</c:v>
                </c:pt>
                <c:pt idx="220">
                  <c:v>303.11196899999999</c:v>
                </c:pt>
                <c:pt idx="221">
                  <c:v>300.82473800000002</c:v>
                </c:pt>
                <c:pt idx="222">
                  <c:v>301.91863999999998</c:v>
                </c:pt>
                <c:pt idx="223">
                  <c:v>297.49325599999997</c:v>
                </c:pt>
                <c:pt idx="224">
                  <c:v>289.09008799999998</c:v>
                </c:pt>
                <c:pt idx="225">
                  <c:v>289.288971</c:v>
                </c:pt>
                <c:pt idx="226">
                  <c:v>283.71997099999999</c:v>
                </c:pt>
                <c:pt idx="227">
                  <c:v>279.24487299999998</c:v>
                </c:pt>
                <c:pt idx="228">
                  <c:v>280.88577299999997</c:v>
                </c:pt>
                <c:pt idx="229">
                  <c:v>277.35540800000001</c:v>
                </c:pt>
                <c:pt idx="230">
                  <c:v>285.36084</c:v>
                </c:pt>
                <c:pt idx="231">
                  <c:v>293.51541099999997</c:v>
                </c:pt>
                <c:pt idx="232">
                  <c:v>292.02374300000002</c:v>
                </c:pt>
                <c:pt idx="233">
                  <c:v>287.49893200000002</c:v>
                </c:pt>
                <c:pt idx="234">
                  <c:v>280.13992300000001</c:v>
                </c:pt>
                <c:pt idx="235">
                  <c:v>281.58187900000001</c:v>
                </c:pt>
                <c:pt idx="236">
                  <c:v>278.89685100000003</c:v>
                </c:pt>
                <c:pt idx="237">
                  <c:v>281.23382600000002</c:v>
                </c:pt>
                <c:pt idx="238">
                  <c:v>280.04046599999998</c:v>
                </c:pt>
                <c:pt idx="239">
                  <c:v>279.84158300000001</c:v>
                </c:pt>
                <c:pt idx="240">
                  <c:v>270.69253500000002</c:v>
                </c:pt>
                <c:pt idx="241">
                  <c:v>284.41610700000001</c:v>
                </c:pt>
                <c:pt idx="242">
                  <c:v>278.84710699999999</c:v>
                </c:pt>
                <c:pt idx="243">
                  <c:v>280.587402</c:v>
                </c:pt>
                <c:pt idx="244">
                  <c:v>272.58200099999999</c:v>
                </c:pt>
                <c:pt idx="245">
                  <c:v>268.70361300000002</c:v>
                </c:pt>
                <c:pt idx="246">
                  <c:v>261.59320100000002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1-4D60-BEE6-50601072D36C}"/>
            </c:ext>
          </c:extLst>
        </c:ser>
        <c:ser>
          <c:idx val="1"/>
          <c:order val="1"/>
          <c:tx>
            <c:strRef>
              <c:f>BSOFT_BACKWARDATION_CONTANGO!$F$1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BSOFT_BACKWARDATION_CONTANGO!$F$2:$F$249</c:f>
              <c:numCache>
                <c:formatCode>General</c:formatCode>
                <c:ptCount val="248"/>
                <c:pt idx="0">
                  <c:v>416.5</c:v>
                </c:pt>
                <c:pt idx="1">
                  <c:v>411.8</c:v>
                </c:pt>
                <c:pt idx="2">
                  <c:v>407.75</c:v>
                </c:pt>
                <c:pt idx="3">
                  <c:v>412.4</c:v>
                </c:pt>
                <c:pt idx="4">
                  <c:v>419.85</c:v>
                </c:pt>
                <c:pt idx="5">
                  <c:v>438.05</c:v>
                </c:pt>
                <c:pt idx="6">
                  <c:v>428.6</c:v>
                </c:pt>
                <c:pt idx="7">
                  <c:v>424.3</c:v>
                </c:pt>
                <c:pt idx="8">
                  <c:v>429.05</c:v>
                </c:pt>
                <c:pt idx="9">
                  <c:v>423.85</c:v>
                </c:pt>
                <c:pt idx="10">
                  <c:v>443.55</c:v>
                </c:pt>
                <c:pt idx="11">
                  <c:v>480.35</c:v>
                </c:pt>
                <c:pt idx="12">
                  <c:v>477.25</c:v>
                </c:pt>
                <c:pt idx="13">
                  <c:v>461.75</c:v>
                </c:pt>
                <c:pt idx="14">
                  <c:v>504.45</c:v>
                </c:pt>
                <c:pt idx="15">
                  <c:v>489.9</c:v>
                </c:pt>
                <c:pt idx="16">
                  <c:v>505.3</c:v>
                </c:pt>
                <c:pt idx="17">
                  <c:v>475.95</c:v>
                </c:pt>
                <c:pt idx="18">
                  <c:v>478.65</c:v>
                </c:pt>
                <c:pt idx="19">
                  <c:v>479.35</c:v>
                </c:pt>
                <c:pt idx="20">
                  <c:v>492.6</c:v>
                </c:pt>
                <c:pt idx="21">
                  <c:v>494.2</c:v>
                </c:pt>
                <c:pt idx="22">
                  <c:v>487.4</c:v>
                </c:pt>
                <c:pt idx="23">
                  <c:v>471.8</c:v>
                </c:pt>
                <c:pt idx="24">
                  <c:v>477.65</c:v>
                </c:pt>
                <c:pt idx="25">
                  <c:v>485.7</c:v>
                </c:pt>
                <c:pt idx="26">
                  <c:v>490.9</c:v>
                </c:pt>
                <c:pt idx="27">
                  <c:v>484.9</c:v>
                </c:pt>
                <c:pt idx="28">
                  <c:v>508.4</c:v>
                </c:pt>
                <c:pt idx="29">
                  <c:v>508.95</c:v>
                </c:pt>
                <c:pt idx="30">
                  <c:v>505.2</c:v>
                </c:pt>
                <c:pt idx="31">
                  <c:v>509.2</c:v>
                </c:pt>
                <c:pt idx="32">
                  <c:v>501.6</c:v>
                </c:pt>
                <c:pt idx="33">
                  <c:v>471.05</c:v>
                </c:pt>
                <c:pt idx="34">
                  <c:v>477.7</c:v>
                </c:pt>
                <c:pt idx="35">
                  <c:v>508.85</c:v>
                </c:pt>
                <c:pt idx="36">
                  <c:v>535.29999999999995</c:v>
                </c:pt>
                <c:pt idx="37">
                  <c:v>534.79999999999995</c:v>
                </c:pt>
                <c:pt idx="38">
                  <c:v>532</c:v>
                </c:pt>
                <c:pt idx="39">
                  <c:v>541.54999999999995</c:v>
                </c:pt>
                <c:pt idx="40">
                  <c:v>537.6</c:v>
                </c:pt>
                <c:pt idx="41">
                  <c:v>544.85</c:v>
                </c:pt>
                <c:pt idx="42">
                  <c:v>550.65</c:v>
                </c:pt>
                <c:pt idx="43">
                  <c:v>575.29999999999995</c:v>
                </c:pt>
                <c:pt idx="44">
                  <c:v>565.04999999999995</c:v>
                </c:pt>
                <c:pt idx="45">
                  <c:v>556.25</c:v>
                </c:pt>
                <c:pt idx="46">
                  <c:v>564.65</c:v>
                </c:pt>
                <c:pt idx="47">
                  <c:v>582.75</c:v>
                </c:pt>
                <c:pt idx="48">
                  <c:v>576.79999999999995</c:v>
                </c:pt>
                <c:pt idx="49">
                  <c:v>577</c:v>
                </c:pt>
                <c:pt idx="50">
                  <c:v>580.1</c:v>
                </c:pt>
                <c:pt idx="51">
                  <c:v>576</c:v>
                </c:pt>
                <c:pt idx="52">
                  <c:v>561.79999999999995</c:v>
                </c:pt>
                <c:pt idx="53">
                  <c:v>554.1</c:v>
                </c:pt>
                <c:pt idx="56">
                  <c:v>507.9</c:v>
                </c:pt>
                <c:pt idx="57">
                  <c:v>491.75</c:v>
                </c:pt>
                <c:pt idx="58">
                  <c:v>451.3</c:v>
                </c:pt>
                <c:pt idx="59">
                  <c:v>464.65</c:v>
                </c:pt>
                <c:pt idx="60">
                  <c:v>442</c:v>
                </c:pt>
                <c:pt idx="61">
                  <c:v>449.75</c:v>
                </c:pt>
                <c:pt idx="62">
                  <c:v>475.5</c:v>
                </c:pt>
                <c:pt idx="63">
                  <c:v>476.75</c:v>
                </c:pt>
                <c:pt idx="64">
                  <c:v>481.5</c:v>
                </c:pt>
                <c:pt idx="65">
                  <c:v>479.85</c:v>
                </c:pt>
                <c:pt idx="66">
                  <c:v>471.95</c:v>
                </c:pt>
                <c:pt idx="67">
                  <c:v>454.95</c:v>
                </c:pt>
                <c:pt idx="68">
                  <c:v>446.65</c:v>
                </c:pt>
                <c:pt idx="69">
                  <c:v>459.9</c:v>
                </c:pt>
                <c:pt idx="70">
                  <c:v>468.3</c:v>
                </c:pt>
                <c:pt idx="71">
                  <c:v>457</c:v>
                </c:pt>
                <c:pt idx="72">
                  <c:v>426.1</c:v>
                </c:pt>
                <c:pt idx="73">
                  <c:v>#N/A</c:v>
                </c:pt>
                <c:pt idx="74">
                  <c:v>447.4</c:v>
                </c:pt>
                <c:pt idx="75">
                  <c:v>443.45</c:v>
                </c:pt>
                <c:pt idx="76">
                  <c:v>430.15</c:v>
                </c:pt>
                <c:pt idx="77">
                  <c:v>416</c:v>
                </c:pt>
                <c:pt idx="78">
                  <c:v>417.85</c:v>
                </c:pt>
                <c:pt idx="79">
                  <c:v>416.95</c:v>
                </c:pt>
                <c:pt idx="80">
                  <c:v>383.75</c:v>
                </c:pt>
                <c:pt idx="81">
                  <c:v>407.8</c:v>
                </c:pt>
                <c:pt idx="82">
                  <c:v>#N/A</c:v>
                </c:pt>
                <c:pt idx="83">
                  <c:v>425.3</c:v>
                </c:pt>
                <c:pt idx="84">
                  <c:v>434.05</c:v>
                </c:pt>
                <c:pt idx="85">
                  <c:v>442.2</c:v>
                </c:pt>
                <c:pt idx="86">
                  <c:v>435.1</c:v>
                </c:pt>
                <c:pt idx="87">
                  <c:v>455.35</c:v>
                </c:pt>
                <c:pt idx="88">
                  <c:v>457.1</c:v>
                </c:pt>
                <c:pt idx="89">
                  <c:v>454.7</c:v>
                </c:pt>
                <c:pt idx="90">
                  <c:v>457.25</c:v>
                </c:pt>
                <c:pt idx="91">
                  <c:v>453.55</c:v>
                </c:pt>
                <c:pt idx="92">
                  <c:v>442.25</c:v>
                </c:pt>
                <c:pt idx="93">
                  <c:v>447.85</c:v>
                </c:pt>
                <c:pt idx="94">
                  <c:v>#N/A</c:v>
                </c:pt>
                <c:pt idx="95">
                  <c:v>447.15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458.1</c:v>
                </c:pt>
                <c:pt idx="101">
                  <c:v>460.35</c:v>
                </c:pt>
                <c:pt idx="102">
                  <c:v>459.05</c:v>
                </c:pt>
                <c:pt idx="103">
                  <c:v>#N/A</c:v>
                </c:pt>
                <c:pt idx="104">
                  <c:v>#N/A</c:v>
                </c:pt>
                <c:pt idx="105">
                  <c:v>477.25</c:v>
                </c:pt>
                <c:pt idx="106">
                  <c:v>495.75</c:v>
                </c:pt>
                <c:pt idx="107">
                  <c:v>487.2</c:v>
                </c:pt>
                <c:pt idx="108">
                  <c:v>490.25</c:v>
                </c:pt>
                <c:pt idx="109">
                  <c:v>498</c:v>
                </c:pt>
                <c:pt idx="110">
                  <c:v>500.5</c:v>
                </c:pt>
                <c:pt idx="111">
                  <c:v>463.4</c:v>
                </c:pt>
                <c:pt idx="112">
                  <c:v>456.1</c:v>
                </c:pt>
                <c:pt idx="113">
                  <c:v>429.5</c:v>
                </c:pt>
                <c:pt idx="114">
                  <c:v>430.95</c:v>
                </c:pt>
                <c:pt idx="115">
                  <c:v>424.55</c:v>
                </c:pt>
                <c:pt idx="116">
                  <c:v>434.2</c:v>
                </c:pt>
                <c:pt idx="117">
                  <c:v>422.55</c:v>
                </c:pt>
                <c:pt idx="118">
                  <c:v>412.3</c:v>
                </c:pt>
                <c:pt idx="119">
                  <c:v>425.65</c:v>
                </c:pt>
                <c:pt idx="120">
                  <c:v>421.6</c:v>
                </c:pt>
                <c:pt idx="121">
                  <c:v>#N/A</c:v>
                </c:pt>
                <c:pt idx="122">
                  <c:v>416.95</c:v>
                </c:pt>
                <c:pt idx="123">
                  <c:v>410.8</c:v>
                </c:pt>
                <c:pt idx="124">
                  <c:v>409.4</c:v>
                </c:pt>
                <c:pt idx="125">
                  <c:v>420.1</c:v>
                </c:pt>
                <c:pt idx="126">
                  <c:v>399.05</c:v>
                </c:pt>
                <c:pt idx="127">
                  <c:v>390.95</c:v>
                </c:pt>
                <c:pt idx="128">
                  <c:v>#N/A</c:v>
                </c:pt>
                <c:pt idx="129">
                  <c:v>365.1</c:v>
                </c:pt>
                <c:pt idx="130">
                  <c:v>363.1</c:v>
                </c:pt>
                <c:pt idx="131">
                  <c:v>361.45</c:v>
                </c:pt>
                <c:pt idx="132">
                  <c:v>365.55</c:v>
                </c:pt>
                <c:pt idx="133">
                  <c:v>380</c:v>
                </c:pt>
                <c:pt idx="134">
                  <c:v>391.35</c:v>
                </c:pt>
                <c:pt idx="135">
                  <c:v>383.45</c:v>
                </c:pt>
                <c:pt idx="136">
                  <c:v>382.55</c:v>
                </c:pt>
                <c:pt idx="137">
                  <c:v>381.35</c:v>
                </c:pt>
                <c:pt idx="138">
                  <c:v>370.55</c:v>
                </c:pt>
                <c:pt idx="139">
                  <c:v>342.6</c:v>
                </c:pt>
                <c:pt idx="140">
                  <c:v>354.55</c:v>
                </c:pt>
                <c:pt idx="141">
                  <c:v>366.95</c:v>
                </c:pt>
                <c:pt idx="142">
                  <c:v>377.45</c:v>
                </c:pt>
                <c:pt idx="143">
                  <c:v>374.8</c:v>
                </c:pt>
                <c:pt idx="144">
                  <c:v>372.25</c:v>
                </c:pt>
                <c:pt idx="145">
                  <c:v>376.4</c:v>
                </c:pt>
                <c:pt idx="146">
                  <c:v>378.15</c:v>
                </c:pt>
                <c:pt idx="147">
                  <c:v>372.55</c:v>
                </c:pt>
                <c:pt idx="148">
                  <c:v>365.2</c:v>
                </c:pt>
                <c:pt idx="149">
                  <c:v>369.5</c:v>
                </c:pt>
                <c:pt idx="150">
                  <c:v>372.35</c:v>
                </c:pt>
                <c:pt idx="151">
                  <c:v>361.15</c:v>
                </c:pt>
                <c:pt idx="152">
                  <c:v>333</c:v>
                </c:pt>
                <c:pt idx="153">
                  <c:v>352.2</c:v>
                </c:pt>
                <c:pt idx="154">
                  <c:v>347.25</c:v>
                </c:pt>
                <c:pt idx="155">
                  <c:v>335.9</c:v>
                </c:pt>
                <c:pt idx="156">
                  <c:v>#N/A</c:v>
                </c:pt>
                <c:pt idx="157">
                  <c:v>314.10000000000002</c:v>
                </c:pt>
                <c:pt idx="158">
                  <c:v>338.45</c:v>
                </c:pt>
                <c:pt idx="159">
                  <c:v>333.25</c:v>
                </c:pt>
                <c:pt idx="160">
                  <c:v>347</c:v>
                </c:pt>
                <c:pt idx="161">
                  <c:v>364.85</c:v>
                </c:pt>
                <c:pt idx="162">
                  <c:v>362.1</c:v>
                </c:pt>
                <c:pt idx="163">
                  <c:v>359.95</c:v>
                </c:pt>
                <c:pt idx="164">
                  <c:v>358</c:v>
                </c:pt>
                <c:pt idx="165">
                  <c:v>346.4</c:v>
                </c:pt>
                <c:pt idx="166">
                  <c:v>353.95</c:v>
                </c:pt>
                <c:pt idx="167">
                  <c:v>349.15</c:v>
                </c:pt>
                <c:pt idx="168">
                  <c:v>348.3</c:v>
                </c:pt>
                <c:pt idx="169">
                  <c:v>326.35000000000002</c:v>
                </c:pt>
                <c:pt idx="170">
                  <c:v>344.6</c:v>
                </c:pt>
                <c:pt idx="171">
                  <c:v>334.2</c:v>
                </c:pt>
                <c:pt idx="172">
                  <c:v>325.64999999999998</c:v>
                </c:pt>
                <c:pt idx="173">
                  <c:v>325.39999999999998</c:v>
                </c:pt>
                <c:pt idx="174">
                  <c:v>331.25</c:v>
                </c:pt>
                <c:pt idx="175">
                  <c:v>314</c:v>
                </c:pt>
                <c:pt idx="176">
                  <c:v>313</c:v>
                </c:pt>
                <c:pt idx="177">
                  <c:v>315.8</c:v>
                </c:pt>
                <c:pt idx="178">
                  <c:v>324.89999999999998</c:v>
                </c:pt>
                <c:pt idx="179">
                  <c:v>#N/A</c:v>
                </c:pt>
                <c:pt idx="180">
                  <c:v>336.45</c:v>
                </c:pt>
                <c:pt idx="181">
                  <c:v>333.55</c:v>
                </c:pt>
                <c:pt idx="182">
                  <c:v>332.1</c:v>
                </c:pt>
                <c:pt idx="183">
                  <c:v>318.89999999999998</c:v>
                </c:pt>
                <c:pt idx="184">
                  <c:v>327.5</c:v>
                </c:pt>
                <c:pt idx="185">
                  <c:v>331.55</c:v>
                </c:pt>
                <c:pt idx="186">
                  <c:v>340.45</c:v>
                </c:pt>
                <c:pt idx="187">
                  <c:v>346.75</c:v>
                </c:pt>
                <c:pt idx="188">
                  <c:v>336.7</c:v>
                </c:pt>
                <c:pt idx="189">
                  <c:v>341.25</c:v>
                </c:pt>
                <c:pt idx="190">
                  <c:v>350.2</c:v>
                </c:pt>
                <c:pt idx="191">
                  <c:v>346.75</c:v>
                </c:pt>
                <c:pt idx="192">
                  <c:v>347.85</c:v>
                </c:pt>
                <c:pt idx="193">
                  <c:v>339.25</c:v>
                </c:pt>
                <c:pt idx="194">
                  <c:v>347.2</c:v>
                </c:pt>
                <c:pt idx="195">
                  <c:v>343.8</c:v>
                </c:pt>
                <c:pt idx="196">
                  <c:v>339.5</c:v>
                </c:pt>
                <c:pt idx="197">
                  <c:v>#N/A</c:v>
                </c:pt>
                <c:pt idx="198">
                  <c:v>338.15</c:v>
                </c:pt>
                <c:pt idx="199">
                  <c:v>335.65</c:v>
                </c:pt>
                <c:pt idx="200">
                  <c:v>327</c:v>
                </c:pt>
                <c:pt idx="201">
                  <c:v>325.5</c:v>
                </c:pt>
                <c:pt idx="202">
                  <c:v>324.10000000000002</c:v>
                </c:pt>
                <c:pt idx="203">
                  <c:v>327.8</c:v>
                </c:pt>
                <c:pt idx="204">
                  <c:v>326.25</c:v>
                </c:pt>
                <c:pt idx="205">
                  <c:v>316.45</c:v>
                </c:pt>
                <c:pt idx="206">
                  <c:v>325.25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327.25</c:v>
                </c:pt>
                <c:pt idx="211">
                  <c:v>322.7</c:v>
                </c:pt>
                <c:pt idx="212">
                  <c:v>322.7</c:v>
                </c:pt>
                <c:pt idx="213">
                  <c:v>332.75</c:v>
                </c:pt>
                <c:pt idx="214">
                  <c:v>342.25</c:v>
                </c:pt>
                <c:pt idx="215">
                  <c:v>339.3</c:v>
                </c:pt>
                <c:pt idx="216">
                  <c:v>330.45</c:v>
                </c:pt>
                <c:pt idx="217">
                  <c:v>322.8</c:v>
                </c:pt>
                <c:pt idx="218">
                  <c:v>311.3</c:v>
                </c:pt>
                <c:pt idx="219">
                  <c:v>303.3</c:v>
                </c:pt>
                <c:pt idx="220">
                  <c:v>307.89999999999998</c:v>
                </c:pt>
                <c:pt idx="221">
                  <c:v>305.7</c:v>
                </c:pt>
                <c:pt idx="222">
                  <c:v>#N/A</c:v>
                </c:pt>
                <c:pt idx="223">
                  <c:v>301.39999999999998</c:v>
                </c:pt>
                <c:pt idx="224">
                  <c:v>292.75</c:v>
                </c:pt>
                <c:pt idx="225">
                  <c:v>293.85000000000002</c:v>
                </c:pt>
                <c:pt idx="226">
                  <c:v>286.89999999999998</c:v>
                </c:pt>
                <c:pt idx="227">
                  <c:v>283.45</c:v>
                </c:pt>
                <c:pt idx="228">
                  <c:v>#N/A</c:v>
                </c:pt>
                <c:pt idx="229">
                  <c:v>281.35000000000002</c:v>
                </c:pt>
                <c:pt idx="230">
                  <c:v>290.14999999999998</c:v>
                </c:pt>
                <c:pt idx="231">
                  <c:v>298.2</c:v>
                </c:pt>
                <c:pt idx="232">
                  <c:v>297.89999999999998</c:v>
                </c:pt>
                <c:pt idx="233">
                  <c:v>292</c:v>
                </c:pt>
                <c:pt idx="234">
                  <c:v>284.05</c:v>
                </c:pt>
                <c:pt idx="235">
                  <c:v>285.55</c:v>
                </c:pt>
                <c:pt idx="236">
                  <c:v>282.14999999999998</c:v>
                </c:pt>
                <c:pt idx="237">
                  <c:v>284.7</c:v>
                </c:pt>
                <c:pt idx="238">
                  <c:v>285.25</c:v>
                </c:pt>
                <c:pt idx="239">
                  <c:v>283.45</c:v>
                </c:pt>
                <c:pt idx="240">
                  <c:v>273.25</c:v>
                </c:pt>
                <c:pt idx="241">
                  <c:v>287.45</c:v>
                </c:pt>
                <c:pt idx="242">
                  <c:v>283.89999999999998</c:v>
                </c:pt>
                <c:pt idx="243">
                  <c:v>#N/A</c:v>
                </c:pt>
                <c:pt idx="244">
                  <c:v>274.85000000000002</c:v>
                </c:pt>
                <c:pt idx="245">
                  <c:v>272.2</c:v>
                </c:pt>
                <c:pt idx="246">
                  <c:v>267.3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1-4D60-BEE6-50601072D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9120"/>
        <c:axId val="12089536"/>
      </c:lineChart>
      <c:dateAx>
        <c:axId val="120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536"/>
        <c:crosses val="autoZero"/>
        <c:auto val="1"/>
        <c:lblOffset val="100"/>
        <c:baseTimeUnit val="days"/>
      </c:dateAx>
      <c:valAx>
        <c:axId val="120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 vs Futures(BSOFT)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BSOFT_BACKWARDATION_CONTANGO!$T$1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BSOFT_BACKWARDATION_CONTANGO!$S$2:$S$14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BSOFT_BACKWARDATION_CONTANGO!$T$2:$T$14</c:f>
              <c:numCache>
                <c:formatCode>General</c:formatCode>
                <c:ptCount val="13"/>
                <c:pt idx="0">
                  <c:v>399.23483299999998</c:v>
                </c:pt>
                <c:pt idx="1">
                  <c:v>466.51889</c:v>
                </c:pt>
                <c:pt idx="2">
                  <c:v>536.98266599999999</c:v>
                </c:pt>
                <c:pt idx="3">
                  <c:v>468.861694</c:v>
                </c:pt>
                <c:pt idx="4">
                  <c:v>401.87439000000001</c:v>
                </c:pt>
                <c:pt idx="5">
                  <c:v>448.50424199999998</c:v>
                </c:pt>
                <c:pt idx="6">
                  <c:v>408.03582799999998</c:v>
                </c:pt>
                <c:pt idx="7">
                  <c:v>365.349335</c:v>
                </c:pt>
                <c:pt idx="8">
                  <c:v>348.24511699999999</c:v>
                </c:pt>
                <c:pt idx="9">
                  <c:v>331.239532</c:v>
                </c:pt>
                <c:pt idx="10">
                  <c:v>319.57034299999998</c:v>
                </c:pt>
                <c:pt idx="11">
                  <c:v>280.88577299999997</c:v>
                </c:pt>
                <c:pt idx="12">
                  <c:v>269.35000600000001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7-4929-BF3E-BED81B4CC960}"/>
            </c:ext>
          </c:extLst>
        </c:ser>
        <c:ser>
          <c:idx val="1"/>
          <c:order val="1"/>
          <c:tx>
            <c:strRef>
              <c:f>BSOFT_BACKWARDATION_CONTANGO!$U$1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BSOFT_BACKWARDATION_CONTANGO!$S$2:$S$14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BSOFT_BACKWARDATION_CONTANGO!$U$2:$U$14</c:f>
              <c:numCache>
                <c:formatCode>General</c:formatCode>
                <c:ptCount val="13"/>
                <c:pt idx="1">
                  <c:v>413.4</c:v>
                </c:pt>
                <c:pt idx="2">
                  <c:v>490.2</c:v>
                </c:pt>
                <c:pt idx="3">
                  <c:v>570.25</c:v>
                </c:pt>
                <c:pt idx="4">
                  <c:v>473.95</c:v>
                </c:pt>
                <c:pt idx="5">
                  <c:v>420.8</c:v>
                </c:pt>
                <c:pt idx="6">
                  <c:v>474.6</c:v>
                </c:pt>
                <c:pt idx="7">
                  <c:v>407.8</c:v>
                </c:pt>
                <c:pt idx="8">
                  <c:v>369.2</c:v>
                </c:pt>
                <c:pt idx="9">
                  <c:v>345.7</c:v>
                </c:pt>
                <c:pt idx="10">
                  <c:v>344.6</c:v>
                </c:pt>
                <c:pt idx="11">
                  <c:v>322.89999999999998</c:v>
                </c:pt>
                <c:pt idx="12">
                  <c:v>279.35000000000002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7-4929-BF3E-BED81B4CC9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652336"/>
        <c:axId val="1844652752"/>
      </c:lineChart>
      <c:dateAx>
        <c:axId val="18446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52752"/>
        <c:crosses val="autoZero"/>
        <c:auto val="1"/>
        <c:lblOffset val="100"/>
        <c:baseTimeUnit val="months"/>
      </c:dateAx>
      <c:valAx>
        <c:axId val="18446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 Vs 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RAMCOCEM_BACKWARDATION_CONTANGO!$B$2:$B$249</c:f>
              <c:numCache>
                <c:formatCode>General</c:formatCode>
                <c:ptCount val="248"/>
                <c:pt idx="0">
                  <c:v>1065.8813479999999</c:v>
                </c:pt>
                <c:pt idx="1">
                  <c:v>1063.092529</c:v>
                </c:pt>
                <c:pt idx="2">
                  <c:v>1075.3435059999999</c:v>
                </c:pt>
                <c:pt idx="3">
                  <c:v>1082.2657469999999</c:v>
                </c:pt>
                <c:pt idx="4">
                  <c:v>1091.528687</c:v>
                </c:pt>
                <c:pt idx="5">
                  <c:v>1075.692139</c:v>
                </c:pt>
                <c:pt idx="6">
                  <c:v>1065.234009</c:v>
                </c:pt>
                <c:pt idx="7">
                  <c:v>1061.0009769999999</c:v>
                </c:pt>
                <c:pt idx="8">
                  <c:v>1062.7438959999999</c:v>
                </c:pt>
                <c:pt idx="9">
                  <c:v>1055.9710689999999</c:v>
                </c:pt>
                <c:pt idx="10">
                  <c:v>1029.8756100000001</c:v>
                </c:pt>
                <c:pt idx="11">
                  <c:v>1017.823853</c:v>
                </c:pt>
                <c:pt idx="12">
                  <c:v>1001.140686</c:v>
                </c:pt>
                <c:pt idx="13">
                  <c:v>985.353882</c:v>
                </c:pt>
                <c:pt idx="14">
                  <c:v>997.355774</c:v>
                </c:pt>
                <c:pt idx="15">
                  <c:v>988.64068599999996</c:v>
                </c:pt>
                <c:pt idx="16">
                  <c:v>986.64868200000001</c:v>
                </c:pt>
                <c:pt idx="17">
                  <c:v>948.75042699999995</c:v>
                </c:pt>
                <c:pt idx="18">
                  <c:v>930.72265600000003</c:v>
                </c:pt>
                <c:pt idx="19">
                  <c:v>937.29632600000002</c:v>
                </c:pt>
                <c:pt idx="20">
                  <c:v>940.98156700000004</c:v>
                </c:pt>
                <c:pt idx="21">
                  <c:v>947.15686000000005</c:v>
                </c:pt>
                <c:pt idx="22">
                  <c:v>947.05725099999995</c:v>
                </c:pt>
                <c:pt idx="23">
                  <c:v>938.09313999999995</c:v>
                </c:pt>
                <c:pt idx="24">
                  <c:v>955.32415800000001</c:v>
                </c:pt>
                <c:pt idx="25">
                  <c:v>975.09497099999999</c:v>
                </c:pt>
                <c:pt idx="26">
                  <c:v>979.72644000000003</c:v>
                </c:pt>
                <c:pt idx="27">
                  <c:v>988.74035600000002</c:v>
                </c:pt>
                <c:pt idx="28">
                  <c:v>981.17059300000005</c:v>
                </c:pt>
                <c:pt idx="29">
                  <c:v>988.64068599999996</c:v>
                </c:pt>
                <c:pt idx="30">
                  <c:v>994.76617399999998</c:v>
                </c:pt>
                <c:pt idx="31">
                  <c:v>985.70251499999995</c:v>
                </c:pt>
                <c:pt idx="32">
                  <c:v>975.84198000000004</c:v>
                </c:pt>
                <c:pt idx="33">
                  <c:v>946.60906999999997</c:v>
                </c:pt>
                <c:pt idx="34">
                  <c:v>967.27630599999998</c:v>
                </c:pt>
                <c:pt idx="35">
                  <c:v>991.23034700000005</c:v>
                </c:pt>
                <c:pt idx="36">
                  <c:v>994.01916500000004</c:v>
                </c:pt>
                <c:pt idx="37">
                  <c:v>987.14666699999998</c:v>
                </c:pt>
                <c:pt idx="38">
                  <c:v>977.73443599999996</c:v>
                </c:pt>
                <c:pt idx="39">
                  <c:v>988.88970900000004</c:v>
                </c:pt>
                <c:pt idx="40">
                  <c:v>984.90563999999995</c:v>
                </c:pt>
                <c:pt idx="41">
                  <c:v>980.77221699999996</c:v>
                </c:pt>
                <c:pt idx="42">
                  <c:v>1000.094849</c:v>
                </c:pt>
                <c:pt idx="43">
                  <c:v>1022.65448</c:v>
                </c:pt>
                <c:pt idx="44">
                  <c:v>1020.313904</c:v>
                </c:pt>
                <c:pt idx="45">
                  <c:v>1025.2441409999999</c:v>
                </c:pt>
                <c:pt idx="46">
                  <c:v>1003.630737</c:v>
                </c:pt>
                <c:pt idx="47">
                  <c:v>1024.248047</c:v>
                </c:pt>
                <c:pt idx="48">
                  <c:v>1042.6743160000001</c:v>
                </c:pt>
                <c:pt idx="49">
                  <c:v>1014.536987</c:v>
                </c:pt>
                <c:pt idx="50">
                  <c:v>1037.7441409999999</c:v>
                </c:pt>
                <c:pt idx="51">
                  <c:v>1016.080872</c:v>
                </c:pt>
                <c:pt idx="52">
                  <c:v>1007.86377</c:v>
                </c:pt>
                <c:pt idx="53">
                  <c:v>1017.525024</c:v>
                </c:pt>
                <c:pt idx="54">
                  <c:v>967.47546399999999</c:v>
                </c:pt>
                <c:pt idx="55">
                  <c:v>958.81018100000006</c:v>
                </c:pt>
                <c:pt idx="56">
                  <c:v>947.85406499999999</c:v>
                </c:pt>
                <c:pt idx="57">
                  <c:v>936.64892599999996</c:v>
                </c:pt>
                <c:pt idx="58">
                  <c:v>893.32244900000001</c:v>
                </c:pt>
                <c:pt idx="59">
                  <c:v>857.36645499999997</c:v>
                </c:pt>
                <c:pt idx="60">
                  <c:v>842.42627000000005</c:v>
                </c:pt>
                <c:pt idx="61">
                  <c:v>847.65533400000004</c:v>
                </c:pt>
                <c:pt idx="62">
                  <c:v>865.63330099999996</c:v>
                </c:pt>
                <c:pt idx="63">
                  <c:v>891.92804000000001</c:v>
                </c:pt>
                <c:pt idx="64">
                  <c:v>885.40417500000001</c:v>
                </c:pt>
                <c:pt idx="65">
                  <c:v>869.51776099999995</c:v>
                </c:pt>
                <c:pt idx="66">
                  <c:v>878.97985800000004</c:v>
                </c:pt>
                <c:pt idx="67">
                  <c:v>872.60540800000001</c:v>
                </c:pt>
                <c:pt idx="68">
                  <c:v>873.85040300000003</c:v>
                </c:pt>
                <c:pt idx="69">
                  <c:v>886.54956100000004</c:v>
                </c:pt>
                <c:pt idx="70">
                  <c:v>886.89819299999999</c:v>
                </c:pt>
                <c:pt idx="71">
                  <c:v>869.41821300000004</c:v>
                </c:pt>
                <c:pt idx="72">
                  <c:v>833.16339100000005</c:v>
                </c:pt>
                <c:pt idx="73">
                  <c:v>877.73486300000002</c:v>
                </c:pt>
                <c:pt idx="74">
                  <c:v>857.91424600000005</c:v>
                </c:pt>
                <c:pt idx="75">
                  <c:v>856.22106900000006</c:v>
                </c:pt>
                <c:pt idx="76">
                  <c:v>833.36261000000002</c:v>
                </c:pt>
                <c:pt idx="77">
                  <c:v>820.66345200000001</c:v>
                </c:pt>
                <c:pt idx="78">
                  <c:v>819.368652</c:v>
                </c:pt>
                <c:pt idx="79">
                  <c:v>808.11364700000001</c:v>
                </c:pt>
                <c:pt idx="80">
                  <c:v>766.23138400000005</c:v>
                </c:pt>
                <c:pt idx="81">
                  <c:v>774.94647199999997</c:v>
                </c:pt>
                <c:pt idx="82">
                  <c:v>783.76122999999995</c:v>
                </c:pt>
                <c:pt idx="83">
                  <c:v>773.30310099999997</c:v>
                </c:pt>
                <c:pt idx="84">
                  <c:v>727.33715800000004</c:v>
                </c:pt>
                <c:pt idx="85">
                  <c:v>730.673767</c:v>
                </c:pt>
                <c:pt idx="86">
                  <c:v>696.51062000000002</c:v>
                </c:pt>
                <c:pt idx="87">
                  <c:v>707.31738299999995</c:v>
                </c:pt>
                <c:pt idx="88">
                  <c:v>723.65191700000003</c:v>
                </c:pt>
                <c:pt idx="89">
                  <c:v>729.87701400000003</c:v>
                </c:pt>
                <c:pt idx="90">
                  <c:v>734.209656</c:v>
                </c:pt>
                <c:pt idx="91">
                  <c:v>723.95074499999998</c:v>
                </c:pt>
                <c:pt idx="92">
                  <c:v>723.00457800000004</c:v>
                </c:pt>
                <c:pt idx="93">
                  <c:v>746.85894800000005</c:v>
                </c:pt>
                <c:pt idx="94">
                  <c:v>756.17169200000001</c:v>
                </c:pt>
                <c:pt idx="95">
                  <c:v>739.04028300000004</c:v>
                </c:pt>
                <c:pt idx="96">
                  <c:v>736.10205099999996</c:v>
                </c:pt>
                <c:pt idx="97">
                  <c:v>727.48663299999998</c:v>
                </c:pt>
                <c:pt idx="98">
                  <c:v>726.63995399999999</c:v>
                </c:pt>
                <c:pt idx="99">
                  <c:v>724.99658199999999</c:v>
                </c:pt>
                <c:pt idx="100">
                  <c:v>725.59417699999995</c:v>
                </c:pt>
                <c:pt idx="101">
                  <c:v>736.74951199999998</c:v>
                </c:pt>
                <c:pt idx="102">
                  <c:v>768.97045900000001</c:v>
                </c:pt>
                <c:pt idx="103">
                  <c:v>764.98638900000003</c:v>
                </c:pt>
                <c:pt idx="104">
                  <c:v>770.364868</c:v>
                </c:pt>
                <c:pt idx="105">
                  <c:v>783.412598</c:v>
                </c:pt>
                <c:pt idx="106">
                  <c:v>798.950378</c:v>
                </c:pt>
                <c:pt idx="107">
                  <c:v>802.735229</c:v>
                </c:pt>
                <c:pt idx="108">
                  <c:v>806.61962900000003</c:v>
                </c:pt>
                <c:pt idx="109">
                  <c:v>809.10968000000003</c:v>
                </c:pt>
                <c:pt idx="110">
                  <c:v>811.84869400000002</c:v>
                </c:pt>
                <c:pt idx="111">
                  <c:v>796.55993699999999</c:v>
                </c:pt>
                <c:pt idx="112">
                  <c:v>808.81085199999995</c:v>
                </c:pt>
                <c:pt idx="113">
                  <c:v>800.89257799999996</c:v>
                </c:pt>
                <c:pt idx="114">
                  <c:v>784.40863000000002</c:v>
                </c:pt>
                <c:pt idx="115">
                  <c:v>802.18743900000004</c:v>
                </c:pt>
                <c:pt idx="116">
                  <c:v>805.72326699999996</c:v>
                </c:pt>
                <c:pt idx="117">
                  <c:v>807.21728499999995</c:v>
                </c:pt>
                <c:pt idx="118">
                  <c:v>801.68945299999996</c:v>
                </c:pt>
                <c:pt idx="119">
                  <c:v>790.53411900000003</c:v>
                </c:pt>
                <c:pt idx="120">
                  <c:v>776.24133300000005</c:v>
                </c:pt>
                <c:pt idx="121">
                  <c:v>790.28509499999996</c:v>
                </c:pt>
                <c:pt idx="122">
                  <c:v>791.53008999999997</c:v>
                </c:pt>
                <c:pt idx="123">
                  <c:v>783.91058299999997</c:v>
                </c:pt>
                <c:pt idx="124">
                  <c:v>748.80120799999997</c:v>
                </c:pt>
                <c:pt idx="125">
                  <c:v>737.14788799999997</c:v>
                </c:pt>
                <c:pt idx="126">
                  <c:v>721.21167000000003</c:v>
                </c:pt>
                <c:pt idx="127">
                  <c:v>718.82128899999998</c:v>
                </c:pt>
                <c:pt idx="128">
                  <c:v>718.92089799999997</c:v>
                </c:pt>
                <c:pt idx="129">
                  <c:v>702.73571800000002</c:v>
                </c:pt>
                <c:pt idx="130">
                  <c:v>700.444885</c:v>
                </c:pt>
                <c:pt idx="131">
                  <c:v>681.371216</c:v>
                </c:pt>
                <c:pt idx="132">
                  <c:v>687.397156</c:v>
                </c:pt>
                <c:pt idx="133">
                  <c:v>695.86321999999996</c:v>
                </c:pt>
                <c:pt idx="134">
                  <c:v>698.15405299999998</c:v>
                </c:pt>
                <c:pt idx="135">
                  <c:v>686.35131799999999</c:v>
                </c:pt>
                <c:pt idx="136">
                  <c:v>688.94097899999997</c:v>
                </c:pt>
                <c:pt idx="137">
                  <c:v>676.78961200000003</c:v>
                </c:pt>
                <c:pt idx="138">
                  <c:v>656.620361</c:v>
                </c:pt>
                <c:pt idx="139">
                  <c:v>637.09857199999999</c:v>
                </c:pt>
                <c:pt idx="140">
                  <c:v>663.34344499999997</c:v>
                </c:pt>
                <c:pt idx="141">
                  <c:v>672.25775099999998</c:v>
                </c:pt>
                <c:pt idx="142">
                  <c:v>683.91113299999995</c:v>
                </c:pt>
                <c:pt idx="143">
                  <c:v>695.96283000000005</c:v>
                </c:pt>
                <c:pt idx="144">
                  <c:v>689.63818400000002</c:v>
                </c:pt>
                <c:pt idx="145">
                  <c:v>692.37719700000002</c:v>
                </c:pt>
                <c:pt idx="146">
                  <c:v>628.28387499999997</c:v>
                </c:pt>
                <c:pt idx="147">
                  <c:v>629.92730700000004</c:v>
                </c:pt>
                <c:pt idx="148">
                  <c:v>607.46722399999999</c:v>
                </c:pt>
                <c:pt idx="149">
                  <c:v>609.45929000000001</c:v>
                </c:pt>
                <c:pt idx="150">
                  <c:v>613.54290800000001</c:v>
                </c:pt>
                <c:pt idx="151">
                  <c:v>608.61261000000002</c:v>
                </c:pt>
                <c:pt idx="152">
                  <c:v>594.12066700000003</c:v>
                </c:pt>
                <c:pt idx="153">
                  <c:v>589.29003899999998</c:v>
                </c:pt>
                <c:pt idx="154">
                  <c:v>603.98120100000006</c:v>
                </c:pt>
                <c:pt idx="155">
                  <c:v>583.06500200000005</c:v>
                </c:pt>
                <c:pt idx="156">
                  <c:v>580.57495100000006</c:v>
                </c:pt>
                <c:pt idx="157">
                  <c:v>594.96728499999995</c:v>
                </c:pt>
                <c:pt idx="158">
                  <c:v>599.84771699999999</c:v>
                </c:pt>
                <c:pt idx="159">
                  <c:v>599.79797399999995</c:v>
                </c:pt>
                <c:pt idx="160">
                  <c:v>604.03100600000005</c:v>
                </c:pt>
                <c:pt idx="161">
                  <c:v>608.463257</c:v>
                </c:pt>
                <c:pt idx="162">
                  <c:v>623.45324700000003</c:v>
                </c:pt>
                <c:pt idx="163">
                  <c:v>625.34558100000004</c:v>
                </c:pt>
                <c:pt idx="164">
                  <c:v>627.73608400000001</c:v>
                </c:pt>
                <c:pt idx="165">
                  <c:v>634.25994900000001</c:v>
                </c:pt>
                <c:pt idx="166">
                  <c:v>644.07067900000004</c:v>
                </c:pt>
                <c:pt idx="167">
                  <c:v>642.82562299999995</c:v>
                </c:pt>
                <c:pt idx="168">
                  <c:v>634.95715299999995</c:v>
                </c:pt>
                <c:pt idx="169">
                  <c:v>660.703979</c:v>
                </c:pt>
                <c:pt idx="170">
                  <c:v>651.490906</c:v>
                </c:pt>
                <c:pt idx="171">
                  <c:v>649.94708300000002</c:v>
                </c:pt>
                <c:pt idx="172">
                  <c:v>645.51483199999996</c:v>
                </c:pt>
                <c:pt idx="173">
                  <c:v>640.833618</c:v>
                </c:pt>
                <c:pt idx="174">
                  <c:v>656.42114300000003</c:v>
                </c:pt>
                <c:pt idx="175">
                  <c:v>648.10449200000005</c:v>
                </c:pt>
                <c:pt idx="176">
                  <c:v>640.73400900000001</c:v>
                </c:pt>
                <c:pt idx="177">
                  <c:v>654.37933299999997</c:v>
                </c:pt>
                <c:pt idx="178">
                  <c:v>666.23193400000002</c:v>
                </c:pt>
                <c:pt idx="179">
                  <c:v>663.59246800000005</c:v>
                </c:pt>
                <c:pt idx="180">
                  <c:v>670.16613800000005</c:v>
                </c:pt>
                <c:pt idx="181">
                  <c:v>692.97479199999998</c:v>
                </c:pt>
                <c:pt idx="182">
                  <c:v>678.13421600000004</c:v>
                </c:pt>
                <c:pt idx="183">
                  <c:v>694.56835899999999</c:v>
                </c:pt>
                <c:pt idx="184">
                  <c:v>720.91290300000003</c:v>
                </c:pt>
                <c:pt idx="185">
                  <c:v>717.12805200000003</c:v>
                </c:pt>
                <c:pt idx="186">
                  <c:v>730.92279099999996</c:v>
                </c:pt>
                <c:pt idx="187">
                  <c:v>749.09997599999997</c:v>
                </c:pt>
                <c:pt idx="188">
                  <c:v>732.75</c:v>
                </c:pt>
                <c:pt idx="189">
                  <c:v>726.34997599999997</c:v>
                </c:pt>
                <c:pt idx="190">
                  <c:v>735.95001200000002</c:v>
                </c:pt>
                <c:pt idx="191">
                  <c:v>756.79998799999998</c:v>
                </c:pt>
                <c:pt idx="192">
                  <c:v>755.09997599999997</c:v>
                </c:pt>
                <c:pt idx="193">
                  <c:v>755.25</c:v>
                </c:pt>
                <c:pt idx="194">
                  <c:v>749.09997599999997</c:v>
                </c:pt>
                <c:pt idx="195">
                  <c:v>749.90002400000003</c:v>
                </c:pt>
                <c:pt idx="196">
                  <c:v>758.04998799999998</c:v>
                </c:pt>
                <c:pt idx="197">
                  <c:v>761.20001200000002</c:v>
                </c:pt>
                <c:pt idx="198">
                  <c:v>774.04998799999998</c:v>
                </c:pt>
                <c:pt idx="199">
                  <c:v>758.5</c:v>
                </c:pt>
                <c:pt idx="200">
                  <c:v>730.70001200000002</c:v>
                </c:pt>
                <c:pt idx="201">
                  <c:v>744.09997599999997</c:v>
                </c:pt>
                <c:pt idx="202">
                  <c:v>750.04998799999998</c:v>
                </c:pt>
                <c:pt idx="203">
                  <c:v>761.04998799999998</c:v>
                </c:pt>
                <c:pt idx="204">
                  <c:v>746.40002400000003</c:v>
                </c:pt>
                <c:pt idx="205">
                  <c:v>732.70001200000002</c:v>
                </c:pt>
                <c:pt idx="206">
                  <c:v>757</c:v>
                </c:pt>
                <c:pt idx="207">
                  <c:v>759.90002400000003</c:v>
                </c:pt>
                <c:pt idx="208">
                  <c:v>748.25</c:v>
                </c:pt>
                <c:pt idx="209">
                  <c:v>755.40002400000003</c:v>
                </c:pt>
                <c:pt idx="210">
                  <c:v>759.09997599999997</c:v>
                </c:pt>
                <c:pt idx="211">
                  <c:v>772.15002400000003</c:v>
                </c:pt>
                <c:pt idx="212">
                  <c:v>784.29998799999998</c:v>
                </c:pt>
                <c:pt idx="213">
                  <c:v>776.65002400000003</c:v>
                </c:pt>
                <c:pt idx="214">
                  <c:v>798.5</c:v>
                </c:pt>
                <c:pt idx="215">
                  <c:v>798.65002400000003</c:v>
                </c:pt>
                <c:pt idx="216">
                  <c:v>798.25</c:v>
                </c:pt>
                <c:pt idx="217">
                  <c:v>790.75</c:v>
                </c:pt>
                <c:pt idx="218">
                  <c:v>763.40002400000003</c:v>
                </c:pt>
                <c:pt idx="219">
                  <c:v>765.09997599999997</c:v>
                </c:pt>
                <c:pt idx="220">
                  <c:v>776.5</c:v>
                </c:pt>
                <c:pt idx="221">
                  <c:v>750.45001200000002</c:v>
                </c:pt>
                <c:pt idx="222">
                  <c:v>755</c:v>
                </c:pt>
                <c:pt idx="223">
                  <c:v>731.40002400000003</c:v>
                </c:pt>
                <c:pt idx="224">
                  <c:v>713.75</c:v>
                </c:pt>
                <c:pt idx="225">
                  <c:v>716.84997599999997</c:v>
                </c:pt>
                <c:pt idx="226">
                  <c:v>742.29998799999998</c:v>
                </c:pt>
                <c:pt idx="227">
                  <c:v>749.09997599999997</c:v>
                </c:pt>
                <c:pt idx="228">
                  <c:v>754.5</c:v>
                </c:pt>
                <c:pt idx="229">
                  <c:v>741.29998799999998</c:v>
                </c:pt>
                <c:pt idx="230">
                  <c:v>757.15002400000003</c:v>
                </c:pt>
                <c:pt idx="231">
                  <c:v>763</c:v>
                </c:pt>
                <c:pt idx="232">
                  <c:v>737.20001200000002</c:v>
                </c:pt>
                <c:pt idx="233">
                  <c:v>724.25</c:v>
                </c:pt>
                <c:pt idx="234">
                  <c:v>707.15002400000003</c:v>
                </c:pt>
                <c:pt idx="235">
                  <c:v>709.15002400000003</c:v>
                </c:pt>
                <c:pt idx="236">
                  <c:v>702.29998799999998</c:v>
                </c:pt>
                <c:pt idx="237">
                  <c:v>697.75</c:v>
                </c:pt>
                <c:pt idx="238">
                  <c:v>707.20001200000002</c:v>
                </c:pt>
                <c:pt idx="239">
                  <c:v>706.09997599999997</c:v>
                </c:pt>
                <c:pt idx="240">
                  <c:v>697.15002400000003</c:v>
                </c:pt>
                <c:pt idx="241">
                  <c:v>708.09997599999997</c:v>
                </c:pt>
                <c:pt idx="242">
                  <c:v>703.40002400000003</c:v>
                </c:pt>
                <c:pt idx="243">
                  <c:v>703.90002400000003</c:v>
                </c:pt>
                <c:pt idx="244">
                  <c:v>709.45001200000002</c:v>
                </c:pt>
                <c:pt idx="245">
                  <c:v>703.90002400000003</c:v>
                </c:pt>
                <c:pt idx="246">
                  <c:v>698.5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5-47A5-85E3-C396CC3ED235}"/>
            </c:ext>
          </c:extLst>
        </c:ser>
        <c:ser>
          <c:idx val="1"/>
          <c:order val="1"/>
          <c:tx>
            <c:strRef>
              <c:f>RAMCOCEM_BACKWARDATION_CONTANGO!$D$1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RAMCOCEM_BACKWARDATION_CONTANGO!$D$2:$D$249</c:f>
              <c:numCache>
                <c:formatCode>General</c:formatCode>
                <c:ptCount val="248"/>
                <c:pt idx="0">
                  <c:v>1074.25</c:v>
                </c:pt>
                <c:pt idx="1">
                  <c:v>1070.6500000000001</c:v>
                </c:pt>
                <c:pt idx="2">
                  <c:v>1081.5</c:v>
                </c:pt>
                <c:pt idx="3">
                  <c:v>1091.9000000000001</c:v>
                </c:pt>
                <c:pt idx="4">
                  <c:v>1101.4000000000001</c:v>
                </c:pt>
                <c:pt idx="5">
                  <c:v>1085.55</c:v>
                </c:pt>
                <c:pt idx="6">
                  <c:v>1073.75</c:v>
                </c:pt>
                <c:pt idx="7">
                  <c:v>1068</c:v>
                </c:pt>
                <c:pt idx="8">
                  <c:v>1070.4000000000001</c:v>
                </c:pt>
                <c:pt idx="9">
                  <c:v>1064.5</c:v>
                </c:pt>
                <c:pt idx="10">
                  <c:v>1035.3499999999999</c:v>
                </c:pt>
                <c:pt idx="11">
                  <c:v>1021.15</c:v>
                </c:pt>
                <c:pt idx="12">
                  <c:v>1007.25</c:v>
                </c:pt>
                <c:pt idx="13">
                  <c:v>988.2</c:v>
                </c:pt>
                <c:pt idx="14">
                  <c:v>1002.85</c:v>
                </c:pt>
                <c:pt idx="15">
                  <c:v>990.3</c:v>
                </c:pt>
                <c:pt idx="16">
                  <c:v>990.6</c:v>
                </c:pt>
                <c:pt idx="17">
                  <c:v>952.3</c:v>
                </c:pt>
                <c:pt idx="18">
                  <c:v>935.4</c:v>
                </c:pt>
                <c:pt idx="19">
                  <c:v>941.8</c:v>
                </c:pt>
                <c:pt idx="20">
                  <c:v>946.1</c:v>
                </c:pt>
                <c:pt idx="21">
                  <c:v>952.2</c:v>
                </c:pt>
                <c:pt idx="22">
                  <c:v>952.3</c:v>
                </c:pt>
                <c:pt idx="23">
                  <c:v>941.2</c:v>
                </c:pt>
                <c:pt idx="24">
                  <c:v>961.45</c:v>
                </c:pt>
                <c:pt idx="25">
                  <c:v>982.35</c:v>
                </c:pt>
                <c:pt idx="26">
                  <c:v>986.5</c:v>
                </c:pt>
                <c:pt idx="27">
                  <c:v>994.05</c:v>
                </c:pt>
                <c:pt idx="28">
                  <c:v>990.35</c:v>
                </c:pt>
                <c:pt idx="29">
                  <c:v>996.7</c:v>
                </c:pt>
                <c:pt idx="30">
                  <c:v>999.75</c:v>
                </c:pt>
                <c:pt idx="31">
                  <c:v>993.9</c:v>
                </c:pt>
                <c:pt idx="32">
                  <c:v>981</c:v>
                </c:pt>
                <c:pt idx="33">
                  <c:v>949.3</c:v>
                </c:pt>
                <c:pt idx="34">
                  <c:v>970.7</c:v>
                </c:pt>
                <c:pt idx="35">
                  <c:v>994.5</c:v>
                </c:pt>
                <c:pt idx="36">
                  <c:v>997.3</c:v>
                </c:pt>
                <c:pt idx="37">
                  <c:v>990.75</c:v>
                </c:pt>
                <c:pt idx="38">
                  <c:v>983.9</c:v>
                </c:pt>
                <c:pt idx="39">
                  <c:v>994.35</c:v>
                </c:pt>
                <c:pt idx="40">
                  <c:v>985.75</c:v>
                </c:pt>
                <c:pt idx="41">
                  <c:v>984.95</c:v>
                </c:pt>
                <c:pt idx="42">
                  <c:v>1011</c:v>
                </c:pt>
                <c:pt idx="43">
                  <c:v>1032.75</c:v>
                </c:pt>
                <c:pt idx="44">
                  <c:v>1026.4000000000001</c:v>
                </c:pt>
                <c:pt idx="45">
                  <c:v>1032.95</c:v>
                </c:pt>
                <c:pt idx="46">
                  <c:v>1006.15</c:v>
                </c:pt>
                <c:pt idx="47">
                  <c:v>1033.3499999999999</c:v>
                </c:pt>
                <c:pt idx="48">
                  <c:v>1046.8499999999999</c:v>
                </c:pt>
                <c:pt idx="49">
                  <c:v>1021.55</c:v>
                </c:pt>
                <c:pt idx="50">
                  <c:v>1042.25</c:v>
                </c:pt>
                <c:pt idx="51">
                  <c:v>1023.5</c:v>
                </c:pt>
                <c:pt idx="52">
                  <c:v>1013.05</c:v>
                </c:pt>
                <c:pt idx="53">
                  <c:v>1026.8</c:v>
                </c:pt>
                <c:pt idx="54">
                  <c:v>#N/A</c:v>
                </c:pt>
                <c:pt idx="55">
                  <c:v>#N/A</c:v>
                </c:pt>
                <c:pt idx="56">
                  <c:v>951.3</c:v>
                </c:pt>
                <c:pt idx="57">
                  <c:v>939.8</c:v>
                </c:pt>
                <c:pt idx="58">
                  <c:v>894.65</c:v>
                </c:pt>
                <c:pt idx="59">
                  <c:v>857.8</c:v>
                </c:pt>
                <c:pt idx="60">
                  <c:v>845.75</c:v>
                </c:pt>
                <c:pt idx="61">
                  <c:v>853.35</c:v>
                </c:pt>
                <c:pt idx="62">
                  <c:v>862.2</c:v>
                </c:pt>
                <c:pt idx="63">
                  <c:v>896.2</c:v>
                </c:pt>
                <c:pt idx="64">
                  <c:v>888.8</c:v>
                </c:pt>
                <c:pt idx="65">
                  <c:v>873.6</c:v>
                </c:pt>
                <c:pt idx="66">
                  <c:v>884.35</c:v>
                </c:pt>
                <c:pt idx="67">
                  <c:v>878.3</c:v>
                </c:pt>
                <c:pt idx="68">
                  <c:v>876.65</c:v>
                </c:pt>
                <c:pt idx="69">
                  <c:v>891.85</c:v>
                </c:pt>
                <c:pt idx="70">
                  <c:v>893.2</c:v>
                </c:pt>
                <c:pt idx="71">
                  <c:v>871.5</c:v>
                </c:pt>
                <c:pt idx="72">
                  <c:v>837.4</c:v>
                </c:pt>
                <c:pt idx="73">
                  <c:v>#N/A</c:v>
                </c:pt>
                <c:pt idx="74">
                  <c:v>861.15</c:v>
                </c:pt>
                <c:pt idx="75">
                  <c:v>856.4</c:v>
                </c:pt>
                <c:pt idx="76">
                  <c:v>835.45</c:v>
                </c:pt>
                <c:pt idx="77">
                  <c:v>825.35</c:v>
                </c:pt>
                <c:pt idx="78">
                  <c:v>822.15</c:v>
                </c:pt>
                <c:pt idx="79">
                  <c:v>813.45</c:v>
                </c:pt>
                <c:pt idx="80">
                  <c:v>769.25</c:v>
                </c:pt>
                <c:pt idx="81">
                  <c:v>778.55</c:v>
                </c:pt>
                <c:pt idx="82">
                  <c:v>#N/A</c:v>
                </c:pt>
                <c:pt idx="83">
                  <c:v>779.9</c:v>
                </c:pt>
                <c:pt idx="84">
                  <c:v>728.85</c:v>
                </c:pt>
                <c:pt idx="85">
                  <c:v>735.05</c:v>
                </c:pt>
                <c:pt idx="86">
                  <c:v>700.1</c:v>
                </c:pt>
                <c:pt idx="87">
                  <c:v>711.65</c:v>
                </c:pt>
                <c:pt idx="88">
                  <c:v>727.75</c:v>
                </c:pt>
                <c:pt idx="89">
                  <c:v>733.5</c:v>
                </c:pt>
                <c:pt idx="90">
                  <c:v>739.45</c:v>
                </c:pt>
                <c:pt idx="91">
                  <c:v>730.05</c:v>
                </c:pt>
                <c:pt idx="92">
                  <c:v>726.75</c:v>
                </c:pt>
                <c:pt idx="93">
                  <c:v>753.95</c:v>
                </c:pt>
                <c:pt idx="94">
                  <c:v>#N/A</c:v>
                </c:pt>
                <c:pt idx="95">
                  <c:v>742.7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727.85</c:v>
                </c:pt>
                <c:pt idx="101">
                  <c:v>741.75</c:v>
                </c:pt>
                <c:pt idx="102">
                  <c:v>771.45</c:v>
                </c:pt>
                <c:pt idx="103">
                  <c:v>#N/A</c:v>
                </c:pt>
                <c:pt idx="104">
                  <c:v>#N/A</c:v>
                </c:pt>
                <c:pt idx="105">
                  <c:v>790.3</c:v>
                </c:pt>
                <c:pt idx="106">
                  <c:v>803.95</c:v>
                </c:pt>
                <c:pt idx="107">
                  <c:v>807.25</c:v>
                </c:pt>
                <c:pt idx="108">
                  <c:v>811.45</c:v>
                </c:pt>
                <c:pt idx="109">
                  <c:v>816.7</c:v>
                </c:pt>
                <c:pt idx="110">
                  <c:v>816.1</c:v>
                </c:pt>
                <c:pt idx="111">
                  <c:v>803.15</c:v>
                </c:pt>
                <c:pt idx="112">
                  <c:v>813.3</c:v>
                </c:pt>
                <c:pt idx="113">
                  <c:v>806.25</c:v>
                </c:pt>
                <c:pt idx="114">
                  <c:v>786.7</c:v>
                </c:pt>
                <c:pt idx="115">
                  <c:v>807.25</c:v>
                </c:pt>
                <c:pt idx="116">
                  <c:v>811.25</c:v>
                </c:pt>
                <c:pt idx="117">
                  <c:v>809.75</c:v>
                </c:pt>
                <c:pt idx="118">
                  <c:v>803.25</c:v>
                </c:pt>
                <c:pt idx="119">
                  <c:v>795.55</c:v>
                </c:pt>
                <c:pt idx="120">
                  <c:v>779.75</c:v>
                </c:pt>
                <c:pt idx="121">
                  <c:v>#N/A</c:v>
                </c:pt>
                <c:pt idx="122">
                  <c:v>795.2</c:v>
                </c:pt>
                <c:pt idx="123">
                  <c:v>787.85</c:v>
                </c:pt>
                <c:pt idx="124">
                  <c:v>751.3</c:v>
                </c:pt>
                <c:pt idx="125">
                  <c:v>739.45</c:v>
                </c:pt>
                <c:pt idx="126">
                  <c:v>724.7</c:v>
                </c:pt>
                <c:pt idx="127">
                  <c:v>722.2</c:v>
                </c:pt>
                <c:pt idx="128">
                  <c:v>#N/A</c:v>
                </c:pt>
                <c:pt idx="129">
                  <c:v>703.95</c:v>
                </c:pt>
                <c:pt idx="130">
                  <c:v>698.6</c:v>
                </c:pt>
                <c:pt idx="131">
                  <c:v>678.2</c:v>
                </c:pt>
                <c:pt idx="132">
                  <c:v>688.7</c:v>
                </c:pt>
                <c:pt idx="133">
                  <c:v>697.2</c:v>
                </c:pt>
                <c:pt idx="134">
                  <c:v>697.9</c:v>
                </c:pt>
                <c:pt idx="135">
                  <c:v>681.25</c:v>
                </c:pt>
                <c:pt idx="136">
                  <c:v>684.15</c:v>
                </c:pt>
                <c:pt idx="137">
                  <c:v>673.9</c:v>
                </c:pt>
                <c:pt idx="138">
                  <c:v>652.25</c:v>
                </c:pt>
                <c:pt idx="139">
                  <c:v>638.04999999999995</c:v>
                </c:pt>
                <c:pt idx="140">
                  <c:v>666</c:v>
                </c:pt>
                <c:pt idx="141">
                  <c:v>661.3</c:v>
                </c:pt>
                <c:pt idx="142">
                  <c:v>685</c:v>
                </c:pt>
                <c:pt idx="143">
                  <c:v>692.35</c:v>
                </c:pt>
                <c:pt idx="144">
                  <c:v>683.55</c:v>
                </c:pt>
                <c:pt idx="145">
                  <c:v>688.85</c:v>
                </c:pt>
                <c:pt idx="146">
                  <c:v>627.54999999999995</c:v>
                </c:pt>
                <c:pt idx="147">
                  <c:v>626.1</c:v>
                </c:pt>
                <c:pt idx="148">
                  <c:v>609.45000000000005</c:v>
                </c:pt>
                <c:pt idx="149">
                  <c:v>607.54999999999995</c:v>
                </c:pt>
                <c:pt idx="150">
                  <c:v>611.6</c:v>
                </c:pt>
                <c:pt idx="151">
                  <c:v>603.75</c:v>
                </c:pt>
                <c:pt idx="152">
                  <c:v>587.54999999999995</c:v>
                </c:pt>
                <c:pt idx="153">
                  <c:v>591.15</c:v>
                </c:pt>
                <c:pt idx="154">
                  <c:v>602.95000000000005</c:v>
                </c:pt>
                <c:pt idx="155">
                  <c:v>573.1</c:v>
                </c:pt>
                <c:pt idx="156">
                  <c:v>#N/A</c:v>
                </c:pt>
                <c:pt idx="157">
                  <c:v>588.25</c:v>
                </c:pt>
                <c:pt idx="158">
                  <c:v>599.70000000000005</c:v>
                </c:pt>
                <c:pt idx="159">
                  <c:v>598.54999999999995</c:v>
                </c:pt>
                <c:pt idx="160">
                  <c:v>603.79999999999995</c:v>
                </c:pt>
                <c:pt idx="161">
                  <c:v>610.35</c:v>
                </c:pt>
                <c:pt idx="162">
                  <c:v>625.5</c:v>
                </c:pt>
                <c:pt idx="163">
                  <c:v>626.29999999999995</c:v>
                </c:pt>
                <c:pt idx="164">
                  <c:v>627.6</c:v>
                </c:pt>
                <c:pt idx="165">
                  <c:v>636.79999999999995</c:v>
                </c:pt>
                <c:pt idx="166">
                  <c:v>639</c:v>
                </c:pt>
                <c:pt idx="167">
                  <c:v>641.6</c:v>
                </c:pt>
                <c:pt idx="168">
                  <c:v>633.95000000000005</c:v>
                </c:pt>
                <c:pt idx="169">
                  <c:v>650.35</c:v>
                </c:pt>
                <c:pt idx="170">
                  <c:v>646.29999999999995</c:v>
                </c:pt>
                <c:pt idx="171">
                  <c:v>649.85</c:v>
                </c:pt>
                <c:pt idx="172">
                  <c:v>645.35</c:v>
                </c:pt>
                <c:pt idx="173">
                  <c:v>639.95000000000005</c:v>
                </c:pt>
                <c:pt idx="174">
                  <c:v>657.5</c:v>
                </c:pt>
                <c:pt idx="175">
                  <c:v>645.25</c:v>
                </c:pt>
                <c:pt idx="176">
                  <c:v>642</c:v>
                </c:pt>
                <c:pt idx="177">
                  <c:v>655.7</c:v>
                </c:pt>
                <c:pt idx="178">
                  <c:v>665.7</c:v>
                </c:pt>
                <c:pt idx="179">
                  <c:v>#N/A</c:v>
                </c:pt>
                <c:pt idx="180">
                  <c:v>669.75</c:v>
                </c:pt>
                <c:pt idx="181">
                  <c:v>686.2</c:v>
                </c:pt>
                <c:pt idx="182">
                  <c:v>677.15</c:v>
                </c:pt>
                <c:pt idx="183">
                  <c:v>697.2</c:v>
                </c:pt>
                <c:pt idx="184">
                  <c:v>723.8</c:v>
                </c:pt>
                <c:pt idx="185">
                  <c:v>720</c:v>
                </c:pt>
                <c:pt idx="186">
                  <c:v>727.95</c:v>
                </c:pt>
                <c:pt idx="187">
                  <c:v>746.35</c:v>
                </c:pt>
                <c:pt idx="188">
                  <c:v>731.25</c:v>
                </c:pt>
                <c:pt idx="189">
                  <c:v>726.6</c:v>
                </c:pt>
                <c:pt idx="190">
                  <c:v>736.15</c:v>
                </c:pt>
                <c:pt idx="191">
                  <c:v>752.9</c:v>
                </c:pt>
                <c:pt idx="192">
                  <c:v>752.65</c:v>
                </c:pt>
                <c:pt idx="193">
                  <c:v>751.3</c:v>
                </c:pt>
                <c:pt idx="194">
                  <c:v>748.85</c:v>
                </c:pt>
                <c:pt idx="195">
                  <c:v>748.5</c:v>
                </c:pt>
                <c:pt idx="196">
                  <c:v>758.6</c:v>
                </c:pt>
                <c:pt idx="197">
                  <c:v>#N/A</c:v>
                </c:pt>
                <c:pt idx="198">
                  <c:v>776.1</c:v>
                </c:pt>
                <c:pt idx="199">
                  <c:v>759.65</c:v>
                </c:pt>
                <c:pt idx="200">
                  <c:v>730.55</c:v>
                </c:pt>
                <c:pt idx="201">
                  <c:v>747</c:v>
                </c:pt>
                <c:pt idx="202">
                  <c:v>751.95</c:v>
                </c:pt>
                <c:pt idx="203">
                  <c:v>761.05</c:v>
                </c:pt>
                <c:pt idx="204">
                  <c:v>741</c:v>
                </c:pt>
                <c:pt idx="205">
                  <c:v>733.9</c:v>
                </c:pt>
                <c:pt idx="206">
                  <c:v>755.8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757.5</c:v>
                </c:pt>
                <c:pt idx="211">
                  <c:v>771.85</c:v>
                </c:pt>
                <c:pt idx="212">
                  <c:v>784.05</c:v>
                </c:pt>
                <c:pt idx="213">
                  <c:v>774.95</c:v>
                </c:pt>
                <c:pt idx="214">
                  <c:v>798.75</c:v>
                </c:pt>
                <c:pt idx="215">
                  <c:v>799.15</c:v>
                </c:pt>
                <c:pt idx="216">
                  <c:v>799.5</c:v>
                </c:pt>
                <c:pt idx="217">
                  <c:v>792</c:v>
                </c:pt>
                <c:pt idx="218">
                  <c:v>762.4</c:v>
                </c:pt>
                <c:pt idx="219">
                  <c:v>763.2</c:v>
                </c:pt>
                <c:pt idx="220">
                  <c:v>776.6</c:v>
                </c:pt>
                <c:pt idx="221">
                  <c:v>750.05</c:v>
                </c:pt>
                <c:pt idx="222">
                  <c:v>#N/A</c:v>
                </c:pt>
                <c:pt idx="223">
                  <c:v>732.35</c:v>
                </c:pt>
                <c:pt idx="224">
                  <c:v>711.3</c:v>
                </c:pt>
                <c:pt idx="225">
                  <c:v>717.35</c:v>
                </c:pt>
                <c:pt idx="226">
                  <c:v>739.2</c:v>
                </c:pt>
                <c:pt idx="227">
                  <c:v>749.1</c:v>
                </c:pt>
                <c:pt idx="228">
                  <c:v>#N/A</c:v>
                </c:pt>
                <c:pt idx="229">
                  <c:v>737.7</c:v>
                </c:pt>
                <c:pt idx="230">
                  <c:v>755.8</c:v>
                </c:pt>
                <c:pt idx="231">
                  <c:v>757.75</c:v>
                </c:pt>
                <c:pt idx="232">
                  <c:v>730.55</c:v>
                </c:pt>
                <c:pt idx="233">
                  <c:v>721.85</c:v>
                </c:pt>
                <c:pt idx="234">
                  <c:v>704.7</c:v>
                </c:pt>
                <c:pt idx="235">
                  <c:v>707.05</c:v>
                </c:pt>
                <c:pt idx="236">
                  <c:v>701.4</c:v>
                </c:pt>
                <c:pt idx="237">
                  <c:v>693.75</c:v>
                </c:pt>
                <c:pt idx="238">
                  <c:v>705.15</c:v>
                </c:pt>
                <c:pt idx="239">
                  <c:v>705.45</c:v>
                </c:pt>
                <c:pt idx="240">
                  <c:v>697</c:v>
                </c:pt>
                <c:pt idx="241">
                  <c:v>708.85</c:v>
                </c:pt>
                <c:pt idx="242">
                  <c:v>700.95</c:v>
                </c:pt>
                <c:pt idx="243">
                  <c:v>#N/A</c:v>
                </c:pt>
                <c:pt idx="244">
                  <c:v>711.95</c:v>
                </c:pt>
                <c:pt idx="245">
                  <c:v>703.9</c:v>
                </c:pt>
                <c:pt idx="246">
                  <c:v>694.85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5-47A5-85E3-C396CC3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136"/>
        <c:axId val="491254608"/>
      </c:lineChart>
      <c:dateAx>
        <c:axId val="491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54608"/>
        <c:crosses val="autoZero"/>
        <c:auto val="1"/>
        <c:lblOffset val="100"/>
        <c:baseTimeUnit val="days"/>
      </c:dateAx>
      <c:valAx>
        <c:axId val="4912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Adjusted Return%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'BSOFt Daily'!$H$1</c:f>
              <c:strCache>
                <c:ptCount val="1"/>
                <c:pt idx="0">
                  <c:v>Adjusted Return%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'BSOFt Daily'!$A$2:$A$248</c:f>
              <c:numCache>
                <c:formatCode>m/d/yyyy</c:formatCode>
                <c:ptCount val="247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'BSOFt Daily'!$H$2:$H$248</c:f>
              <c:numCache>
                <c:formatCode>General</c:formatCode>
                <c:ptCount val="247"/>
                <c:pt idx="1">
                  <c:v>-0.79007835051619646</c:v>
                </c:pt>
                <c:pt idx="2">
                  <c:v>-1.0169723730135949</c:v>
                </c:pt>
                <c:pt idx="3">
                  <c:v>1.7985697141373567</c:v>
                </c:pt>
                <c:pt idx="4">
                  <c:v>4.3248457875260753</c:v>
                </c:pt>
                <c:pt idx="5">
                  <c:v>-2.1876943606711978</c:v>
                </c:pt>
                <c:pt idx="6">
                  <c:v>-1.0238066802264361</c:v>
                </c:pt>
                <c:pt idx="7">
                  <c:v>1.1052417744800596</c:v>
                </c:pt>
                <c:pt idx="8">
                  <c:v>-1.2336668509980107</c:v>
                </c:pt>
                <c:pt idx="9">
                  <c:v>4.244606833034009</c:v>
                </c:pt>
                <c:pt idx="10">
                  <c:v>8.2872858789736785</c:v>
                </c:pt>
                <c:pt idx="11">
                  <c:v>-1.2563259944949763</c:v>
                </c:pt>
                <c:pt idx="12">
                  <c:v>-2.699220306865159</c:v>
                </c:pt>
                <c:pt idx="13">
                  <c:v>9.510402343473686</c:v>
                </c:pt>
                <c:pt idx="14">
                  <c:v>-2.6336773459304159</c:v>
                </c:pt>
                <c:pt idx="15">
                  <c:v>2.5088637413140136</c:v>
                </c:pt>
                <c:pt idx="16">
                  <c:v>-5.7282440434494486</c:v>
                </c:pt>
                <c:pt idx="17">
                  <c:v>0.56930607037144865</c:v>
                </c:pt>
                <c:pt idx="18">
                  <c:v>0.1332361326142289</c:v>
                </c:pt>
                <c:pt idx="19">
                  <c:v>2.7334043720859706</c:v>
                </c:pt>
                <c:pt idx="20">
                  <c:v>0.10800941979914415</c:v>
                </c:pt>
                <c:pt idx="21">
                  <c:v>-1.2323029842384268</c:v>
                </c:pt>
                <c:pt idx="22">
                  <c:v>-3.1932764933596682</c:v>
                </c:pt>
                <c:pt idx="23">
                  <c:v>1.2150959466636824</c:v>
                </c:pt>
                <c:pt idx="24">
                  <c:v>1.6648319112491012</c:v>
                </c:pt>
                <c:pt idx="25">
                  <c:v>0.62925198048820119</c:v>
                </c:pt>
                <c:pt idx="26">
                  <c:v>-1.231371441098329</c:v>
                </c:pt>
                <c:pt idx="27">
                  <c:v>5.2571766814327017</c:v>
                </c:pt>
                <c:pt idx="28">
                  <c:v>0.22255820551657185</c:v>
                </c:pt>
                <c:pt idx="29">
                  <c:v>-0.88569611679632243</c:v>
                </c:pt>
                <c:pt idx="30">
                  <c:v>0.7522741541984147</c:v>
                </c:pt>
                <c:pt idx="31">
                  <c:v>-1.5099662801134295</c:v>
                </c:pt>
                <c:pt idx="32">
                  <c:v>-6.1121260847592787</c:v>
                </c:pt>
                <c:pt idx="33">
                  <c:v>1.3747579918131314</c:v>
                </c:pt>
                <c:pt idx="34">
                  <c:v>5.5621012750378096</c:v>
                </c:pt>
                <c:pt idx="35">
                  <c:v>5.505095007796676</c:v>
                </c:pt>
                <c:pt idx="36">
                  <c:v>0.35158630532029139</c:v>
                </c:pt>
                <c:pt idx="37">
                  <c:v>-0.77148267282994409</c:v>
                </c:pt>
                <c:pt idx="38">
                  <c:v>2.4984845610607849</c:v>
                </c:pt>
                <c:pt idx="39">
                  <c:v>-1.0177823762227107</c:v>
                </c:pt>
                <c:pt idx="40">
                  <c:v>1.1604331812040221</c:v>
                </c:pt>
                <c:pt idx="41">
                  <c:v>0.62891441477946308</c:v>
                </c:pt>
                <c:pt idx="42">
                  <c:v>4.0489158402193191</c:v>
                </c:pt>
                <c:pt idx="43">
                  <c:v>-1.3324077972313153</c:v>
                </c:pt>
                <c:pt idx="44">
                  <c:v>-1.5815394333371087</c:v>
                </c:pt>
                <c:pt idx="45">
                  <c:v>1.4889198953458147</c:v>
                </c:pt>
                <c:pt idx="46">
                  <c:v>3.1730814575962514</c:v>
                </c:pt>
                <c:pt idx="47">
                  <c:v>-1.0232479779495878</c:v>
                </c:pt>
                <c:pt idx="48">
                  <c:v>7.9372373681835251E-3</c:v>
                </c:pt>
                <c:pt idx="49">
                  <c:v>0.51513957319894566</c:v>
                </c:pt>
                <c:pt idx="50">
                  <c:v>-0.97492952259204579</c:v>
                </c:pt>
                <c:pt idx="51">
                  <c:v>-2.2479834873664069</c:v>
                </c:pt>
                <c:pt idx="52">
                  <c:v>-1.3735065547402263</c:v>
                </c:pt>
                <c:pt idx="53">
                  <c:v>-2.7382187929634103</c:v>
                </c:pt>
                <c:pt idx="54">
                  <c:v>-4.1138495341716563</c:v>
                </c:pt>
                <c:pt idx="55">
                  <c:v>-2.1429771609318964</c:v>
                </c:pt>
                <c:pt idx="56">
                  <c:v>-2.9948747409817731</c:v>
                </c:pt>
                <c:pt idx="57">
                  <c:v>-7.5796326753966348</c:v>
                </c:pt>
                <c:pt idx="58">
                  <c:v>2.3158435791215908</c:v>
                </c:pt>
                <c:pt idx="59">
                  <c:v>-5.0690478538997157</c:v>
                </c:pt>
                <c:pt idx="60">
                  <c:v>1.6066114988280777</c:v>
                </c:pt>
                <c:pt idx="61">
                  <c:v>6.814798889790131</c:v>
                </c:pt>
                <c:pt idx="62">
                  <c:v>-0.79464838060282827</c:v>
                </c:pt>
                <c:pt idx="63">
                  <c:v>0.96796399414652701</c:v>
                </c:pt>
                <c:pt idx="64">
                  <c:v>-0.36341935776595036</c:v>
                </c:pt>
                <c:pt idx="65">
                  <c:v>-1.6800128040420548</c:v>
                </c:pt>
                <c:pt idx="66">
                  <c:v>-2.2918979933807182</c:v>
                </c:pt>
                <c:pt idx="67">
                  <c:v>2.9439183858824904</c:v>
                </c:pt>
                <c:pt idx="68">
                  <c:v>1.5641464045971516</c:v>
                </c:pt>
                <c:pt idx="69">
                  <c:v>-2.2078882083879394</c:v>
                </c:pt>
                <c:pt idx="70">
                  <c:v>-6.7594551614753451</c:v>
                </c:pt>
                <c:pt idx="71">
                  <c:v>5.7841035900107629</c:v>
                </c:pt>
                <c:pt idx="72">
                  <c:v>-0.69703358360201673</c:v>
                </c:pt>
                <c:pt idx="73">
                  <c:v>-1.0158865512141082</c:v>
                </c:pt>
                <c:pt idx="74">
                  <c:v>-3.0268542971403671</c:v>
                </c:pt>
                <c:pt idx="75">
                  <c:v>-3.2712319721022438</c:v>
                </c:pt>
                <c:pt idx="76">
                  <c:v>0.88313315574007678</c:v>
                </c:pt>
                <c:pt idx="77">
                  <c:v>-0.4930776798716428</c:v>
                </c:pt>
                <c:pt idx="78">
                  <c:v>-7.8966025617337161</c:v>
                </c:pt>
                <c:pt idx="79">
                  <c:v>5.5486733596719091</c:v>
                </c:pt>
                <c:pt idx="80">
                  <c:v>0.97868849433246374</c:v>
                </c:pt>
                <c:pt idx="81">
                  <c:v>3.2738603921936917</c:v>
                </c:pt>
                <c:pt idx="82">
                  <c:v>2.0278757737998512</c:v>
                </c:pt>
                <c:pt idx="83">
                  <c:v>1.8463833053304015</c:v>
                </c:pt>
                <c:pt idx="84">
                  <c:v>-1.6024080197787098</c:v>
                </c:pt>
                <c:pt idx="85">
                  <c:v>4.6240898068412974</c:v>
                </c:pt>
                <c:pt idx="86">
                  <c:v>1.0592778130514502</c:v>
                </c:pt>
                <c:pt idx="87">
                  <c:v>-1.3866474584514275</c:v>
                </c:pt>
                <c:pt idx="88">
                  <c:v>0.68392116189069896</c:v>
                </c:pt>
                <c:pt idx="89">
                  <c:v>-0.25892366737964539</c:v>
                </c:pt>
                <c:pt idx="90">
                  <c:v>-3.4321376234749601</c:v>
                </c:pt>
                <c:pt idx="91">
                  <c:v>1.243851088982745</c:v>
                </c:pt>
                <c:pt idx="92">
                  <c:v>0.28998767967804523</c:v>
                </c:pt>
                <c:pt idx="93">
                  <c:v>-8.2851856966767362E-2</c:v>
                </c:pt>
                <c:pt idx="94">
                  <c:v>4.9539503581616708</c:v>
                </c:pt>
                <c:pt idx="95">
                  <c:v>0.31615200887078815</c:v>
                </c:pt>
                <c:pt idx="96">
                  <c:v>2.6462053856313292</c:v>
                </c:pt>
                <c:pt idx="97">
                  <c:v>-2.9956164013398032</c:v>
                </c:pt>
                <c:pt idx="98">
                  <c:v>-2.5919994145806173</c:v>
                </c:pt>
                <c:pt idx="99">
                  <c:v>0.41374421424632518</c:v>
                </c:pt>
                <c:pt idx="100">
                  <c:v>-0.44395792392083494</c:v>
                </c:pt>
                <c:pt idx="101">
                  <c:v>0.12682684731388832</c:v>
                </c:pt>
                <c:pt idx="102">
                  <c:v>1.0876564240540274</c:v>
                </c:pt>
                <c:pt idx="103">
                  <c:v>3.7350813557300615</c:v>
                </c:pt>
                <c:pt idx="104">
                  <c:v>-1.5082321413124122</c:v>
                </c:pt>
                <c:pt idx="105">
                  <c:v>0.4691235357203794</c:v>
                </c:pt>
                <c:pt idx="106">
                  <c:v>0.92947471109040758</c:v>
                </c:pt>
                <c:pt idx="107">
                  <c:v>1.3591035946319001</c:v>
                </c:pt>
                <c:pt idx="108">
                  <c:v>-7.2812169131967392</c:v>
                </c:pt>
                <c:pt idx="109">
                  <c:v>-1.7988623139582858</c:v>
                </c:pt>
                <c:pt idx="110">
                  <c:v>-6.0966906048425908</c:v>
                </c:pt>
                <c:pt idx="111">
                  <c:v>0.17187671469602755</c:v>
                </c:pt>
                <c:pt idx="112">
                  <c:v>-1.5306693356934005</c:v>
                </c:pt>
                <c:pt idx="113">
                  <c:v>2.8443404921426487</c:v>
                </c:pt>
                <c:pt idx="114">
                  <c:v>-2.7850774362751056</c:v>
                </c:pt>
                <c:pt idx="115">
                  <c:v>-2.2668439877659408</c:v>
                </c:pt>
                <c:pt idx="116">
                  <c:v>2.66453728335261</c:v>
                </c:pt>
                <c:pt idx="117">
                  <c:v>-0.92956661151441189</c:v>
                </c:pt>
                <c:pt idx="118">
                  <c:v>1.7071450176305412</c:v>
                </c:pt>
                <c:pt idx="119">
                  <c:v>-2.6749747973955476</c:v>
                </c:pt>
                <c:pt idx="120">
                  <c:v>-1.7919300063728649</c:v>
                </c:pt>
                <c:pt idx="121">
                  <c:v>-0.36338635671934366</c:v>
                </c:pt>
                <c:pt idx="122">
                  <c:v>2.4952100210365646</c:v>
                </c:pt>
                <c:pt idx="123">
                  <c:v>-5.0500046825552394</c:v>
                </c:pt>
                <c:pt idx="124">
                  <c:v>-2.0469553543135022</c:v>
                </c:pt>
                <c:pt idx="125">
                  <c:v>-2.7727626836723762</c:v>
                </c:pt>
                <c:pt idx="126">
                  <c:v>-3.5543963859766348</c:v>
                </c:pt>
                <c:pt idx="127">
                  <c:v>3.4198116599504891E-2</c:v>
                </c:pt>
                <c:pt idx="128">
                  <c:v>-1.5758160451496097</c:v>
                </c:pt>
                <c:pt idx="129">
                  <c:v>5.9569953267215423</c:v>
                </c:pt>
                <c:pt idx="130">
                  <c:v>1.3707455540625111</c:v>
                </c:pt>
                <c:pt idx="131">
                  <c:v>-1.692865606092111</c:v>
                </c:pt>
                <c:pt idx="132">
                  <c:v>9.4413251884703203E-2</c:v>
                </c:pt>
                <c:pt idx="133">
                  <c:v>-1.4567736076164943</c:v>
                </c:pt>
                <c:pt idx="134">
                  <c:v>-1.2124176688726782</c:v>
                </c:pt>
                <c:pt idx="135">
                  <c:v>-8.197048186896799</c:v>
                </c:pt>
                <c:pt idx="136">
                  <c:v>2.9955274704442525</c:v>
                </c:pt>
                <c:pt idx="137">
                  <c:v>2.4815887707005428</c:v>
                </c:pt>
                <c:pt idx="138">
                  <c:v>2.8602459806158369</c:v>
                </c:pt>
                <c:pt idx="139">
                  <c:v>-0.74577140072739201</c:v>
                </c:pt>
                <c:pt idx="140">
                  <c:v>-0.71039713871520349</c:v>
                </c:pt>
                <c:pt idx="141">
                  <c:v>1.0775536503267209</c:v>
                </c:pt>
                <c:pt idx="142">
                  <c:v>2.407901760910105</c:v>
                </c:pt>
                <c:pt idx="143">
                  <c:v>-3.4054175726808738</c:v>
                </c:pt>
                <c:pt idx="144">
                  <c:v>-2.0168340586456335</c:v>
                </c:pt>
                <c:pt idx="145">
                  <c:v>1.0847742402543463</c:v>
                </c:pt>
                <c:pt idx="146">
                  <c:v>0.72966515443855107</c:v>
                </c:pt>
                <c:pt idx="147">
                  <c:v>-3.049869804641931</c:v>
                </c:pt>
                <c:pt idx="148">
                  <c:v>-5.4655135593434707</c:v>
                </c:pt>
                <c:pt idx="149">
                  <c:v>3.1163393985338024</c:v>
                </c:pt>
                <c:pt idx="150">
                  <c:v>0.56626380626355788</c:v>
                </c:pt>
                <c:pt idx="151">
                  <c:v>-2.2314331983972231</c:v>
                </c:pt>
                <c:pt idx="152">
                  <c:v>-3.7521921433619672</c:v>
                </c:pt>
                <c:pt idx="153">
                  <c:v>-2.5775639797327288</c:v>
                </c:pt>
                <c:pt idx="154">
                  <c:v>4.0631235598815554</c:v>
                </c:pt>
                <c:pt idx="155">
                  <c:v>2.096311311513706</c:v>
                </c:pt>
                <c:pt idx="156">
                  <c:v>2.8973767035756417</c:v>
                </c:pt>
                <c:pt idx="157">
                  <c:v>2.5010085822131174</c:v>
                </c:pt>
                <c:pt idx="158">
                  <c:v>3.1152459842377369</c:v>
                </c:pt>
                <c:pt idx="159">
                  <c:v>-0.93548695512065161</c:v>
                </c:pt>
                <c:pt idx="160">
                  <c:v>0.25968475310437089</c:v>
                </c:pt>
                <c:pt idx="161">
                  <c:v>-4.8229389194702579</c:v>
                </c:pt>
                <c:pt idx="162">
                  <c:v>-1.1270147242354611</c:v>
                </c:pt>
                <c:pt idx="163">
                  <c:v>-1.3674611772879706</c:v>
                </c:pt>
                <c:pt idx="164">
                  <c:v>-0.28319387893090181</c:v>
                </c:pt>
                <c:pt idx="165">
                  <c:v>-1.2425755908091336</c:v>
                </c:pt>
                <c:pt idx="166">
                  <c:v>0.11018802735594743</c:v>
                </c:pt>
                <c:pt idx="167">
                  <c:v>0.8734030833231462</c:v>
                </c:pt>
                <c:pt idx="168">
                  <c:v>-1.7683536023057482</c:v>
                </c:pt>
                <c:pt idx="169">
                  <c:v>-0.34768839796951756</c:v>
                </c:pt>
                <c:pt idx="170">
                  <c:v>2.6059630320473253</c:v>
                </c:pt>
                <c:pt idx="171">
                  <c:v>-7.3909879477055069</c:v>
                </c:pt>
                <c:pt idx="172">
                  <c:v>-2.555834366905454</c:v>
                </c:pt>
                <c:pt idx="173">
                  <c:v>2.6608802408328613</c:v>
                </c:pt>
                <c:pt idx="174">
                  <c:v>3.0292515639411</c:v>
                </c:pt>
                <c:pt idx="175">
                  <c:v>2.2190307516982011</c:v>
                </c:pt>
                <c:pt idx="176">
                  <c:v>0.88530125016413919</c:v>
                </c:pt>
                <c:pt idx="177">
                  <c:v>-1.5024904428398691</c:v>
                </c:pt>
                <c:pt idx="178">
                  <c:v>-0.27938863256211993</c:v>
                </c:pt>
                <c:pt idx="179">
                  <c:v>-4.0513871190108519</c:v>
                </c:pt>
                <c:pt idx="180">
                  <c:v>1.9940915882529027</c:v>
                </c:pt>
                <c:pt idx="181">
                  <c:v>0.95626491818587378</c:v>
                </c:pt>
                <c:pt idx="182">
                  <c:v>1.9786215112832752</c:v>
                </c:pt>
                <c:pt idx="183">
                  <c:v>1.848963993996751</c:v>
                </c:pt>
                <c:pt idx="184">
                  <c:v>-2.3473469703473571</c:v>
                </c:pt>
                <c:pt idx="185">
                  <c:v>2.276200200009201</c:v>
                </c:pt>
                <c:pt idx="186">
                  <c:v>2.2230615601143668</c:v>
                </c:pt>
                <c:pt idx="187">
                  <c:v>-1.2552733707510058</c:v>
                </c:pt>
                <c:pt idx="188">
                  <c:v>-0.7350948347079419</c:v>
                </c:pt>
                <c:pt idx="189">
                  <c:v>-2.2671776285944265</c:v>
                </c:pt>
                <c:pt idx="190">
                  <c:v>2.0570011237768875</c:v>
                </c:pt>
                <c:pt idx="191">
                  <c:v>-0.79873558545109102</c:v>
                </c:pt>
                <c:pt idx="192">
                  <c:v>0.86750068701826788</c:v>
                </c:pt>
                <c:pt idx="193">
                  <c:v>-1.3830393784392783</c:v>
                </c:pt>
                <c:pt idx="194">
                  <c:v>-0.95235540420925258</c:v>
                </c:pt>
                <c:pt idx="195">
                  <c:v>-2.6199073397480177</c:v>
                </c:pt>
                <c:pt idx="196">
                  <c:v>-0.5815151143972328</c:v>
                </c:pt>
                <c:pt idx="197">
                  <c:v>-0.36704002743873804</c:v>
                </c:pt>
                <c:pt idx="198">
                  <c:v>1.067751142933421</c:v>
                </c:pt>
                <c:pt idx="199">
                  <c:v>-0.75056188265031287</c:v>
                </c:pt>
                <c:pt idx="200">
                  <c:v>-3.009520747009617</c:v>
                </c:pt>
                <c:pt idx="201">
                  <c:v>2.8914103268231237</c:v>
                </c:pt>
                <c:pt idx="202">
                  <c:v>0.11454729573013492</c:v>
                </c:pt>
                <c:pt idx="203">
                  <c:v>-0.35142090161180745</c:v>
                </c:pt>
                <c:pt idx="204">
                  <c:v>0.42664034662993133</c:v>
                </c:pt>
                <c:pt idx="205">
                  <c:v>0.16105821666465853</c:v>
                </c:pt>
                <c:pt idx="206">
                  <c:v>-1.6802786617840941</c:v>
                </c:pt>
                <c:pt idx="207">
                  <c:v>5.3667966968798365E-2</c:v>
                </c:pt>
                <c:pt idx="208">
                  <c:v>3.2266741433137316</c:v>
                </c:pt>
                <c:pt idx="209">
                  <c:v>2.7722906895089641</c:v>
                </c:pt>
                <c:pt idx="210">
                  <c:v>-0.97361289067172996</c:v>
                </c:pt>
                <c:pt idx="211">
                  <c:v>-3.176875711625748</c:v>
                </c:pt>
                <c:pt idx="212">
                  <c:v>-1.6908764007768442</c:v>
                </c:pt>
                <c:pt idx="213">
                  <c:v>-3.5351487989879775</c:v>
                </c:pt>
                <c:pt idx="214">
                  <c:v>-2.6381320431773791</c:v>
                </c:pt>
                <c:pt idx="215">
                  <c:v>1.4913217951523694</c:v>
                </c:pt>
                <c:pt idx="216">
                  <c:v>-0.8130828716516183</c:v>
                </c:pt>
                <c:pt idx="217">
                  <c:v>0.30483432318520198</c:v>
                </c:pt>
                <c:pt idx="218">
                  <c:v>-1.52475382030073</c:v>
                </c:pt>
                <c:pt idx="219">
                  <c:v>-2.8840583176325838</c:v>
                </c:pt>
                <c:pt idx="220">
                  <c:v>9.0962016878363069E-3</c:v>
                </c:pt>
                <c:pt idx="221">
                  <c:v>-1.9860647478019535</c:v>
                </c:pt>
                <c:pt idx="222">
                  <c:v>-1.6381939720200391</c:v>
                </c:pt>
                <c:pt idx="223">
                  <c:v>0.52672045740406059</c:v>
                </c:pt>
                <c:pt idx="224">
                  <c:v>-1.3166685705558896</c:v>
                </c:pt>
                <c:pt idx="225">
                  <c:v>2.8267442965568508</c:v>
                </c:pt>
                <c:pt idx="226">
                  <c:v>2.7967349158489916</c:v>
                </c:pt>
                <c:pt idx="227">
                  <c:v>-0.56940772746407775</c:v>
                </c:pt>
                <c:pt idx="228">
                  <c:v>-1.6107668185250947</c:v>
                </c:pt>
                <c:pt idx="229">
                  <c:v>-2.6216648129461619</c:v>
                </c:pt>
                <c:pt idx="230">
                  <c:v>0.45242706373236374</c:v>
                </c:pt>
                <c:pt idx="231">
                  <c:v>-1.0165514179873727</c:v>
                </c:pt>
                <c:pt idx="232">
                  <c:v>0.77463524079624513</c:v>
                </c:pt>
                <c:pt idx="233">
                  <c:v>-0.48733017996919076</c:v>
                </c:pt>
                <c:pt idx="234">
                  <c:v>-0.13401937903501654</c:v>
                </c:pt>
                <c:pt idx="235">
                  <c:v>-3.3326668688973906</c:v>
                </c:pt>
                <c:pt idx="236">
                  <c:v>5.0060006873370151</c:v>
                </c:pt>
                <c:pt idx="237">
                  <c:v>-2.0218466306009937</c:v>
                </c:pt>
                <c:pt idx="238">
                  <c:v>-2.9166863976565871</c:v>
                </c:pt>
                <c:pt idx="239">
                  <c:v>-1.4866334907556766</c:v>
                </c:pt>
                <c:pt idx="240">
                  <c:v>-2.7106914377012847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A-46E5-BD00-E568E962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905296"/>
        <c:axId val="1241905712"/>
      </c:lineChart>
      <c:dateAx>
        <c:axId val="12419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5712"/>
        <c:crosses val="autoZero"/>
        <c:auto val="1"/>
        <c:lblOffset val="100"/>
        <c:baseTimeUnit val="days"/>
      </c:dateAx>
      <c:valAx>
        <c:axId val="12419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</a:t>
            </a:r>
            <a:r>
              <a:rPr lang="en-US" baseline="0"/>
              <a:t> vs NEXT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RAMCOCEM_BACKWARDATION_CONTANGO!$B$2:$B$249</c:f>
              <c:numCache>
                <c:formatCode>General</c:formatCode>
                <c:ptCount val="248"/>
                <c:pt idx="0">
                  <c:v>1065.8813479999999</c:v>
                </c:pt>
                <c:pt idx="1">
                  <c:v>1063.092529</c:v>
                </c:pt>
                <c:pt idx="2">
                  <c:v>1075.3435059999999</c:v>
                </c:pt>
                <c:pt idx="3">
                  <c:v>1082.2657469999999</c:v>
                </c:pt>
                <c:pt idx="4">
                  <c:v>1091.528687</c:v>
                </c:pt>
                <c:pt idx="5">
                  <c:v>1075.692139</c:v>
                </c:pt>
                <c:pt idx="6">
                  <c:v>1065.234009</c:v>
                </c:pt>
                <c:pt idx="7">
                  <c:v>1061.0009769999999</c:v>
                </c:pt>
                <c:pt idx="8">
                  <c:v>1062.7438959999999</c:v>
                </c:pt>
                <c:pt idx="9">
                  <c:v>1055.9710689999999</c:v>
                </c:pt>
                <c:pt idx="10">
                  <c:v>1029.8756100000001</c:v>
                </c:pt>
                <c:pt idx="11">
                  <c:v>1017.823853</c:v>
                </c:pt>
                <c:pt idx="12">
                  <c:v>1001.140686</c:v>
                </c:pt>
                <c:pt idx="13">
                  <c:v>985.353882</c:v>
                </c:pt>
                <c:pt idx="14">
                  <c:v>997.355774</c:v>
                </c:pt>
                <c:pt idx="15">
                  <c:v>988.64068599999996</c:v>
                </c:pt>
                <c:pt idx="16">
                  <c:v>986.64868200000001</c:v>
                </c:pt>
                <c:pt idx="17">
                  <c:v>948.75042699999995</c:v>
                </c:pt>
                <c:pt idx="18">
                  <c:v>930.72265600000003</c:v>
                </c:pt>
                <c:pt idx="19">
                  <c:v>937.29632600000002</c:v>
                </c:pt>
                <c:pt idx="20">
                  <c:v>940.98156700000004</c:v>
                </c:pt>
                <c:pt idx="21">
                  <c:v>947.15686000000005</c:v>
                </c:pt>
                <c:pt idx="22">
                  <c:v>947.05725099999995</c:v>
                </c:pt>
                <c:pt idx="23">
                  <c:v>938.09313999999995</c:v>
                </c:pt>
                <c:pt idx="24">
                  <c:v>955.32415800000001</c:v>
                </c:pt>
                <c:pt idx="25">
                  <c:v>975.09497099999999</c:v>
                </c:pt>
                <c:pt idx="26">
                  <c:v>979.72644000000003</c:v>
                </c:pt>
                <c:pt idx="27">
                  <c:v>988.74035600000002</c:v>
                </c:pt>
                <c:pt idx="28">
                  <c:v>981.17059300000005</c:v>
                </c:pt>
                <c:pt idx="29">
                  <c:v>988.64068599999996</c:v>
                </c:pt>
                <c:pt idx="30">
                  <c:v>994.76617399999998</c:v>
                </c:pt>
                <c:pt idx="31">
                  <c:v>985.70251499999995</c:v>
                </c:pt>
                <c:pt idx="32">
                  <c:v>975.84198000000004</c:v>
                </c:pt>
                <c:pt idx="33">
                  <c:v>946.60906999999997</c:v>
                </c:pt>
                <c:pt idx="34">
                  <c:v>967.27630599999998</c:v>
                </c:pt>
                <c:pt idx="35">
                  <c:v>991.23034700000005</c:v>
                </c:pt>
                <c:pt idx="36">
                  <c:v>994.01916500000004</c:v>
                </c:pt>
                <c:pt idx="37">
                  <c:v>987.14666699999998</c:v>
                </c:pt>
                <c:pt idx="38">
                  <c:v>977.73443599999996</c:v>
                </c:pt>
                <c:pt idx="39">
                  <c:v>988.88970900000004</c:v>
                </c:pt>
                <c:pt idx="40">
                  <c:v>984.90563999999995</c:v>
                </c:pt>
                <c:pt idx="41">
                  <c:v>980.77221699999996</c:v>
                </c:pt>
                <c:pt idx="42">
                  <c:v>1000.094849</c:v>
                </c:pt>
                <c:pt idx="43">
                  <c:v>1022.65448</c:v>
                </c:pt>
                <c:pt idx="44">
                  <c:v>1020.313904</c:v>
                </c:pt>
                <c:pt idx="45">
                  <c:v>1025.2441409999999</c:v>
                </c:pt>
                <c:pt idx="46">
                  <c:v>1003.630737</c:v>
                </c:pt>
                <c:pt idx="47">
                  <c:v>1024.248047</c:v>
                </c:pt>
                <c:pt idx="48">
                  <c:v>1042.6743160000001</c:v>
                </c:pt>
                <c:pt idx="49">
                  <c:v>1014.536987</c:v>
                </c:pt>
                <c:pt idx="50">
                  <c:v>1037.7441409999999</c:v>
                </c:pt>
                <c:pt idx="51">
                  <c:v>1016.080872</c:v>
                </c:pt>
                <c:pt idx="52">
                  <c:v>1007.86377</c:v>
                </c:pt>
                <c:pt idx="53">
                  <c:v>1017.525024</c:v>
                </c:pt>
                <c:pt idx="54">
                  <c:v>967.47546399999999</c:v>
                </c:pt>
                <c:pt idx="55">
                  <c:v>958.81018100000006</c:v>
                </c:pt>
                <c:pt idx="56">
                  <c:v>947.85406499999999</c:v>
                </c:pt>
                <c:pt idx="57">
                  <c:v>936.64892599999996</c:v>
                </c:pt>
                <c:pt idx="58">
                  <c:v>893.32244900000001</c:v>
                </c:pt>
                <c:pt idx="59">
                  <c:v>857.36645499999997</c:v>
                </c:pt>
                <c:pt idx="60">
                  <c:v>842.42627000000005</c:v>
                </c:pt>
                <c:pt idx="61">
                  <c:v>847.65533400000004</c:v>
                </c:pt>
                <c:pt idx="62">
                  <c:v>865.63330099999996</c:v>
                </c:pt>
                <c:pt idx="63">
                  <c:v>891.92804000000001</c:v>
                </c:pt>
                <c:pt idx="64">
                  <c:v>885.40417500000001</c:v>
                </c:pt>
                <c:pt idx="65">
                  <c:v>869.51776099999995</c:v>
                </c:pt>
                <c:pt idx="66">
                  <c:v>878.97985800000004</c:v>
                </c:pt>
                <c:pt idx="67">
                  <c:v>872.60540800000001</c:v>
                </c:pt>
                <c:pt idx="68">
                  <c:v>873.85040300000003</c:v>
                </c:pt>
                <c:pt idx="69">
                  <c:v>886.54956100000004</c:v>
                </c:pt>
                <c:pt idx="70">
                  <c:v>886.89819299999999</c:v>
                </c:pt>
                <c:pt idx="71">
                  <c:v>869.41821300000004</c:v>
                </c:pt>
                <c:pt idx="72">
                  <c:v>833.16339100000005</c:v>
                </c:pt>
                <c:pt idx="73">
                  <c:v>877.73486300000002</c:v>
                </c:pt>
                <c:pt idx="74">
                  <c:v>857.91424600000005</c:v>
                </c:pt>
                <c:pt idx="75">
                  <c:v>856.22106900000006</c:v>
                </c:pt>
                <c:pt idx="76">
                  <c:v>833.36261000000002</c:v>
                </c:pt>
                <c:pt idx="77">
                  <c:v>820.66345200000001</c:v>
                </c:pt>
                <c:pt idx="78">
                  <c:v>819.368652</c:v>
                </c:pt>
                <c:pt idx="79">
                  <c:v>808.11364700000001</c:v>
                </c:pt>
                <c:pt idx="80">
                  <c:v>766.23138400000005</c:v>
                </c:pt>
                <c:pt idx="81">
                  <c:v>774.94647199999997</c:v>
                </c:pt>
                <c:pt idx="82">
                  <c:v>783.76122999999995</c:v>
                </c:pt>
                <c:pt idx="83">
                  <c:v>773.30310099999997</c:v>
                </c:pt>
                <c:pt idx="84">
                  <c:v>727.33715800000004</c:v>
                </c:pt>
                <c:pt idx="85">
                  <c:v>730.673767</c:v>
                </c:pt>
                <c:pt idx="86">
                  <c:v>696.51062000000002</c:v>
                </c:pt>
                <c:pt idx="87">
                  <c:v>707.31738299999995</c:v>
                </c:pt>
                <c:pt idx="88">
                  <c:v>723.65191700000003</c:v>
                </c:pt>
                <c:pt idx="89">
                  <c:v>729.87701400000003</c:v>
                </c:pt>
                <c:pt idx="90">
                  <c:v>734.209656</c:v>
                </c:pt>
                <c:pt idx="91">
                  <c:v>723.95074499999998</c:v>
                </c:pt>
                <c:pt idx="92">
                  <c:v>723.00457800000004</c:v>
                </c:pt>
                <c:pt idx="93">
                  <c:v>746.85894800000005</c:v>
                </c:pt>
                <c:pt idx="94">
                  <c:v>756.17169200000001</c:v>
                </c:pt>
                <c:pt idx="95">
                  <c:v>739.04028300000004</c:v>
                </c:pt>
                <c:pt idx="96">
                  <c:v>736.10205099999996</c:v>
                </c:pt>
                <c:pt idx="97">
                  <c:v>727.48663299999998</c:v>
                </c:pt>
                <c:pt idx="98">
                  <c:v>726.63995399999999</c:v>
                </c:pt>
                <c:pt idx="99">
                  <c:v>724.99658199999999</c:v>
                </c:pt>
                <c:pt idx="100">
                  <c:v>725.59417699999995</c:v>
                </c:pt>
                <c:pt idx="101">
                  <c:v>736.74951199999998</c:v>
                </c:pt>
                <c:pt idx="102">
                  <c:v>768.97045900000001</c:v>
                </c:pt>
                <c:pt idx="103">
                  <c:v>764.98638900000003</c:v>
                </c:pt>
                <c:pt idx="104">
                  <c:v>770.364868</c:v>
                </c:pt>
                <c:pt idx="105">
                  <c:v>783.412598</c:v>
                </c:pt>
                <c:pt idx="106">
                  <c:v>798.950378</c:v>
                </c:pt>
                <c:pt idx="107">
                  <c:v>802.735229</c:v>
                </c:pt>
                <c:pt idx="108">
                  <c:v>806.61962900000003</c:v>
                </c:pt>
                <c:pt idx="109">
                  <c:v>809.10968000000003</c:v>
                </c:pt>
                <c:pt idx="110">
                  <c:v>811.84869400000002</c:v>
                </c:pt>
                <c:pt idx="111">
                  <c:v>796.55993699999999</c:v>
                </c:pt>
                <c:pt idx="112">
                  <c:v>808.81085199999995</c:v>
                </c:pt>
                <c:pt idx="113">
                  <c:v>800.89257799999996</c:v>
                </c:pt>
                <c:pt idx="114">
                  <c:v>784.40863000000002</c:v>
                </c:pt>
                <c:pt idx="115">
                  <c:v>802.18743900000004</c:v>
                </c:pt>
                <c:pt idx="116">
                  <c:v>805.72326699999996</c:v>
                </c:pt>
                <c:pt idx="117">
                  <c:v>807.21728499999995</c:v>
                </c:pt>
                <c:pt idx="118">
                  <c:v>801.68945299999996</c:v>
                </c:pt>
                <c:pt idx="119">
                  <c:v>790.53411900000003</c:v>
                </c:pt>
                <c:pt idx="120">
                  <c:v>776.24133300000005</c:v>
                </c:pt>
                <c:pt idx="121">
                  <c:v>790.28509499999996</c:v>
                </c:pt>
                <c:pt idx="122">
                  <c:v>791.53008999999997</c:v>
                </c:pt>
                <c:pt idx="123">
                  <c:v>783.91058299999997</c:v>
                </c:pt>
                <c:pt idx="124">
                  <c:v>748.80120799999997</c:v>
                </c:pt>
                <c:pt idx="125">
                  <c:v>737.14788799999997</c:v>
                </c:pt>
                <c:pt idx="126">
                  <c:v>721.21167000000003</c:v>
                </c:pt>
                <c:pt idx="127">
                  <c:v>718.82128899999998</c:v>
                </c:pt>
                <c:pt idx="128">
                  <c:v>718.92089799999997</c:v>
                </c:pt>
                <c:pt idx="129">
                  <c:v>702.73571800000002</c:v>
                </c:pt>
                <c:pt idx="130">
                  <c:v>700.444885</c:v>
                </c:pt>
                <c:pt idx="131">
                  <c:v>681.371216</c:v>
                </c:pt>
                <c:pt idx="132">
                  <c:v>687.397156</c:v>
                </c:pt>
                <c:pt idx="133">
                  <c:v>695.86321999999996</c:v>
                </c:pt>
                <c:pt idx="134">
                  <c:v>698.15405299999998</c:v>
                </c:pt>
                <c:pt idx="135">
                  <c:v>686.35131799999999</c:v>
                </c:pt>
                <c:pt idx="136">
                  <c:v>688.94097899999997</c:v>
                </c:pt>
                <c:pt idx="137">
                  <c:v>676.78961200000003</c:v>
                </c:pt>
                <c:pt idx="138">
                  <c:v>656.620361</c:v>
                </c:pt>
                <c:pt idx="139">
                  <c:v>637.09857199999999</c:v>
                </c:pt>
                <c:pt idx="140">
                  <c:v>663.34344499999997</c:v>
                </c:pt>
                <c:pt idx="141">
                  <c:v>672.25775099999998</c:v>
                </c:pt>
                <c:pt idx="142">
                  <c:v>683.91113299999995</c:v>
                </c:pt>
                <c:pt idx="143">
                  <c:v>695.96283000000005</c:v>
                </c:pt>
                <c:pt idx="144">
                  <c:v>689.63818400000002</c:v>
                </c:pt>
                <c:pt idx="145">
                  <c:v>692.37719700000002</c:v>
                </c:pt>
                <c:pt idx="146">
                  <c:v>628.28387499999997</c:v>
                </c:pt>
                <c:pt idx="147">
                  <c:v>629.92730700000004</c:v>
                </c:pt>
                <c:pt idx="148">
                  <c:v>607.46722399999999</c:v>
                </c:pt>
                <c:pt idx="149">
                  <c:v>609.45929000000001</c:v>
                </c:pt>
                <c:pt idx="150">
                  <c:v>613.54290800000001</c:v>
                </c:pt>
                <c:pt idx="151">
                  <c:v>608.61261000000002</c:v>
                </c:pt>
                <c:pt idx="152">
                  <c:v>594.12066700000003</c:v>
                </c:pt>
                <c:pt idx="153">
                  <c:v>589.29003899999998</c:v>
                </c:pt>
                <c:pt idx="154">
                  <c:v>603.98120100000006</c:v>
                </c:pt>
                <c:pt idx="155">
                  <c:v>583.06500200000005</c:v>
                </c:pt>
                <c:pt idx="156">
                  <c:v>580.57495100000006</c:v>
                </c:pt>
                <c:pt idx="157">
                  <c:v>594.96728499999995</c:v>
                </c:pt>
                <c:pt idx="158">
                  <c:v>599.84771699999999</c:v>
                </c:pt>
                <c:pt idx="159">
                  <c:v>599.79797399999995</c:v>
                </c:pt>
                <c:pt idx="160">
                  <c:v>604.03100600000005</c:v>
                </c:pt>
                <c:pt idx="161">
                  <c:v>608.463257</c:v>
                </c:pt>
                <c:pt idx="162">
                  <c:v>623.45324700000003</c:v>
                </c:pt>
                <c:pt idx="163">
                  <c:v>625.34558100000004</c:v>
                </c:pt>
                <c:pt idx="164">
                  <c:v>627.73608400000001</c:v>
                </c:pt>
                <c:pt idx="165">
                  <c:v>634.25994900000001</c:v>
                </c:pt>
                <c:pt idx="166">
                  <c:v>644.07067900000004</c:v>
                </c:pt>
                <c:pt idx="167">
                  <c:v>642.82562299999995</c:v>
                </c:pt>
                <c:pt idx="168">
                  <c:v>634.95715299999995</c:v>
                </c:pt>
                <c:pt idx="169">
                  <c:v>660.703979</c:v>
                </c:pt>
                <c:pt idx="170">
                  <c:v>651.490906</c:v>
                </c:pt>
                <c:pt idx="171">
                  <c:v>649.94708300000002</c:v>
                </c:pt>
                <c:pt idx="172">
                  <c:v>645.51483199999996</c:v>
                </c:pt>
                <c:pt idx="173">
                  <c:v>640.833618</c:v>
                </c:pt>
                <c:pt idx="174">
                  <c:v>656.42114300000003</c:v>
                </c:pt>
                <c:pt idx="175">
                  <c:v>648.10449200000005</c:v>
                </c:pt>
                <c:pt idx="176">
                  <c:v>640.73400900000001</c:v>
                </c:pt>
                <c:pt idx="177">
                  <c:v>654.37933299999997</c:v>
                </c:pt>
                <c:pt idx="178">
                  <c:v>666.23193400000002</c:v>
                </c:pt>
                <c:pt idx="179">
                  <c:v>663.59246800000005</c:v>
                </c:pt>
                <c:pt idx="180">
                  <c:v>670.16613800000005</c:v>
                </c:pt>
                <c:pt idx="181">
                  <c:v>692.97479199999998</c:v>
                </c:pt>
                <c:pt idx="182">
                  <c:v>678.13421600000004</c:v>
                </c:pt>
                <c:pt idx="183">
                  <c:v>694.56835899999999</c:v>
                </c:pt>
                <c:pt idx="184">
                  <c:v>720.91290300000003</c:v>
                </c:pt>
                <c:pt idx="185">
                  <c:v>717.12805200000003</c:v>
                </c:pt>
                <c:pt idx="186">
                  <c:v>730.92279099999996</c:v>
                </c:pt>
                <c:pt idx="187">
                  <c:v>749.09997599999997</c:v>
                </c:pt>
                <c:pt idx="188">
                  <c:v>732.75</c:v>
                </c:pt>
                <c:pt idx="189">
                  <c:v>726.34997599999997</c:v>
                </c:pt>
                <c:pt idx="190">
                  <c:v>735.95001200000002</c:v>
                </c:pt>
                <c:pt idx="191">
                  <c:v>756.79998799999998</c:v>
                </c:pt>
                <c:pt idx="192">
                  <c:v>755.09997599999997</c:v>
                </c:pt>
                <c:pt idx="193">
                  <c:v>755.25</c:v>
                </c:pt>
                <c:pt idx="194">
                  <c:v>749.09997599999997</c:v>
                </c:pt>
                <c:pt idx="195">
                  <c:v>749.90002400000003</c:v>
                </c:pt>
                <c:pt idx="196">
                  <c:v>758.04998799999998</c:v>
                </c:pt>
                <c:pt idx="197">
                  <c:v>761.20001200000002</c:v>
                </c:pt>
                <c:pt idx="198">
                  <c:v>774.04998799999998</c:v>
                </c:pt>
                <c:pt idx="199">
                  <c:v>758.5</c:v>
                </c:pt>
                <c:pt idx="200">
                  <c:v>730.70001200000002</c:v>
                </c:pt>
                <c:pt idx="201">
                  <c:v>744.09997599999997</c:v>
                </c:pt>
                <c:pt idx="202">
                  <c:v>750.04998799999998</c:v>
                </c:pt>
                <c:pt idx="203">
                  <c:v>761.04998799999998</c:v>
                </c:pt>
                <c:pt idx="204">
                  <c:v>746.40002400000003</c:v>
                </c:pt>
                <c:pt idx="205">
                  <c:v>732.70001200000002</c:v>
                </c:pt>
                <c:pt idx="206">
                  <c:v>757</c:v>
                </c:pt>
                <c:pt idx="207">
                  <c:v>759.90002400000003</c:v>
                </c:pt>
                <c:pt idx="208">
                  <c:v>748.25</c:v>
                </c:pt>
                <c:pt idx="209">
                  <c:v>755.40002400000003</c:v>
                </c:pt>
                <c:pt idx="210">
                  <c:v>759.09997599999997</c:v>
                </c:pt>
                <c:pt idx="211">
                  <c:v>772.15002400000003</c:v>
                </c:pt>
                <c:pt idx="212">
                  <c:v>784.29998799999998</c:v>
                </c:pt>
                <c:pt idx="213">
                  <c:v>776.65002400000003</c:v>
                </c:pt>
                <c:pt idx="214">
                  <c:v>798.5</c:v>
                </c:pt>
                <c:pt idx="215">
                  <c:v>798.65002400000003</c:v>
                </c:pt>
                <c:pt idx="216">
                  <c:v>798.25</c:v>
                </c:pt>
                <c:pt idx="217">
                  <c:v>790.75</c:v>
                </c:pt>
                <c:pt idx="218">
                  <c:v>763.40002400000003</c:v>
                </c:pt>
                <c:pt idx="219">
                  <c:v>765.09997599999997</c:v>
                </c:pt>
                <c:pt idx="220">
                  <c:v>776.5</c:v>
                </c:pt>
                <c:pt idx="221">
                  <c:v>750.45001200000002</c:v>
                </c:pt>
                <c:pt idx="222">
                  <c:v>755</c:v>
                </c:pt>
                <c:pt idx="223">
                  <c:v>731.40002400000003</c:v>
                </c:pt>
                <c:pt idx="224">
                  <c:v>713.75</c:v>
                </c:pt>
                <c:pt idx="225">
                  <c:v>716.84997599999997</c:v>
                </c:pt>
                <c:pt idx="226">
                  <c:v>742.29998799999998</c:v>
                </c:pt>
                <c:pt idx="227">
                  <c:v>749.09997599999997</c:v>
                </c:pt>
                <c:pt idx="228">
                  <c:v>754.5</c:v>
                </c:pt>
                <c:pt idx="229">
                  <c:v>741.29998799999998</c:v>
                </c:pt>
                <c:pt idx="230">
                  <c:v>757.15002400000003</c:v>
                </c:pt>
                <c:pt idx="231">
                  <c:v>763</c:v>
                </c:pt>
                <c:pt idx="232">
                  <c:v>737.20001200000002</c:v>
                </c:pt>
                <c:pt idx="233">
                  <c:v>724.25</c:v>
                </c:pt>
                <c:pt idx="234">
                  <c:v>707.15002400000003</c:v>
                </c:pt>
                <c:pt idx="235">
                  <c:v>709.15002400000003</c:v>
                </c:pt>
                <c:pt idx="236">
                  <c:v>702.29998799999998</c:v>
                </c:pt>
                <c:pt idx="237">
                  <c:v>697.75</c:v>
                </c:pt>
                <c:pt idx="238">
                  <c:v>707.20001200000002</c:v>
                </c:pt>
                <c:pt idx="239">
                  <c:v>706.09997599999997</c:v>
                </c:pt>
                <c:pt idx="240">
                  <c:v>697.15002400000003</c:v>
                </c:pt>
                <c:pt idx="241">
                  <c:v>708.09997599999997</c:v>
                </c:pt>
                <c:pt idx="242">
                  <c:v>703.40002400000003</c:v>
                </c:pt>
                <c:pt idx="243">
                  <c:v>703.90002400000003</c:v>
                </c:pt>
                <c:pt idx="244">
                  <c:v>709.45001200000002</c:v>
                </c:pt>
                <c:pt idx="245">
                  <c:v>703.90002400000003</c:v>
                </c:pt>
                <c:pt idx="246">
                  <c:v>698.5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B42-B577-6CE573B9938F}"/>
            </c:ext>
          </c:extLst>
        </c:ser>
        <c:ser>
          <c:idx val="1"/>
          <c:order val="1"/>
          <c:tx>
            <c:strRef>
              <c:f>RAMCOCEM_BACKWARDATION_CONTANGO!$E$1</c:f>
              <c:strCache>
                <c:ptCount val="1"/>
                <c:pt idx="0">
                  <c:v>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RAMCOCEM_BACKWARDATION_CONTANGO!$E$2:$E$249</c:f>
              <c:numCache>
                <c:formatCode>General</c:formatCode>
                <c:ptCount val="248"/>
                <c:pt idx="0">
                  <c:v>1076.8499999999999</c:v>
                </c:pt>
                <c:pt idx="1">
                  <c:v>1076.4000000000001</c:v>
                </c:pt>
                <c:pt idx="2">
                  <c:v>1087.3499999999999</c:v>
                </c:pt>
                <c:pt idx="3">
                  <c:v>1093.95</c:v>
                </c:pt>
                <c:pt idx="4">
                  <c:v>1106.3499999999999</c:v>
                </c:pt>
                <c:pt idx="5">
                  <c:v>1090.25</c:v>
                </c:pt>
                <c:pt idx="6">
                  <c:v>1078.5</c:v>
                </c:pt>
                <c:pt idx="7">
                  <c:v>1072.5</c:v>
                </c:pt>
                <c:pt idx="8">
                  <c:v>1076.2</c:v>
                </c:pt>
                <c:pt idx="9">
                  <c:v>1069.5</c:v>
                </c:pt>
                <c:pt idx="10">
                  <c:v>1038.4000000000001</c:v>
                </c:pt>
                <c:pt idx="11">
                  <c:v>1024.2</c:v>
                </c:pt>
                <c:pt idx="12">
                  <c:v>1012.05</c:v>
                </c:pt>
                <c:pt idx="13">
                  <c:v>992.25</c:v>
                </c:pt>
                <c:pt idx="14">
                  <c:v>1006.6</c:v>
                </c:pt>
                <c:pt idx="15">
                  <c:v>993.65</c:v>
                </c:pt>
                <c:pt idx="16">
                  <c:v>991.8</c:v>
                </c:pt>
                <c:pt idx="17">
                  <c:v>955.9</c:v>
                </c:pt>
                <c:pt idx="18">
                  <c:v>941.2</c:v>
                </c:pt>
                <c:pt idx="19">
                  <c:v>942.2</c:v>
                </c:pt>
                <c:pt idx="20">
                  <c:v>949</c:v>
                </c:pt>
                <c:pt idx="21">
                  <c:v>956.8</c:v>
                </c:pt>
                <c:pt idx="22">
                  <c:v>955.75</c:v>
                </c:pt>
                <c:pt idx="23">
                  <c:v>949.45</c:v>
                </c:pt>
                <c:pt idx="24">
                  <c:v>962</c:v>
                </c:pt>
                <c:pt idx="25">
                  <c:v>985.4</c:v>
                </c:pt>
                <c:pt idx="26">
                  <c:v>990.45</c:v>
                </c:pt>
                <c:pt idx="27">
                  <c:v>997.95</c:v>
                </c:pt>
                <c:pt idx="28">
                  <c:v>989.9</c:v>
                </c:pt>
                <c:pt idx="29">
                  <c:v>997.35</c:v>
                </c:pt>
                <c:pt idx="30">
                  <c:v>1004</c:v>
                </c:pt>
                <c:pt idx="31">
                  <c:v>994.25</c:v>
                </c:pt>
                <c:pt idx="32">
                  <c:v>984.6</c:v>
                </c:pt>
                <c:pt idx="33">
                  <c:v>949.3</c:v>
                </c:pt>
                <c:pt idx="34">
                  <c:v>974.55</c:v>
                </c:pt>
                <c:pt idx="35">
                  <c:v>998.2</c:v>
                </c:pt>
                <c:pt idx="36">
                  <c:v>1000.65</c:v>
                </c:pt>
                <c:pt idx="37">
                  <c:v>994.5</c:v>
                </c:pt>
                <c:pt idx="38">
                  <c:v>987.6</c:v>
                </c:pt>
                <c:pt idx="39">
                  <c:v>997.75</c:v>
                </c:pt>
                <c:pt idx="40">
                  <c:v>988.65</c:v>
                </c:pt>
                <c:pt idx="41">
                  <c:v>986.5</c:v>
                </c:pt>
                <c:pt idx="42">
                  <c:v>1010.35</c:v>
                </c:pt>
                <c:pt idx="43">
                  <c:v>1036.25</c:v>
                </c:pt>
                <c:pt idx="44">
                  <c:v>1029.5</c:v>
                </c:pt>
                <c:pt idx="45">
                  <c:v>1034.75</c:v>
                </c:pt>
                <c:pt idx="46">
                  <c:v>1007.05</c:v>
                </c:pt>
                <c:pt idx="47">
                  <c:v>1033.95</c:v>
                </c:pt>
                <c:pt idx="48">
                  <c:v>1049.95</c:v>
                </c:pt>
                <c:pt idx="49">
                  <c:v>1026.3</c:v>
                </c:pt>
                <c:pt idx="50">
                  <c:v>1047.3499999999999</c:v>
                </c:pt>
                <c:pt idx="51">
                  <c:v>1025</c:v>
                </c:pt>
                <c:pt idx="52">
                  <c:v>1016.55</c:v>
                </c:pt>
                <c:pt idx="53">
                  <c:v>1033.4000000000001</c:v>
                </c:pt>
                <c:pt idx="54">
                  <c:v>#N/A</c:v>
                </c:pt>
                <c:pt idx="55">
                  <c:v>#N/A</c:v>
                </c:pt>
                <c:pt idx="56">
                  <c:v>955.35</c:v>
                </c:pt>
                <c:pt idx="57">
                  <c:v>942.7</c:v>
                </c:pt>
                <c:pt idx="58">
                  <c:v>892.4</c:v>
                </c:pt>
                <c:pt idx="59">
                  <c:v>850.1</c:v>
                </c:pt>
                <c:pt idx="60">
                  <c:v>844.55</c:v>
                </c:pt>
                <c:pt idx="61">
                  <c:v>855</c:v>
                </c:pt>
                <c:pt idx="62">
                  <c:v>861.8</c:v>
                </c:pt>
                <c:pt idx="63">
                  <c:v>896.55</c:v>
                </c:pt>
                <c:pt idx="64">
                  <c:v>887.7</c:v>
                </c:pt>
                <c:pt idx="65">
                  <c:v>875.3</c:v>
                </c:pt>
                <c:pt idx="66">
                  <c:v>884.4</c:v>
                </c:pt>
                <c:pt idx="67">
                  <c:v>881.45</c:v>
                </c:pt>
                <c:pt idx="68">
                  <c:v>882.5</c:v>
                </c:pt>
                <c:pt idx="69">
                  <c:v>895.3</c:v>
                </c:pt>
                <c:pt idx="70">
                  <c:v>895.5</c:v>
                </c:pt>
                <c:pt idx="71">
                  <c:v>869.9</c:v>
                </c:pt>
                <c:pt idx="72">
                  <c:v>838.1</c:v>
                </c:pt>
                <c:pt idx="73">
                  <c:v>#N/A</c:v>
                </c:pt>
                <c:pt idx="74">
                  <c:v>861.3</c:v>
                </c:pt>
                <c:pt idx="75">
                  <c:v>854.6</c:v>
                </c:pt>
                <c:pt idx="76">
                  <c:v>835.55</c:v>
                </c:pt>
                <c:pt idx="77">
                  <c:v>823.05</c:v>
                </c:pt>
                <c:pt idx="78">
                  <c:v>817.9</c:v>
                </c:pt>
                <c:pt idx="79">
                  <c:v>810.5</c:v>
                </c:pt>
                <c:pt idx="80">
                  <c:v>765.65</c:v>
                </c:pt>
                <c:pt idx="81">
                  <c:v>778</c:v>
                </c:pt>
                <c:pt idx="82">
                  <c:v>#N/A</c:v>
                </c:pt>
                <c:pt idx="83">
                  <c:v>783.75</c:v>
                </c:pt>
                <c:pt idx="84">
                  <c:v>730.35</c:v>
                </c:pt>
                <c:pt idx="85">
                  <c:v>728.6</c:v>
                </c:pt>
                <c:pt idx="86">
                  <c:v>699.85</c:v>
                </c:pt>
                <c:pt idx="87">
                  <c:v>710.05</c:v>
                </c:pt>
                <c:pt idx="88">
                  <c:v>727.25</c:v>
                </c:pt>
                <c:pt idx="89">
                  <c:v>735</c:v>
                </c:pt>
                <c:pt idx="90">
                  <c:v>739</c:v>
                </c:pt>
                <c:pt idx="91">
                  <c:v>730.1</c:v>
                </c:pt>
                <c:pt idx="92">
                  <c:v>726.3</c:v>
                </c:pt>
                <c:pt idx="93">
                  <c:v>752.65</c:v>
                </c:pt>
                <c:pt idx="94">
                  <c:v>#N/A</c:v>
                </c:pt>
                <c:pt idx="95">
                  <c:v>743.4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728.35</c:v>
                </c:pt>
                <c:pt idx="101">
                  <c:v>743.15</c:v>
                </c:pt>
                <c:pt idx="102">
                  <c:v>773.95</c:v>
                </c:pt>
                <c:pt idx="103">
                  <c:v>#N/A</c:v>
                </c:pt>
                <c:pt idx="104">
                  <c:v>#N/A</c:v>
                </c:pt>
                <c:pt idx="105">
                  <c:v>791.3</c:v>
                </c:pt>
                <c:pt idx="106">
                  <c:v>800.45</c:v>
                </c:pt>
                <c:pt idx="107">
                  <c:v>808.6</c:v>
                </c:pt>
                <c:pt idx="108">
                  <c:v>811.55</c:v>
                </c:pt>
                <c:pt idx="109">
                  <c:v>817.9</c:v>
                </c:pt>
                <c:pt idx="110">
                  <c:v>819</c:v>
                </c:pt>
                <c:pt idx="111">
                  <c:v>805.3</c:v>
                </c:pt>
                <c:pt idx="112">
                  <c:v>816.85</c:v>
                </c:pt>
                <c:pt idx="113">
                  <c:v>808.55</c:v>
                </c:pt>
                <c:pt idx="114">
                  <c:v>787.4</c:v>
                </c:pt>
                <c:pt idx="115">
                  <c:v>809.05</c:v>
                </c:pt>
                <c:pt idx="116">
                  <c:v>813.05</c:v>
                </c:pt>
                <c:pt idx="117">
                  <c:v>812.05</c:v>
                </c:pt>
                <c:pt idx="118">
                  <c:v>805.4</c:v>
                </c:pt>
                <c:pt idx="119">
                  <c:v>798.15</c:v>
                </c:pt>
                <c:pt idx="120">
                  <c:v>782.3</c:v>
                </c:pt>
                <c:pt idx="121">
                  <c:v>#N/A</c:v>
                </c:pt>
                <c:pt idx="122">
                  <c:v>800.5</c:v>
                </c:pt>
                <c:pt idx="123">
                  <c:v>792.5</c:v>
                </c:pt>
                <c:pt idx="124">
                  <c:v>760.4</c:v>
                </c:pt>
                <c:pt idx="125">
                  <c:v>739.75</c:v>
                </c:pt>
                <c:pt idx="126">
                  <c:v>727.5</c:v>
                </c:pt>
                <c:pt idx="127">
                  <c:v>724.3</c:v>
                </c:pt>
                <c:pt idx="128">
                  <c:v>#N/A</c:v>
                </c:pt>
                <c:pt idx="129">
                  <c:v>704.4</c:v>
                </c:pt>
                <c:pt idx="130">
                  <c:v>696.8</c:v>
                </c:pt>
                <c:pt idx="131">
                  <c:v>677.3</c:v>
                </c:pt>
                <c:pt idx="132">
                  <c:v>687.2</c:v>
                </c:pt>
                <c:pt idx="133">
                  <c:v>696.7</c:v>
                </c:pt>
                <c:pt idx="134">
                  <c:v>697</c:v>
                </c:pt>
                <c:pt idx="135">
                  <c:v>678.8</c:v>
                </c:pt>
                <c:pt idx="136">
                  <c:v>681.4</c:v>
                </c:pt>
                <c:pt idx="137">
                  <c:v>668</c:v>
                </c:pt>
                <c:pt idx="138">
                  <c:v>645.25</c:v>
                </c:pt>
                <c:pt idx="139">
                  <c:v>632.9</c:v>
                </c:pt>
                <c:pt idx="140">
                  <c:v>654.75</c:v>
                </c:pt>
                <c:pt idx="141">
                  <c:v>657.1</c:v>
                </c:pt>
                <c:pt idx="142">
                  <c:v>681.9</c:v>
                </c:pt>
                <c:pt idx="143">
                  <c:v>687.55</c:v>
                </c:pt>
                <c:pt idx="144">
                  <c:v>679.65</c:v>
                </c:pt>
                <c:pt idx="145">
                  <c:v>685.55</c:v>
                </c:pt>
                <c:pt idx="146">
                  <c:v>624.15</c:v>
                </c:pt>
                <c:pt idx="147">
                  <c:v>621.65</c:v>
                </c:pt>
                <c:pt idx="148">
                  <c:v>607.04999999999995</c:v>
                </c:pt>
                <c:pt idx="149">
                  <c:v>605.4</c:v>
                </c:pt>
                <c:pt idx="150">
                  <c:v>620.29999999999995</c:v>
                </c:pt>
                <c:pt idx="151">
                  <c:v>601.9</c:v>
                </c:pt>
                <c:pt idx="152">
                  <c:v>583.65</c:v>
                </c:pt>
                <c:pt idx="153">
                  <c:v>587.70000000000005</c:v>
                </c:pt>
                <c:pt idx="154">
                  <c:v>599.45000000000005</c:v>
                </c:pt>
                <c:pt idx="155">
                  <c:v>567.54999999999995</c:v>
                </c:pt>
                <c:pt idx="156">
                  <c:v>#N/A</c:v>
                </c:pt>
                <c:pt idx="157">
                  <c:v>583.04999999999995</c:v>
                </c:pt>
                <c:pt idx="158">
                  <c:v>593.79999999999995</c:v>
                </c:pt>
                <c:pt idx="159">
                  <c:v>592.6</c:v>
                </c:pt>
                <c:pt idx="160">
                  <c:v>597.54999999999995</c:v>
                </c:pt>
                <c:pt idx="161">
                  <c:v>603</c:v>
                </c:pt>
                <c:pt idx="162">
                  <c:v>615.04999999999995</c:v>
                </c:pt>
                <c:pt idx="163">
                  <c:v>619</c:v>
                </c:pt>
                <c:pt idx="164">
                  <c:v>618.15</c:v>
                </c:pt>
                <c:pt idx="165">
                  <c:v>621</c:v>
                </c:pt>
                <c:pt idx="166">
                  <c:v>630.35</c:v>
                </c:pt>
                <c:pt idx="167">
                  <c:v>634.04999999999995</c:v>
                </c:pt>
                <c:pt idx="168">
                  <c:v>627.20000000000005</c:v>
                </c:pt>
                <c:pt idx="169">
                  <c:v>642.70000000000005</c:v>
                </c:pt>
                <c:pt idx="170">
                  <c:v>637.79999999999995</c:v>
                </c:pt>
                <c:pt idx="171">
                  <c:v>642.15</c:v>
                </c:pt>
                <c:pt idx="172">
                  <c:v>638.29999999999995</c:v>
                </c:pt>
                <c:pt idx="173">
                  <c:v>632.4</c:v>
                </c:pt>
                <c:pt idx="174">
                  <c:v>650.4</c:v>
                </c:pt>
                <c:pt idx="175">
                  <c:v>637.85</c:v>
                </c:pt>
                <c:pt idx="176">
                  <c:v>633.65</c:v>
                </c:pt>
                <c:pt idx="177">
                  <c:v>648.5</c:v>
                </c:pt>
                <c:pt idx="178">
                  <c:v>656.7</c:v>
                </c:pt>
                <c:pt idx="179">
                  <c:v>#N/A</c:v>
                </c:pt>
                <c:pt idx="180">
                  <c:v>659.55</c:v>
                </c:pt>
                <c:pt idx="181">
                  <c:v>676.7</c:v>
                </c:pt>
                <c:pt idx="182">
                  <c:v>664.4</c:v>
                </c:pt>
                <c:pt idx="183">
                  <c:v>674.4</c:v>
                </c:pt>
                <c:pt idx="184">
                  <c:v>703</c:v>
                </c:pt>
                <c:pt idx="185">
                  <c:v>704.9</c:v>
                </c:pt>
                <c:pt idx="186">
                  <c:v>716.4</c:v>
                </c:pt>
                <c:pt idx="187">
                  <c:v>733.85</c:v>
                </c:pt>
                <c:pt idx="188">
                  <c:v>719.85</c:v>
                </c:pt>
                <c:pt idx="189">
                  <c:v>732.45</c:v>
                </c:pt>
                <c:pt idx="190">
                  <c:v>742.05</c:v>
                </c:pt>
                <c:pt idx="191">
                  <c:v>742.65</c:v>
                </c:pt>
                <c:pt idx="192">
                  <c:v>743</c:v>
                </c:pt>
                <c:pt idx="193">
                  <c:v>742.1</c:v>
                </c:pt>
                <c:pt idx="194">
                  <c:v>741.3</c:v>
                </c:pt>
                <c:pt idx="195">
                  <c:v>742.65</c:v>
                </c:pt>
                <c:pt idx="196">
                  <c:v>751.45</c:v>
                </c:pt>
                <c:pt idx="197">
                  <c:v>#N/A</c:v>
                </c:pt>
                <c:pt idx="198">
                  <c:v>770.75</c:v>
                </c:pt>
                <c:pt idx="199">
                  <c:v>752.4</c:v>
                </c:pt>
                <c:pt idx="200">
                  <c:v>718.9</c:v>
                </c:pt>
                <c:pt idx="201">
                  <c:v>735.1</c:v>
                </c:pt>
                <c:pt idx="202">
                  <c:v>742.05</c:v>
                </c:pt>
                <c:pt idx="203">
                  <c:v>735.1</c:v>
                </c:pt>
                <c:pt idx="204">
                  <c:v>733.5</c:v>
                </c:pt>
                <c:pt idx="205">
                  <c:v>725.7</c:v>
                </c:pt>
                <c:pt idx="206">
                  <c:v>746.75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748.3</c:v>
                </c:pt>
                <c:pt idx="211">
                  <c:v>760.8</c:v>
                </c:pt>
                <c:pt idx="212">
                  <c:v>773.75</c:v>
                </c:pt>
                <c:pt idx="213">
                  <c:v>764.65</c:v>
                </c:pt>
                <c:pt idx="214">
                  <c:v>790</c:v>
                </c:pt>
                <c:pt idx="215">
                  <c:v>790.15</c:v>
                </c:pt>
                <c:pt idx="216">
                  <c:v>789.3</c:v>
                </c:pt>
                <c:pt idx="217">
                  <c:v>786.45</c:v>
                </c:pt>
                <c:pt idx="218">
                  <c:v>753.3</c:v>
                </c:pt>
                <c:pt idx="219">
                  <c:v>752.05</c:v>
                </c:pt>
                <c:pt idx="220">
                  <c:v>766.4</c:v>
                </c:pt>
                <c:pt idx="221">
                  <c:v>740.85</c:v>
                </c:pt>
                <c:pt idx="222">
                  <c:v>#N/A</c:v>
                </c:pt>
                <c:pt idx="223">
                  <c:v>719.45</c:v>
                </c:pt>
                <c:pt idx="224">
                  <c:v>699.5</c:v>
                </c:pt>
                <c:pt idx="225">
                  <c:v>707.8</c:v>
                </c:pt>
                <c:pt idx="226">
                  <c:v>727.35</c:v>
                </c:pt>
                <c:pt idx="227">
                  <c:v>737.2</c:v>
                </c:pt>
                <c:pt idx="228">
                  <c:v>#N/A</c:v>
                </c:pt>
                <c:pt idx="229">
                  <c:v>730.5</c:v>
                </c:pt>
                <c:pt idx="230">
                  <c:v>747.6</c:v>
                </c:pt>
                <c:pt idx="231">
                  <c:v>749.6</c:v>
                </c:pt>
                <c:pt idx="232">
                  <c:v>722.4</c:v>
                </c:pt>
                <c:pt idx="233">
                  <c:v>714.45</c:v>
                </c:pt>
                <c:pt idx="234">
                  <c:v>696.45</c:v>
                </c:pt>
                <c:pt idx="235">
                  <c:v>699.3</c:v>
                </c:pt>
                <c:pt idx="236">
                  <c:v>692.85</c:v>
                </c:pt>
                <c:pt idx="237">
                  <c:v>686</c:v>
                </c:pt>
                <c:pt idx="238">
                  <c:v>695</c:v>
                </c:pt>
                <c:pt idx="239">
                  <c:v>696.35</c:v>
                </c:pt>
                <c:pt idx="240">
                  <c:v>687</c:v>
                </c:pt>
                <c:pt idx="241">
                  <c:v>701.5</c:v>
                </c:pt>
                <c:pt idx="242">
                  <c:v>694.5</c:v>
                </c:pt>
                <c:pt idx="243">
                  <c:v>#N/A</c:v>
                </c:pt>
                <c:pt idx="244">
                  <c:v>705</c:v>
                </c:pt>
                <c:pt idx="245">
                  <c:v>704.95</c:v>
                </c:pt>
                <c:pt idx="246">
                  <c:v>706.3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B42-B577-6CE573B9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874112"/>
        <c:axId val="1997888256"/>
      </c:lineChart>
      <c:dateAx>
        <c:axId val="199787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88256"/>
        <c:crosses val="autoZero"/>
        <c:auto val="1"/>
        <c:lblOffset val="100"/>
        <c:baseTimeUnit val="days"/>
      </c:dateAx>
      <c:valAx>
        <c:axId val="19978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</a:t>
            </a:r>
            <a:r>
              <a:rPr lang="en-US" baseline="0"/>
              <a:t> vs Spot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RAMCOCEM_BACKWARDATION_CONTANGO!$B$2:$B$249</c:f>
              <c:numCache>
                <c:formatCode>General</c:formatCode>
                <c:ptCount val="248"/>
                <c:pt idx="0">
                  <c:v>1065.8813479999999</c:v>
                </c:pt>
                <c:pt idx="1">
                  <c:v>1063.092529</c:v>
                </c:pt>
                <c:pt idx="2">
                  <c:v>1075.3435059999999</c:v>
                </c:pt>
                <c:pt idx="3">
                  <c:v>1082.2657469999999</c:v>
                </c:pt>
                <c:pt idx="4">
                  <c:v>1091.528687</c:v>
                </c:pt>
                <c:pt idx="5">
                  <c:v>1075.692139</c:v>
                </c:pt>
                <c:pt idx="6">
                  <c:v>1065.234009</c:v>
                </c:pt>
                <c:pt idx="7">
                  <c:v>1061.0009769999999</c:v>
                </c:pt>
                <c:pt idx="8">
                  <c:v>1062.7438959999999</c:v>
                </c:pt>
                <c:pt idx="9">
                  <c:v>1055.9710689999999</c:v>
                </c:pt>
                <c:pt idx="10">
                  <c:v>1029.8756100000001</c:v>
                </c:pt>
                <c:pt idx="11">
                  <c:v>1017.823853</c:v>
                </c:pt>
                <c:pt idx="12">
                  <c:v>1001.140686</c:v>
                </c:pt>
                <c:pt idx="13">
                  <c:v>985.353882</c:v>
                </c:pt>
                <c:pt idx="14">
                  <c:v>997.355774</c:v>
                </c:pt>
                <c:pt idx="15">
                  <c:v>988.64068599999996</c:v>
                </c:pt>
                <c:pt idx="16">
                  <c:v>986.64868200000001</c:v>
                </c:pt>
                <c:pt idx="17">
                  <c:v>948.75042699999995</c:v>
                </c:pt>
                <c:pt idx="18">
                  <c:v>930.72265600000003</c:v>
                </c:pt>
                <c:pt idx="19">
                  <c:v>937.29632600000002</c:v>
                </c:pt>
                <c:pt idx="20">
                  <c:v>940.98156700000004</c:v>
                </c:pt>
                <c:pt idx="21">
                  <c:v>947.15686000000005</c:v>
                </c:pt>
                <c:pt idx="22">
                  <c:v>947.05725099999995</c:v>
                </c:pt>
                <c:pt idx="23">
                  <c:v>938.09313999999995</c:v>
                </c:pt>
                <c:pt idx="24">
                  <c:v>955.32415800000001</c:v>
                </c:pt>
                <c:pt idx="25">
                  <c:v>975.09497099999999</c:v>
                </c:pt>
                <c:pt idx="26">
                  <c:v>979.72644000000003</c:v>
                </c:pt>
                <c:pt idx="27">
                  <c:v>988.74035600000002</c:v>
                </c:pt>
                <c:pt idx="28">
                  <c:v>981.17059300000005</c:v>
                </c:pt>
                <c:pt idx="29">
                  <c:v>988.64068599999996</c:v>
                </c:pt>
                <c:pt idx="30">
                  <c:v>994.76617399999998</c:v>
                </c:pt>
                <c:pt idx="31">
                  <c:v>985.70251499999995</c:v>
                </c:pt>
                <c:pt idx="32">
                  <c:v>975.84198000000004</c:v>
                </c:pt>
                <c:pt idx="33">
                  <c:v>946.60906999999997</c:v>
                </c:pt>
                <c:pt idx="34">
                  <c:v>967.27630599999998</c:v>
                </c:pt>
                <c:pt idx="35">
                  <c:v>991.23034700000005</c:v>
                </c:pt>
                <c:pt idx="36">
                  <c:v>994.01916500000004</c:v>
                </c:pt>
                <c:pt idx="37">
                  <c:v>987.14666699999998</c:v>
                </c:pt>
                <c:pt idx="38">
                  <c:v>977.73443599999996</c:v>
                </c:pt>
                <c:pt idx="39">
                  <c:v>988.88970900000004</c:v>
                </c:pt>
                <c:pt idx="40">
                  <c:v>984.90563999999995</c:v>
                </c:pt>
                <c:pt idx="41">
                  <c:v>980.77221699999996</c:v>
                </c:pt>
                <c:pt idx="42">
                  <c:v>1000.094849</c:v>
                </c:pt>
                <c:pt idx="43">
                  <c:v>1022.65448</c:v>
                </c:pt>
                <c:pt idx="44">
                  <c:v>1020.313904</c:v>
                </c:pt>
                <c:pt idx="45">
                  <c:v>1025.2441409999999</c:v>
                </c:pt>
                <c:pt idx="46">
                  <c:v>1003.630737</c:v>
                </c:pt>
                <c:pt idx="47">
                  <c:v>1024.248047</c:v>
                </c:pt>
                <c:pt idx="48">
                  <c:v>1042.6743160000001</c:v>
                </c:pt>
                <c:pt idx="49">
                  <c:v>1014.536987</c:v>
                </c:pt>
                <c:pt idx="50">
                  <c:v>1037.7441409999999</c:v>
                </c:pt>
                <c:pt idx="51">
                  <c:v>1016.080872</c:v>
                </c:pt>
                <c:pt idx="52">
                  <c:v>1007.86377</c:v>
                </c:pt>
                <c:pt idx="53">
                  <c:v>1017.525024</c:v>
                </c:pt>
                <c:pt idx="54">
                  <c:v>967.47546399999999</c:v>
                </c:pt>
                <c:pt idx="55">
                  <c:v>958.81018100000006</c:v>
                </c:pt>
                <c:pt idx="56">
                  <c:v>947.85406499999999</c:v>
                </c:pt>
                <c:pt idx="57">
                  <c:v>936.64892599999996</c:v>
                </c:pt>
                <c:pt idx="58">
                  <c:v>893.32244900000001</c:v>
                </c:pt>
                <c:pt idx="59">
                  <c:v>857.36645499999997</c:v>
                </c:pt>
                <c:pt idx="60">
                  <c:v>842.42627000000005</c:v>
                </c:pt>
                <c:pt idx="61">
                  <c:v>847.65533400000004</c:v>
                </c:pt>
                <c:pt idx="62">
                  <c:v>865.63330099999996</c:v>
                </c:pt>
                <c:pt idx="63">
                  <c:v>891.92804000000001</c:v>
                </c:pt>
                <c:pt idx="64">
                  <c:v>885.40417500000001</c:v>
                </c:pt>
                <c:pt idx="65">
                  <c:v>869.51776099999995</c:v>
                </c:pt>
                <c:pt idx="66">
                  <c:v>878.97985800000004</c:v>
                </c:pt>
                <c:pt idx="67">
                  <c:v>872.60540800000001</c:v>
                </c:pt>
                <c:pt idx="68">
                  <c:v>873.85040300000003</c:v>
                </c:pt>
                <c:pt idx="69">
                  <c:v>886.54956100000004</c:v>
                </c:pt>
                <c:pt idx="70">
                  <c:v>886.89819299999999</c:v>
                </c:pt>
                <c:pt idx="71">
                  <c:v>869.41821300000004</c:v>
                </c:pt>
                <c:pt idx="72">
                  <c:v>833.16339100000005</c:v>
                </c:pt>
                <c:pt idx="73">
                  <c:v>877.73486300000002</c:v>
                </c:pt>
                <c:pt idx="74">
                  <c:v>857.91424600000005</c:v>
                </c:pt>
                <c:pt idx="75">
                  <c:v>856.22106900000006</c:v>
                </c:pt>
                <c:pt idx="76">
                  <c:v>833.36261000000002</c:v>
                </c:pt>
                <c:pt idx="77">
                  <c:v>820.66345200000001</c:v>
                </c:pt>
                <c:pt idx="78">
                  <c:v>819.368652</c:v>
                </c:pt>
                <c:pt idx="79">
                  <c:v>808.11364700000001</c:v>
                </c:pt>
                <c:pt idx="80">
                  <c:v>766.23138400000005</c:v>
                </c:pt>
                <c:pt idx="81">
                  <c:v>774.94647199999997</c:v>
                </c:pt>
                <c:pt idx="82">
                  <c:v>783.76122999999995</c:v>
                </c:pt>
                <c:pt idx="83">
                  <c:v>773.30310099999997</c:v>
                </c:pt>
                <c:pt idx="84">
                  <c:v>727.33715800000004</c:v>
                </c:pt>
                <c:pt idx="85">
                  <c:v>730.673767</c:v>
                </c:pt>
                <c:pt idx="86">
                  <c:v>696.51062000000002</c:v>
                </c:pt>
                <c:pt idx="87">
                  <c:v>707.31738299999995</c:v>
                </c:pt>
                <c:pt idx="88">
                  <c:v>723.65191700000003</c:v>
                </c:pt>
                <c:pt idx="89">
                  <c:v>729.87701400000003</c:v>
                </c:pt>
                <c:pt idx="90">
                  <c:v>734.209656</c:v>
                </c:pt>
                <c:pt idx="91">
                  <c:v>723.95074499999998</c:v>
                </c:pt>
                <c:pt idx="92">
                  <c:v>723.00457800000004</c:v>
                </c:pt>
                <c:pt idx="93">
                  <c:v>746.85894800000005</c:v>
                </c:pt>
                <c:pt idx="94">
                  <c:v>756.17169200000001</c:v>
                </c:pt>
                <c:pt idx="95">
                  <c:v>739.04028300000004</c:v>
                </c:pt>
                <c:pt idx="96">
                  <c:v>736.10205099999996</c:v>
                </c:pt>
                <c:pt idx="97">
                  <c:v>727.48663299999998</c:v>
                </c:pt>
                <c:pt idx="98">
                  <c:v>726.63995399999999</c:v>
                </c:pt>
                <c:pt idx="99">
                  <c:v>724.99658199999999</c:v>
                </c:pt>
                <c:pt idx="100">
                  <c:v>725.59417699999995</c:v>
                </c:pt>
                <c:pt idx="101">
                  <c:v>736.74951199999998</c:v>
                </c:pt>
                <c:pt idx="102">
                  <c:v>768.97045900000001</c:v>
                </c:pt>
                <c:pt idx="103">
                  <c:v>764.98638900000003</c:v>
                </c:pt>
                <c:pt idx="104">
                  <c:v>770.364868</c:v>
                </c:pt>
                <c:pt idx="105">
                  <c:v>783.412598</c:v>
                </c:pt>
                <c:pt idx="106">
                  <c:v>798.950378</c:v>
                </c:pt>
                <c:pt idx="107">
                  <c:v>802.735229</c:v>
                </c:pt>
                <c:pt idx="108">
                  <c:v>806.61962900000003</c:v>
                </c:pt>
                <c:pt idx="109">
                  <c:v>809.10968000000003</c:v>
                </c:pt>
                <c:pt idx="110">
                  <c:v>811.84869400000002</c:v>
                </c:pt>
                <c:pt idx="111">
                  <c:v>796.55993699999999</c:v>
                </c:pt>
                <c:pt idx="112">
                  <c:v>808.81085199999995</c:v>
                </c:pt>
                <c:pt idx="113">
                  <c:v>800.89257799999996</c:v>
                </c:pt>
                <c:pt idx="114">
                  <c:v>784.40863000000002</c:v>
                </c:pt>
                <c:pt idx="115">
                  <c:v>802.18743900000004</c:v>
                </c:pt>
                <c:pt idx="116">
                  <c:v>805.72326699999996</c:v>
                </c:pt>
                <c:pt idx="117">
                  <c:v>807.21728499999995</c:v>
                </c:pt>
                <c:pt idx="118">
                  <c:v>801.68945299999996</c:v>
                </c:pt>
                <c:pt idx="119">
                  <c:v>790.53411900000003</c:v>
                </c:pt>
                <c:pt idx="120">
                  <c:v>776.24133300000005</c:v>
                </c:pt>
                <c:pt idx="121">
                  <c:v>790.28509499999996</c:v>
                </c:pt>
                <c:pt idx="122">
                  <c:v>791.53008999999997</c:v>
                </c:pt>
                <c:pt idx="123">
                  <c:v>783.91058299999997</c:v>
                </c:pt>
                <c:pt idx="124">
                  <c:v>748.80120799999997</c:v>
                </c:pt>
                <c:pt idx="125">
                  <c:v>737.14788799999997</c:v>
                </c:pt>
                <c:pt idx="126">
                  <c:v>721.21167000000003</c:v>
                </c:pt>
                <c:pt idx="127">
                  <c:v>718.82128899999998</c:v>
                </c:pt>
                <c:pt idx="128">
                  <c:v>718.92089799999997</c:v>
                </c:pt>
                <c:pt idx="129">
                  <c:v>702.73571800000002</c:v>
                </c:pt>
                <c:pt idx="130">
                  <c:v>700.444885</c:v>
                </c:pt>
                <c:pt idx="131">
                  <c:v>681.371216</c:v>
                </c:pt>
                <c:pt idx="132">
                  <c:v>687.397156</c:v>
                </c:pt>
                <c:pt idx="133">
                  <c:v>695.86321999999996</c:v>
                </c:pt>
                <c:pt idx="134">
                  <c:v>698.15405299999998</c:v>
                </c:pt>
                <c:pt idx="135">
                  <c:v>686.35131799999999</c:v>
                </c:pt>
                <c:pt idx="136">
                  <c:v>688.94097899999997</c:v>
                </c:pt>
                <c:pt idx="137">
                  <c:v>676.78961200000003</c:v>
                </c:pt>
                <c:pt idx="138">
                  <c:v>656.620361</c:v>
                </c:pt>
                <c:pt idx="139">
                  <c:v>637.09857199999999</c:v>
                </c:pt>
                <c:pt idx="140">
                  <c:v>663.34344499999997</c:v>
                </c:pt>
                <c:pt idx="141">
                  <c:v>672.25775099999998</c:v>
                </c:pt>
                <c:pt idx="142">
                  <c:v>683.91113299999995</c:v>
                </c:pt>
                <c:pt idx="143">
                  <c:v>695.96283000000005</c:v>
                </c:pt>
                <c:pt idx="144">
                  <c:v>689.63818400000002</c:v>
                </c:pt>
                <c:pt idx="145">
                  <c:v>692.37719700000002</c:v>
                </c:pt>
                <c:pt idx="146">
                  <c:v>628.28387499999997</c:v>
                </c:pt>
                <c:pt idx="147">
                  <c:v>629.92730700000004</c:v>
                </c:pt>
                <c:pt idx="148">
                  <c:v>607.46722399999999</c:v>
                </c:pt>
                <c:pt idx="149">
                  <c:v>609.45929000000001</c:v>
                </c:pt>
                <c:pt idx="150">
                  <c:v>613.54290800000001</c:v>
                </c:pt>
                <c:pt idx="151">
                  <c:v>608.61261000000002</c:v>
                </c:pt>
                <c:pt idx="152">
                  <c:v>594.12066700000003</c:v>
                </c:pt>
                <c:pt idx="153">
                  <c:v>589.29003899999998</c:v>
                </c:pt>
                <c:pt idx="154">
                  <c:v>603.98120100000006</c:v>
                </c:pt>
                <c:pt idx="155">
                  <c:v>583.06500200000005</c:v>
                </c:pt>
                <c:pt idx="156">
                  <c:v>580.57495100000006</c:v>
                </c:pt>
                <c:pt idx="157">
                  <c:v>594.96728499999995</c:v>
                </c:pt>
                <c:pt idx="158">
                  <c:v>599.84771699999999</c:v>
                </c:pt>
                <c:pt idx="159">
                  <c:v>599.79797399999995</c:v>
                </c:pt>
                <c:pt idx="160">
                  <c:v>604.03100600000005</c:v>
                </c:pt>
                <c:pt idx="161">
                  <c:v>608.463257</c:v>
                </c:pt>
                <c:pt idx="162">
                  <c:v>623.45324700000003</c:v>
                </c:pt>
                <c:pt idx="163">
                  <c:v>625.34558100000004</c:v>
                </c:pt>
                <c:pt idx="164">
                  <c:v>627.73608400000001</c:v>
                </c:pt>
                <c:pt idx="165">
                  <c:v>634.25994900000001</c:v>
                </c:pt>
                <c:pt idx="166">
                  <c:v>644.07067900000004</c:v>
                </c:pt>
                <c:pt idx="167">
                  <c:v>642.82562299999995</c:v>
                </c:pt>
                <c:pt idx="168">
                  <c:v>634.95715299999995</c:v>
                </c:pt>
                <c:pt idx="169">
                  <c:v>660.703979</c:v>
                </c:pt>
                <c:pt idx="170">
                  <c:v>651.490906</c:v>
                </c:pt>
                <c:pt idx="171">
                  <c:v>649.94708300000002</c:v>
                </c:pt>
                <c:pt idx="172">
                  <c:v>645.51483199999996</c:v>
                </c:pt>
                <c:pt idx="173">
                  <c:v>640.833618</c:v>
                </c:pt>
                <c:pt idx="174">
                  <c:v>656.42114300000003</c:v>
                </c:pt>
                <c:pt idx="175">
                  <c:v>648.10449200000005</c:v>
                </c:pt>
                <c:pt idx="176">
                  <c:v>640.73400900000001</c:v>
                </c:pt>
                <c:pt idx="177">
                  <c:v>654.37933299999997</c:v>
                </c:pt>
                <c:pt idx="178">
                  <c:v>666.23193400000002</c:v>
                </c:pt>
                <c:pt idx="179">
                  <c:v>663.59246800000005</c:v>
                </c:pt>
                <c:pt idx="180">
                  <c:v>670.16613800000005</c:v>
                </c:pt>
                <c:pt idx="181">
                  <c:v>692.97479199999998</c:v>
                </c:pt>
                <c:pt idx="182">
                  <c:v>678.13421600000004</c:v>
                </c:pt>
                <c:pt idx="183">
                  <c:v>694.56835899999999</c:v>
                </c:pt>
                <c:pt idx="184">
                  <c:v>720.91290300000003</c:v>
                </c:pt>
                <c:pt idx="185">
                  <c:v>717.12805200000003</c:v>
                </c:pt>
                <c:pt idx="186">
                  <c:v>730.92279099999996</c:v>
                </c:pt>
                <c:pt idx="187">
                  <c:v>749.09997599999997</c:v>
                </c:pt>
                <c:pt idx="188">
                  <c:v>732.75</c:v>
                </c:pt>
                <c:pt idx="189">
                  <c:v>726.34997599999997</c:v>
                </c:pt>
                <c:pt idx="190">
                  <c:v>735.95001200000002</c:v>
                </c:pt>
                <c:pt idx="191">
                  <c:v>756.79998799999998</c:v>
                </c:pt>
                <c:pt idx="192">
                  <c:v>755.09997599999997</c:v>
                </c:pt>
                <c:pt idx="193">
                  <c:v>755.25</c:v>
                </c:pt>
                <c:pt idx="194">
                  <c:v>749.09997599999997</c:v>
                </c:pt>
                <c:pt idx="195">
                  <c:v>749.90002400000003</c:v>
                </c:pt>
                <c:pt idx="196">
                  <c:v>758.04998799999998</c:v>
                </c:pt>
                <c:pt idx="197">
                  <c:v>761.20001200000002</c:v>
                </c:pt>
                <c:pt idx="198">
                  <c:v>774.04998799999998</c:v>
                </c:pt>
                <c:pt idx="199">
                  <c:v>758.5</c:v>
                </c:pt>
                <c:pt idx="200">
                  <c:v>730.70001200000002</c:v>
                </c:pt>
                <c:pt idx="201">
                  <c:v>744.09997599999997</c:v>
                </c:pt>
                <c:pt idx="202">
                  <c:v>750.04998799999998</c:v>
                </c:pt>
                <c:pt idx="203">
                  <c:v>761.04998799999998</c:v>
                </c:pt>
                <c:pt idx="204">
                  <c:v>746.40002400000003</c:v>
                </c:pt>
                <c:pt idx="205">
                  <c:v>732.70001200000002</c:v>
                </c:pt>
                <c:pt idx="206">
                  <c:v>757</c:v>
                </c:pt>
                <c:pt idx="207">
                  <c:v>759.90002400000003</c:v>
                </c:pt>
                <c:pt idx="208">
                  <c:v>748.25</c:v>
                </c:pt>
                <c:pt idx="209">
                  <c:v>755.40002400000003</c:v>
                </c:pt>
                <c:pt idx="210">
                  <c:v>759.09997599999997</c:v>
                </c:pt>
                <c:pt idx="211">
                  <c:v>772.15002400000003</c:v>
                </c:pt>
                <c:pt idx="212">
                  <c:v>784.29998799999998</c:v>
                </c:pt>
                <c:pt idx="213">
                  <c:v>776.65002400000003</c:v>
                </c:pt>
                <c:pt idx="214">
                  <c:v>798.5</c:v>
                </c:pt>
                <c:pt idx="215">
                  <c:v>798.65002400000003</c:v>
                </c:pt>
                <c:pt idx="216">
                  <c:v>798.25</c:v>
                </c:pt>
                <c:pt idx="217">
                  <c:v>790.75</c:v>
                </c:pt>
                <c:pt idx="218">
                  <c:v>763.40002400000003</c:v>
                </c:pt>
                <c:pt idx="219">
                  <c:v>765.09997599999997</c:v>
                </c:pt>
                <c:pt idx="220">
                  <c:v>776.5</c:v>
                </c:pt>
                <c:pt idx="221">
                  <c:v>750.45001200000002</c:v>
                </c:pt>
                <c:pt idx="222">
                  <c:v>755</c:v>
                </c:pt>
                <c:pt idx="223">
                  <c:v>731.40002400000003</c:v>
                </c:pt>
                <c:pt idx="224">
                  <c:v>713.75</c:v>
                </c:pt>
                <c:pt idx="225">
                  <c:v>716.84997599999997</c:v>
                </c:pt>
                <c:pt idx="226">
                  <c:v>742.29998799999998</c:v>
                </c:pt>
                <c:pt idx="227">
                  <c:v>749.09997599999997</c:v>
                </c:pt>
                <c:pt idx="228">
                  <c:v>754.5</c:v>
                </c:pt>
                <c:pt idx="229">
                  <c:v>741.29998799999998</c:v>
                </c:pt>
                <c:pt idx="230">
                  <c:v>757.15002400000003</c:v>
                </c:pt>
                <c:pt idx="231">
                  <c:v>763</c:v>
                </c:pt>
                <c:pt idx="232">
                  <c:v>737.20001200000002</c:v>
                </c:pt>
                <c:pt idx="233">
                  <c:v>724.25</c:v>
                </c:pt>
                <c:pt idx="234">
                  <c:v>707.15002400000003</c:v>
                </c:pt>
                <c:pt idx="235">
                  <c:v>709.15002400000003</c:v>
                </c:pt>
                <c:pt idx="236">
                  <c:v>702.29998799999998</c:v>
                </c:pt>
                <c:pt idx="237">
                  <c:v>697.75</c:v>
                </c:pt>
                <c:pt idx="238">
                  <c:v>707.20001200000002</c:v>
                </c:pt>
                <c:pt idx="239">
                  <c:v>706.09997599999997</c:v>
                </c:pt>
                <c:pt idx="240">
                  <c:v>697.15002400000003</c:v>
                </c:pt>
                <c:pt idx="241">
                  <c:v>708.09997599999997</c:v>
                </c:pt>
                <c:pt idx="242">
                  <c:v>703.40002400000003</c:v>
                </c:pt>
                <c:pt idx="243">
                  <c:v>703.90002400000003</c:v>
                </c:pt>
                <c:pt idx="244">
                  <c:v>709.45001200000002</c:v>
                </c:pt>
                <c:pt idx="245">
                  <c:v>703.90002400000003</c:v>
                </c:pt>
                <c:pt idx="246">
                  <c:v>698.5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D-4F16-866F-179780B1CD5D}"/>
            </c:ext>
          </c:extLst>
        </c:ser>
        <c:ser>
          <c:idx val="1"/>
          <c:order val="1"/>
          <c:tx>
            <c:strRef>
              <c:f>RAMCOCEM_BACKWARDATION_CONTANGO!$F$1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RAMCOCEM_BACKWARDATION_CONTANGO!$F$2:$F$249</c:f>
              <c:numCache>
                <c:formatCode>General</c:formatCode>
                <c:ptCount val="248"/>
                <c:pt idx="0">
                  <c:v>1080.05</c:v>
                </c:pt>
                <c:pt idx="1">
                  <c:v>1077.1500000000001</c:v>
                </c:pt>
                <c:pt idx="2">
                  <c:v>1089.4000000000001</c:v>
                </c:pt>
                <c:pt idx="3">
                  <c:v>1090</c:v>
                </c:pt>
                <c:pt idx="4">
                  <c:v>1105.25</c:v>
                </c:pt>
                <c:pt idx="5">
                  <c:v>1089.1500000000001</c:v>
                </c:pt>
                <c:pt idx="6">
                  <c:v>1078.4000000000001</c:v>
                </c:pt>
                <c:pt idx="7">
                  <c:v>1074.05</c:v>
                </c:pt>
                <c:pt idx="8">
                  <c:v>1075.6500000000001</c:v>
                </c:pt>
                <c:pt idx="9">
                  <c:v>1068.5</c:v>
                </c:pt>
                <c:pt idx="10">
                  <c:v>1041.95</c:v>
                </c:pt>
                <c:pt idx="11">
                  <c:v>1029.5999999999999</c:v>
                </c:pt>
                <c:pt idx="12">
                  <c:v>1012.75</c:v>
                </c:pt>
                <c:pt idx="13">
                  <c:v>996.35</c:v>
                </c:pt>
                <c:pt idx="14">
                  <c:v>1008.45</c:v>
                </c:pt>
                <c:pt idx="15">
                  <c:v>1002.7</c:v>
                </c:pt>
                <c:pt idx="16">
                  <c:v>997.4</c:v>
                </c:pt>
                <c:pt idx="17">
                  <c:v>961.95</c:v>
                </c:pt>
                <c:pt idx="18">
                  <c:v>943.3</c:v>
                </c:pt>
                <c:pt idx="19">
                  <c:v>950.3</c:v>
                </c:pt>
                <c:pt idx="20">
                  <c:v>953.55</c:v>
                </c:pt>
                <c:pt idx="21">
                  <c:v>959.7</c:v>
                </c:pt>
                <c:pt idx="22">
                  <c:v>959.45</c:v>
                </c:pt>
                <c:pt idx="23">
                  <c:v>951</c:v>
                </c:pt>
                <c:pt idx="24">
                  <c:v>967.45</c:v>
                </c:pt>
                <c:pt idx="25">
                  <c:v>987.3</c:v>
                </c:pt>
                <c:pt idx="26">
                  <c:v>991.8</c:v>
                </c:pt>
                <c:pt idx="27">
                  <c:v>1000.2</c:v>
                </c:pt>
                <c:pt idx="28">
                  <c:v>992.9</c:v>
                </c:pt>
                <c:pt idx="29">
                  <c:v>1000.35</c:v>
                </c:pt>
                <c:pt idx="30">
                  <c:v>1006.5</c:v>
                </c:pt>
                <c:pt idx="31">
                  <c:v>997.3</c:v>
                </c:pt>
                <c:pt idx="32">
                  <c:v>987.25</c:v>
                </c:pt>
                <c:pt idx="33">
                  <c:v>957.15</c:v>
                </c:pt>
                <c:pt idx="34">
                  <c:v>978.25</c:v>
                </c:pt>
                <c:pt idx="35">
                  <c:v>1002.4</c:v>
                </c:pt>
                <c:pt idx="36">
                  <c:v>1005.1</c:v>
                </c:pt>
                <c:pt idx="37">
                  <c:v>998.05</c:v>
                </c:pt>
                <c:pt idx="38">
                  <c:v>988.15</c:v>
                </c:pt>
                <c:pt idx="39">
                  <c:v>999.35</c:v>
                </c:pt>
                <c:pt idx="40">
                  <c:v>995.15</c:v>
                </c:pt>
                <c:pt idx="41">
                  <c:v>991.15</c:v>
                </c:pt>
                <c:pt idx="42">
                  <c:v>1014.35</c:v>
                </c:pt>
                <c:pt idx="43">
                  <c:v>1036.8</c:v>
                </c:pt>
                <c:pt idx="44">
                  <c:v>1034.3499999999999</c:v>
                </c:pt>
                <c:pt idx="45">
                  <c:v>1039.2</c:v>
                </c:pt>
                <c:pt idx="46">
                  <c:v>1017.2</c:v>
                </c:pt>
                <c:pt idx="47">
                  <c:v>1038.05</c:v>
                </c:pt>
                <c:pt idx="48">
                  <c:v>1056.9000000000001</c:v>
                </c:pt>
                <c:pt idx="49">
                  <c:v>1024</c:v>
                </c:pt>
                <c:pt idx="50">
                  <c:v>1051.0999999999999</c:v>
                </c:pt>
                <c:pt idx="51">
                  <c:v>1028</c:v>
                </c:pt>
                <c:pt idx="52">
                  <c:v>1014.3</c:v>
                </c:pt>
                <c:pt idx="53">
                  <c:v>1030.05</c:v>
                </c:pt>
                <c:pt idx="54">
                  <c:v>#N/A</c:v>
                </c:pt>
                <c:pt idx="55">
                  <c:v>#N/A</c:v>
                </c:pt>
                <c:pt idx="56">
                  <c:v>957.55</c:v>
                </c:pt>
                <c:pt idx="57">
                  <c:v>942.75</c:v>
                </c:pt>
                <c:pt idx="58">
                  <c:v>893.05</c:v>
                </c:pt>
                <c:pt idx="59">
                  <c:v>852.1</c:v>
                </c:pt>
                <c:pt idx="60">
                  <c:v>847.8</c:v>
                </c:pt>
                <c:pt idx="61">
                  <c:v>859.9</c:v>
                </c:pt>
                <c:pt idx="62">
                  <c:v>877.9</c:v>
                </c:pt>
                <c:pt idx="63">
                  <c:v>904.45</c:v>
                </c:pt>
                <c:pt idx="64">
                  <c:v>897.75</c:v>
                </c:pt>
                <c:pt idx="65">
                  <c:v>881.55</c:v>
                </c:pt>
                <c:pt idx="66">
                  <c:v>891.25</c:v>
                </c:pt>
                <c:pt idx="67">
                  <c:v>884.35</c:v>
                </c:pt>
                <c:pt idx="68">
                  <c:v>885.35</c:v>
                </c:pt>
                <c:pt idx="69">
                  <c:v>898.2</c:v>
                </c:pt>
                <c:pt idx="70">
                  <c:v>898.4</c:v>
                </c:pt>
                <c:pt idx="71">
                  <c:v>880.6</c:v>
                </c:pt>
                <c:pt idx="72">
                  <c:v>843.65</c:v>
                </c:pt>
                <c:pt idx="73">
                  <c:v>#N/A</c:v>
                </c:pt>
                <c:pt idx="74">
                  <c:v>868.5</c:v>
                </c:pt>
                <c:pt idx="75">
                  <c:v>866.75</c:v>
                </c:pt>
                <c:pt idx="76">
                  <c:v>838.5</c:v>
                </c:pt>
                <c:pt idx="77">
                  <c:v>830.3</c:v>
                </c:pt>
                <c:pt idx="78">
                  <c:v>819.05</c:v>
                </c:pt>
                <c:pt idx="79">
                  <c:v>817.45</c:v>
                </c:pt>
                <c:pt idx="80">
                  <c:v>768.75</c:v>
                </c:pt>
                <c:pt idx="81">
                  <c:v>787</c:v>
                </c:pt>
                <c:pt idx="82">
                  <c:v>#N/A</c:v>
                </c:pt>
                <c:pt idx="83">
                  <c:v>784.05</c:v>
                </c:pt>
                <c:pt idx="84">
                  <c:v>737.45</c:v>
                </c:pt>
                <c:pt idx="85">
                  <c:v>740.75</c:v>
                </c:pt>
                <c:pt idx="86">
                  <c:v>705.8</c:v>
                </c:pt>
                <c:pt idx="87">
                  <c:v>716.65</c:v>
                </c:pt>
                <c:pt idx="88">
                  <c:v>733.15</c:v>
                </c:pt>
                <c:pt idx="89">
                  <c:v>739.55</c:v>
                </c:pt>
                <c:pt idx="90">
                  <c:v>743.65</c:v>
                </c:pt>
                <c:pt idx="91">
                  <c:v>733</c:v>
                </c:pt>
                <c:pt idx="92">
                  <c:v>731.9</c:v>
                </c:pt>
                <c:pt idx="93">
                  <c:v>756</c:v>
                </c:pt>
                <c:pt idx="94">
                  <c:v>#N/A</c:v>
                </c:pt>
                <c:pt idx="95">
                  <c:v>742.85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730.75</c:v>
                </c:pt>
                <c:pt idx="101">
                  <c:v>743.9</c:v>
                </c:pt>
                <c:pt idx="102">
                  <c:v>776</c:v>
                </c:pt>
                <c:pt idx="103">
                  <c:v>#N/A</c:v>
                </c:pt>
                <c:pt idx="104">
                  <c:v>#N/A</c:v>
                </c:pt>
                <c:pt idx="105">
                  <c:v>794.45</c:v>
                </c:pt>
                <c:pt idx="106">
                  <c:v>810.1</c:v>
                </c:pt>
                <c:pt idx="107">
                  <c:v>813.9</c:v>
                </c:pt>
                <c:pt idx="108">
                  <c:v>817.8</c:v>
                </c:pt>
                <c:pt idx="109">
                  <c:v>822.25</c:v>
                </c:pt>
                <c:pt idx="110">
                  <c:v>820</c:v>
                </c:pt>
                <c:pt idx="111">
                  <c:v>807.15</c:v>
                </c:pt>
                <c:pt idx="112">
                  <c:v>819.5</c:v>
                </c:pt>
                <c:pt idx="113">
                  <c:v>811</c:v>
                </c:pt>
                <c:pt idx="114">
                  <c:v>789.7</c:v>
                </c:pt>
                <c:pt idx="115">
                  <c:v>812.1</c:v>
                </c:pt>
                <c:pt idx="116">
                  <c:v>815.7</c:v>
                </c:pt>
                <c:pt idx="117">
                  <c:v>817</c:v>
                </c:pt>
                <c:pt idx="118">
                  <c:v>811.1</c:v>
                </c:pt>
                <c:pt idx="119">
                  <c:v>802</c:v>
                </c:pt>
                <c:pt idx="120">
                  <c:v>784.9</c:v>
                </c:pt>
                <c:pt idx="121">
                  <c:v>#N/A</c:v>
                </c:pt>
                <c:pt idx="122">
                  <c:v>803.1</c:v>
                </c:pt>
                <c:pt idx="123">
                  <c:v>795.1</c:v>
                </c:pt>
                <c:pt idx="124">
                  <c:v>759.3</c:v>
                </c:pt>
                <c:pt idx="125">
                  <c:v>748.05</c:v>
                </c:pt>
                <c:pt idx="126">
                  <c:v>724</c:v>
                </c:pt>
                <c:pt idx="127">
                  <c:v>729.1</c:v>
                </c:pt>
                <c:pt idx="128">
                  <c:v>#N/A</c:v>
                </c:pt>
                <c:pt idx="129">
                  <c:v>712.6</c:v>
                </c:pt>
                <c:pt idx="130">
                  <c:v>710.2</c:v>
                </c:pt>
                <c:pt idx="131">
                  <c:v>690.85</c:v>
                </c:pt>
                <c:pt idx="132">
                  <c:v>696.65</c:v>
                </c:pt>
                <c:pt idx="133">
                  <c:v>698</c:v>
                </c:pt>
                <c:pt idx="134">
                  <c:v>698</c:v>
                </c:pt>
                <c:pt idx="135">
                  <c:v>678.95</c:v>
                </c:pt>
                <c:pt idx="136">
                  <c:v>697.9</c:v>
                </c:pt>
                <c:pt idx="137">
                  <c:v>669.25</c:v>
                </c:pt>
                <c:pt idx="138">
                  <c:v>645.1</c:v>
                </c:pt>
                <c:pt idx="139">
                  <c:v>632.1</c:v>
                </c:pt>
                <c:pt idx="140">
                  <c:v>671.5</c:v>
                </c:pt>
                <c:pt idx="141">
                  <c:v>654.65</c:v>
                </c:pt>
                <c:pt idx="142">
                  <c:v>679.05</c:v>
                </c:pt>
                <c:pt idx="143">
                  <c:v>684.05</c:v>
                </c:pt>
                <c:pt idx="144">
                  <c:v>700.2</c:v>
                </c:pt>
                <c:pt idx="145">
                  <c:v>702.95</c:v>
                </c:pt>
                <c:pt idx="146">
                  <c:v>632.70000000000005</c:v>
                </c:pt>
                <c:pt idx="147">
                  <c:v>618.5</c:v>
                </c:pt>
                <c:pt idx="148">
                  <c:v>602.1</c:v>
                </c:pt>
                <c:pt idx="149">
                  <c:v>618.54999999999995</c:v>
                </c:pt>
                <c:pt idx="150">
                  <c:v>622.75</c:v>
                </c:pt>
                <c:pt idx="151">
                  <c:v>617.6</c:v>
                </c:pt>
                <c:pt idx="152">
                  <c:v>579.4</c:v>
                </c:pt>
                <c:pt idx="153">
                  <c:v>597.70000000000005</c:v>
                </c:pt>
                <c:pt idx="154">
                  <c:v>612.45000000000005</c:v>
                </c:pt>
                <c:pt idx="155">
                  <c:v>562.45000000000005</c:v>
                </c:pt>
                <c:pt idx="156">
                  <c:v>#N/A</c:v>
                </c:pt>
                <c:pt idx="157">
                  <c:v>602.95000000000005</c:v>
                </c:pt>
                <c:pt idx="158">
                  <c:v>607.79999999999995</c:v>
                </c:pt>
                <c:pt idx="159">
                  <c:v>586.85</c:v>
                </c:pt>
                <c:pt idx="160">
                  <c:v>591.9</c:v>
                </c:pt>
                <c:pt idx="161">
                  <c:v>616.29999999999995</c:v>
                </c:pt>
                <c:pt idx="162">
                  <c:v>608.29999999999995</c:v>
                </c:pt>
                <c:pt idx="163">
                  <c:v>633.04999999999995</c:v>
                </c:pt>
                <c:pt idx="164">
                  <c:v>612.35</c:v>
                </c:pt>
                <c:pt idx="165">
                  <c:v>612.85</c:v>
                </c:pt>
                <c:pt idx="166">
                  <c:v>655</c:v>
                </c:pt>
                <c:pt idx="167">
                  <c:v>653.4</c:v>
                </c:pt>
                <c:pt idx="168">
                  <c:v>645.4</c:v>
                </c:pt>
                <c:pt idx="169">
                  <c:v>671.45</c:v>
                </c:pt>
                <c:pt idx="170">
                  <c:v>662</c:v>
                </c:pt>
                <c:pt idx="171">
                  <c:v>660.35</c:v>
                </c:pt>
                <c:pt idx="172">
                  <c:v>637.70000000000005</c:v>
                </c:pt>
                <c:pt idx="173">
                  <c:v>650.65</c:v>
                </c:pt>
                <c:pt idx="174">
                  <c:v>666.45</c:v>
                </c:pt>
                <c:pt idx="175">
                  <c:v>657.85</c:v>
                </c:pt>
                <c:pt idx="176">
                  <c:v>650.35</c:v>
                </c:pt>
                <c:pt idx="177">
                  <c:v>663.9</c:v>
                </c:pt>
                <c:pt idx="178">
                  <c:v>653.85</c:v>
                </c:pt>
                <c:pt idx="179">
                  <c:v>#N/A</c:v>
                </c:pt>
                <c:pt idx="180">
                  <c:v>655.8</c:v>
                </c:pt>
                <c:pt idx="181">
                  <c:v>673.4</c:v>
                </c:pt>
                <c:pt idx="182">
                  <c:v>687.45</c:v>
                </c:pt>
                <c:pt idx="183">
                  <c:v>666.05</c:v>
                </c:pt>
                <c:pt idx="184">
                  <c:v>692.55</c:v>
                </c:pt>
                <c:pt idx="185">
                  <c:v>726.65</c:v>
                </c:pt>
                <c:pt idx="186">
                  <c:v>743.55</c:v>
                </c:pt>
                <c:pt idx="187">
                  <c:v>730</c:v>
                </c:pt>
                <c:pt idx="188">
                  <c:v>741.95</c:v>
                </c:pt>
                <c:pt idx="189">
                  <c:v>711</c:v>
                </c:pt>
                <c:pt idx="190">
                  <c:v>745.1</c:v>
                </c:pt>
                <c:pt idx="191">
                  <c:v>738.5</c:v>
                </c:pt>
                <c:pt idx="192">
                  <c:v>764.45</c:v>
                </c:pt>
                <c:pt idx="193">
                  <c:v>764.4</c:v>
                </c:pt>
                <c:pt idx="194">
                  <c:v>739.45</c:v>
                </c:pt>
                <c:pt idx="195">
                  <c:v>758.75</c:v>
                </c:pt>
                <c:pt idx="196">
                  <c:v>766.55</c:v>
                </c:pt>
                <c:pt idx="197">
                  <c:v>#N/A</c:v>
                </c:pt>
                <c:pt idx="198">
                  <c:v>770.5</c:v>
                </c:pt>
                <c:pt idx="199">
                  <c:v>766.65</c:v>
                </c:pt>
                <c:pt idx="200">
                  <c:v>738.25</c:v>
                </c:pt>
                <c:pt idx="201">
                  <c:v>751.7</c:v>
                </c:pt>
                <c:pt idx="202">
                  <c:v>740.2</c:v>
                </c:pt>
                <c:pt idx="203">
                  <c:v>729.45</c:v>
                </c:pt>
                <c:pt idx="204">
                  <c:v>757</c:v>
                </c:pt>
                <c:pt idx="205">
                  <c:v>742.75</c:v>
                </c:pt>
                <c:pt idx="206">
                  <c:v>767.3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768.65</c:v>
                </c:pt>
                <c:pt idx="211">
                  <c:v>781.75</c:v>
                </c:pt>
                <c:pt idx="212">
                  <c:v>793.9</c:v>
                </c:pt>
                <c:pt idx="213">
                  <c:v>786.05</c:v>
                </c:pt>
                <c:pt idx="214">
                  <c:v>807.8</c:v>
                </c:pt>
                <c:pt idx="215">
                  <c:v>807.85</c:v>
                </c:pt>
                <c:pt idx="216">
                  <c:v>783</c:v>
                </c:pt>
                <c:pt idx="217">
                  <c:v>799.7</c:v>
                </c:pt>
                <c:pt idx="218">
                  <c:v>750.4</c:v>
                </c:pt>
                <c:pt idx="219">
                  <c:v>745.9</c:v>
                </c:pt>
                <c:pt idx="220">
                  <c:v>760</c:v>
                </c:pt>
                <c:pt idx="221">
                  <c:v>758.35</c:v>
                </c:pt>
                <c:pt idx="222">
                  <c:v>#N/A</c:v>
                </c:pt>
                <c:pt idx="223">
                  <c:v>738.85</c:v>
                </c:pt>
                <c:pt idx="224">
                  <c:v>720.7</c:v>
                </c:pt>
                <c:pt idx="225">
                  <c:v>723.75</c:v>
                </c:pt>
                <c:pt idx="226">
                  <c:v>723</c:v>
                </c:pt>
                <c:pt idx="227">
                  <c:v>731.4</c:v>
                </c:pt>
                <c:pt idx="228">
                  <c:v>#N/A</c:v>
                </c:pt>
                <c:pt idx="229">
                  <c:v>752.5</c:v>
                </c:pt>
                <c:pt idx="230">
                  <c:v>768.5</c:v>
                </c:pt>
                <c:pt idx="231">
                  <c:v>774.15</c:v>
                </c:pt>
                <c:pt idx="232">
                  <c:v>747.85</c:v>
                </c:pt>
                <c:pt idx="233">
                  <c:v>734.4</c:v>
                </c:pt>
                <c:pt idx="234">
                  <c:v>717</c:v>
                </c:pt>
                <c:pt idx="235">
                  <c:v>718.9</c:v>
                </c:pt>
                <c:pt idx="236">
                  <c:v>711.9</c:v>
                </c:pt>
                <c:pt idx="237">
                  <c:v>680.55</c:v>
                </c:pt>
                <c:pt idx="238">
                  <c:v>716.3</c:v>
                </c:pt>
                <c:pt idx="239">
                  <c:v>715.2</c:v>
                </c:pt>
                <c:pt idx="240">
                  <c:v>682</c:v>
                </c:pt>
                <c:pt idx="241">
                  <c:v>716.95</c:v>
                </c:pt>
                <c:pt idx="242">
                  <c:v>711.9</c:v>
                </c:pt>
                <c:pt idx="243">
                  <c:v>#N/A</c:v>
                </c:pt>
                <c:pt idx="244">
                  <c:v>717.75</c:v>
                </c:pt>
                <c:pt idx="245">
                  <c:v>699.35</c:v>
                </c:pt>
                <c:pt idx="246">
                  <c:v>709.75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D-4F16-866F-179780B1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910160"/>
        <c:axId val="2044913904"/>
      </c:lineChart>
      <c:dateAx>
        <c:axId val="204491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13904"/>
        <c:crosses val="autoZero"/>
        <c:auto val="1"/>
        <c:lblOffset val="100"/>
        <c:baseTimeUnit val="days"/>
      </c:dateAx>
      <c:valAx>
        <c:axId val="2044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</a:t>
            </a:r>
            <a:r>
              <a:rPr lang="en-US" baseline="0"/>
              <a:t> vs Futures(Ramcocem)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RAMCOCEM_BACKWARDATION_CONTANGO!$T$1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RAMCOCEM_BACKWARDATION_CONTANGO!$S$2:$S$14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RAMCOCEM_BACKWARDATION_CONTANGO!$T$2:$T$14</c:f>
              <c:numCache>
                <c:formatCode>General</c:formatCode>
                <c:ptCount val="13"/>
                <c:pt idx="0">
                  <c:v>1062.2459719999999</c:v>
                </c:pt>
                <c:pt idx="1">
                  <c:v>937.29632600000002</c:v>
                </c:pt>
                <c:pt idx="2">
                  <c:v>1000.094849</c:v>
                </c:pt>
                <c:pt idx="3">
                  <c:v>865.63330099999996</c:v>
                </c:pt>
                <c:pt idx="4">
                  <c:v>783.76122999999995</c:v>
                </c:pt>
                <c:pt idx="5">
                  <c:v>764.98638900000003</c:v>
                </c:pt>
                <c:pt idx="6">
                  <c:v>791.53008999999997</c:v>
                </c:pt>
                <c:pt idx="7">
                  <c:v>695.96283000000005</c:v>
                </c:pt>
                <c:pt idx="8">
                  <c:v>634.25994900000001</c:v>
                </c:pt>
                <c:pt idx="9">
                  <c:v>730.92279099999996</c:v>
                </c:pt>
                <c:pt idx="10">
                  <c:v>753.98046899999997</c:v>
                </c:pt>
                <c:pt idx="11">
                  <c:v>754.5</c:v>
                </c:pt>
                <c:pt idx="12">
                  <c:v>721.79998799999998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4-4FB4-BBAF-7C73B6FB99E3}"/>
            </c:ext>
          </c:extLst>
        </c:ser>
        <c:ser>
          <c:idx val="1"/>
          <c:order val="1"/>
          <c:tx>
            <c:strRef>
              <c:f>RAMCOCEM_BACKWARDATION_CONTANGO!$U$1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RAMCOCEM_BACKWARDATION_CONTANGO!$S$2:$S$14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RAMCOCEM_BACKWARDATION_CONTANGO!$U$2:$U$14</c:f>
              <c:numCache>
                <c:formatCode>General</c:formatCode>
                <c:ptCount val="13"/>
                <c:pt idx="1">
                  <c:v>1074.25</c:v>
                </c:pt>
                <c:pt idx="2">
                  <c:v>946.1</c:v>
                </c:pt>
                <c:pt idx="3">
                  <c:v>1032.75</c:v>
                </c:pt>
                <c:pt idx="4">
                  <c:v>896.2</c:v>
                </c:pt>
                <c:pt idx="5">
                  <c:v>779.9</c:v>
                </c:pt>
                <c:pt idx="6">
                  <c:v>790.3</c:v>
                </c:pt>
                <c:pt idx="7">
                  <c:v>787.85</c:v>
                </c:pt>
                <c:pt idx="8">
                  <c:v>683.55</c:v>
                </c:pt>
                <c:pt idx="9">
                  <c:v>639</c:v>
                </c:pt>
                <c:pt idx="10">
                  <c:v>746.35</c:v>
                </c:pt>
                <c:pt idx="11">
                  <c:v>757.5</c:v>
                </c:pt>
                <c:pt idx="12">
                  <c:v>737.7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4-4FB4-BBAF-7C73B6FB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08688"/>
        <c:axId val="839316592"/>
      </c:lineChart>
      <c:dateAx>
        <c:axId val="8393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16592"/>
        <c:crosses val="autoZero"/>
        <c:auto val="1"/>
        <c:lblOffset val="100"/>
        <c:baseTimeUnit val="months"/>
      </c:dateAx>
      <c:valAx>
        <c:axId val="8393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</a:t>
            </a:r>
            <a:r>
              <a:rPr lang="en-US" baseline="0"/>
              <a:t> vs Next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RAMCOCEM_BACKWARDATION_CONTANGO!$T$1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RAMCOCEM_BACKWARDATION_CONTANGO!$S$2:$S$14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RAMCOCEM_BACKWARDATION_CONTANGO!$T$2:$T$14</c:f>
              <c:numCache>
                <c:formatCode>General</c:formatCode>
                <c:ptCount val="13"/>
                <c:pt idx="0">
                  <c:v>1062.2459719999999</c:v>
                </c:pt>
                <c:pt idx="1">
                  <c:v>937.29632600000002</c:v>
                </c:pt>
                <c:pt idx="2">
                  <c:v>1000.094849</c:v>
                </c:pt>
                <c:pt idx="3">
                  <c:v>865.63330099999996</c:v>
                </c:pt>
                <c:pt idx="4">
                  <c:v>783.76122999999995</c:v>
                </c:pt>
                <c:pt idx="5">
                  <c:v>764.98638900000003</c:v>
                </c:pt>
                <c:pt idx="6">
                  <c:v>791.53008999999997</c:v>
                </c:pt>
                <c:pt idx="7">
                  <c:v>695.96283000000005</c:v>
                </c:pt>
                <c:pt idx="8">
                  <c:v>634.25994900000001</c:v>
                </c:pt>
                <c:pt idx="9">
                  <c:v>730.92279099999996</c:v>
                </c:pt>
                <c:pt idx="10">
                  <c:v>753.98046899999997</c:v>
                </c:pt>
                <c:pt idx="11">
                  <c:v>754.5</c:v>
                </c:pt>
                <c:pt idx="12">
                  <c:v>721.79998799999998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3-4B47-B157-FFF3C6460FB0}"/>
            </c:ext>
          </c:extLst>
        </c:ser>
        <c:ser>
          <c:idx val="1"/>
          <c:order val="1"/>
          <c:tx>
            <c:strRef>
              <c:f>RAMCOCEM_BACKWARDATION_CONTANGO!$V$1</c:f>
              <c:strCache>
                <c:ptCount val="1"/>
                <c:pt idx="0">
                  <c:v>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RAMCOCEM_BACKWARDATION_CONTANGO!$S$2:$S$14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RAMCOCEM_BACKWARDATION_CONTANGO!$V$2:$V$14</c:f>
              <c:numCache>
                <c:formatCode>General</c:formatCode>
                <c:ptCount val="13"/>
                <c:pt idx="1">
                  <c:v>1076.8499999999999</c:v>
                </c:pt>
                <c:pt idx="2">
                  <c:v>949</c:v>
                </c:pt>
                <c:pt idx="3">
                  <c:v>1036.25</c:v>
                </c:pt>
                <c:pt idx="4">
                  <c:v>896.55</c:v>
                </c:pt>
                <c:pt idx="5">
                  <c:v>783.75</c:v>
                </c:pt>
                <c:pt idx="6">
                  <c:v>791.3</c:v>
                </c:pt>
                <c:pt idx="7">
                  <c:v>792.5</c:v>
                </c:pt>
                <c:pt idx="8">
                  <c:v>679.65</c:v>
                </c:pt>
                <c:pt idx="9">
                  <c:v>630.35</c:v>
                </c:pt>
                <c:pt idx="10">
                  <c:v>733.85</c:v>
                </c:pt>
                <c:pt idx="11">
                  <c:v>748.3</c:v>
                </c:pt>
                <c:pt idx="12">
                  <c:v>730.5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3-4B47-B157-FFF3C646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400320"/>
        <c:axId val="1847409472"/>
      </c:lineChart>
      <c:dateAx>
        <c:axId val="184740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9472"/>
        <c:crosses val="autoZero"/>
        <c:auto val="1"/>
        <c:lblOffset val="100"/>
        <c:baseTimeUnit val="months"/>
      </c:dateAx>
      <c:valAx>
        <c:axId val="18474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</a:t>
            </a:r>
            <a:r>
              <a:rPr lang="en-US" baseline="0"/>
              <a:t> vs FAR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RAMCOCEM_BACKWARDATION_CONTANGO!$T$1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RAMCOCEM_BACKWARDATION_CONTANGO!$S$2:$S$14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RAMCOCEM_BACKWARDATION_CONTANGO!$T$2:$T$14</c:f>
              <c:numCache>
                <c:formatCode>General</c:formatCode>
                <c:ptCount val="13"/>
                <c:pt idx="0">
                  <c:v>1062.2459719999999</c:v>
                </c:pt>
                <c:pt idx="1">
                  <c:v>937.29632600000002</c:v>
                </c:pt>
                <c:pt idx="2">
                  <c:v>1000.094849</c:v>
                </c:pt>
                <c:pt idx="3">
                  <c:v>865.63330099999996</c:v>
                </c:pt>
                <c:pt idx="4">
                  <c:v>783.76122999999995</c:v>
                </c:pt>
                <c:pt idx="5">
                  <c:v>764.98638900000003</c:v>
                </c:pt>
                <c:pt idx="6">
                  <c:v>791.53008999999997</c:v>
                </c:pt>
                <c:pt idx="7">
                  <c:v>695.96283000000005</c:v>
                </c:pt>
                <c:pt idx="8">
                  <c:v>634.25994900000001</c:v>
                </c:pt>
                <c:pt idx="9">
                  <c:v>730.92279099999996</c:v>
                </c:pt>
                <c:pt idx="10">
                  <c:v>753.98046899999997</c:v>
                </c:pt>
                <c:pt idx="11">
                  <c:v>754.5</c:v>
                </c:pt>
                <c:pt idx="12">
                  <c:v>721.79998799999998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6-4293-972A-0838A9D63258}"/>
            </c:ext>
          </c:extLst>
        </c:ser>
        <c:ser>
          <c:idx val="1"/>
          <c:order val="1"/>
          <c:tx>
            <c:strRef>
              <c:f>RAMCOCEM_BACKWARDATION_CONTANGO!$W$1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RAMCOCEM_BACKWARDATION_CONTANGO!$S$2:$S$14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RAMCOCEM_BACKWARDATION_CONTANGO!$W$2:$W$14</c:f>
              <c:numCache>
                <c:formatCode>General</c:formatCode>
                <c:ptCount val="13"/>
                <c:pt idx="1">
                  <c:v>1080.05</c:v>
                </c:pt>
                <c:pt idx="2">
                  <c:v>953.55</c:v>
                </c:pt>
                <c:pt idx="3">
                  <c:v>1036.8</c:v>
                </c:pt>
                <c:pt idx="4">
                  <c:v>904.45</c:v>
                </c:pt>
                <c:pt idx="5">
                  <c:v>784.05</c:v>
                </c:pt>
                <c:pt idx="6">
                  <c:v>794.45</c:v>
                </c:pt>
                <c:pt idx="7">
                  <c:v>795.1</c:v>
                </c:pt>
                <c:pt idx="8">
                  <c:v>700.2</c:v>
                </c:pt>
                <c:pt idx="9">
                  <c:v>655</c:v>
                </c:pt>
                <c:pt idx="10">
                  <c:v>730</c:v>
                </c:pt>
                <c:pt idx="11">
                  <c:v>768.65</c:v>
                </c:pt>
                <c:pt idx="12">
                  <c:v>752.5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6-4293-972A-0838A9D6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403232"/>
        <c:axId val="1847407808"/>
      </c:lineChart>
      <c:dateAx>
        <c:axId val="184740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7808"/>
        <c:crosses val="autoZero"/>
        <c:auto val="1"/>
        <c:lblOffset val="100"/>
        <c:baseTimeUnit val="months"/>
      </c:dateAx>
      <c:valAx>
        <c:axId val="18474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RAMCOCEM_FUT_FAR!$E$3</c:f>
              <c:strCache>
                <c:ptCount val="1"/>
                <c:pt idx="0">
                  <c:v>UnadjRet%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RAMCOCEM_FUT_FAR!$B$4:$B$229</c:f>
              <c:numCache>
                <c:formatCode>yyyy\-mm\-dd;@</c:formatCode>
                <c:ptCount val="226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44581</c:v>
                </c:pt>
                <c:pt idx="55">
                  <c:v>44582</c:v>
                </c:pt>
                <c:pt idx="56">
                  <c:v>44585</c:v>
                </c:pt>
                <c:pt idx="57">
                  <c:v>44586</c:v>
                </c:pt>
                <c:pt idx="58">
                  <c:v>44588</c:v>
                </c:pt>
                <c:pt idx="59">
                  <c:v>44589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44599</c:v>
                </c:pt>
                <c:pt idx="66">
                  <c:v>44600</c:v>
                </c:pt>
                <c:pt idx="67">
                  <c:v>44601</c:v>
                </c:pt>
                <c:pt idx="68">
                  <c:v>44602</c:v>
                </c:pt>
                <c:pt idx="69">
                  <c:v>44603</c:v>
                </c:pt>
                <c:pt idx="70">
                  <c:v>44606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44613</c:v>
                </c:pt>
                <c:pt idx="75">
                  <c:v>44614</c:v>
                </c:pt>
                <c:pt idx="76">
                  <c:v>44615</c:v>
                </c:pt>
                <c:pt idx="77">
                  <c:v>44616</c:v>
                </c:pt>
                <c:pt idx="78">
                  <c:v>44617</c:v>
                </c:pt>
                <c:pt idx="79">
                  <c:v>44622</c:v>
                </c:pt>
                <c:pt idx="80">
                  <c:v>44623</c:v>
                </c:pt>
                <c:pt idx="81">
                  <c:v>44624</c:v>
                </c:pt>
                <c:pt idx="82">
                  <c:v>44627</c:v>
                </c:pt>
                <c:pt idx="83">
                  <c:v>44628</c:v>
                </c:pt>
                <c:pt idx="84">
                  <c:v>44629</c:v>
                </c:pt>
                <c:pt idx="85">
                  <c:v>44630</c:v>
                </c:pt>
                <c:pt idx="86">
                  <c:v>44631</c:v>
                </c:pt>
                <c:pt idx="87">
                  <c:v>44634</c:v>
                </c:pt>
                <c:pt idx="88">
                  <c:v>44635</c:v>
                </c:pt>
                <c:pt idx="89">
                  <c:v>44636</c:v>
                </c:pt>
                <c:pt idx="90">
                  <c:v>44641</c:v>
                </c:pt>
                <c:pt idx="91">
                  <c:v>44648</c:v>
                </c:pt>
                <c:pt idx="92">
                  <c:v>44649</c:v>
                </c:pt>
                <c:pt idx="93">
                  <c:v>44650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44662</c:v>
                </c:pt>
                <c:pt idx="100">
                  <c:v>44663</c:v>
                </c:pt>
                <c:pt idx="101">
                  <c:v>44664</c:v>
                </c:pt>
                <c:pt idx="102">
                  <c:v>44669</c:v>
                </c:pt>
                <c:pt idx="103">
                  <c:v>44670</c:v>
                </c:pt>
                <c:pt idx="104">
                  <c:v>44671</c:v>
                </c:pt>
                <c:pt idx="105">
                  <c:v>44672</c:v>
                </c:pt>
                <c:pt idx="106">
                  <c:v>44673</c:v>
                </c:pt>
                <c:pt idx="107">
                  <c:v>44676</c:v>
                </c:pt>
                <c:pt idx="108">
                  <c:v>44677</c:v>
                </c:pt>
                <c:pt idx="109">
                  <c:v>44678</c:v>
                </c:pt>
                <c:pt idx="110">
                  <c:v>44680</c:v>
                </c:pt>
                <c:pt idx="111">
                  <c:v>44683</c:v>
                </c:pt>
                <c:pt idx="112">
                  <c:v>44685</c:v>
                </c:pt>
                <c:pt idx="113">
                  <c:v>44686</c:v>
                </c:pt>
                <c:pt idx="114">
                  <c:v>44687</c:v>
                </c:pt>
                <c:pt idx="115">
                  <c:v>44690</c:v>
                </c:pt>
                <c:pt idx="116">
                  <c:v>44692</c:v>
                </c:pt>
                <c:pt idx="117">
                  <c:v>44693</c:v>
                </c:pt>
                <c:pt idx="118">
                  <c:v>44694</c:v>
                </c:pt>
                <c:pt idx="119">
                  <c:v>44697</c:v>
                </c:pt>
                <c:pt idx="120">
                  <c:v>44698</c:v>
                </c:pt>
                <c:pt idx="121">
                  <c:v>44699</c:v>
                </c:pt>
                <c:pt idx="122">
                  <c:v>44700</c:v>
                </c:pt>
                <c:pt idx="123">
                  <c:v>44701</c:v>
                </c:pt>
                <c:pt idx="124">
                  <c:v>44704</c:v>
                </c:pt>
                <c:pt idx="125">
                  <c:v>44705</c:v>
                </c:pt>
                <c:pt idx="126">
                  <c:v>44706</c:v>
                </c:pt>
                <c:pt idx="127">
                  <c:v>44707</c:v>
                </c:pt>
                <c:pt idx="128">
                  <c:v>44708</c:v>
                </c:pt>
                <c:pt idx="129">
                  <c:v>44711</c:v>
                </c:pt>
                <c:pt idx="130">
                  <c:v>44712</c:v>
                </c:pt>
                <c:pt idx="131">
                  <c:v>44713</c:v>
                </c:pt>
                <c:pt idx="132">
                  <c:v>44714</c:v>
                </c:pt>
                <c:pt idx="133">
                  <c:v>44715</c:v>
                </c:pt>
                <c:pt idx="134">
                  <c:v>44718</c:v>
                </c:pt>
                <c:pt idx="135">
                  <c:v>44719</c:v>
                </c:pt>
                <c:pt idx="136">
                  <c:v>44720</c:v>
                </c:pt>
                <c:pt idx="137">
                  <c:v>44721</c:v>
                </c:pt>
                <c:pt idx="138">
                  <c:v>44722</c:v>
                </c:pt>
                <c:pt idx="139">
                  <c:v>44725</c:v>
                </c:pt>
                <c:pt idx="140">
                  <c:v>44726</c:v>
                </c:pt>
                <c:pt idx="141">
                  <c:v>44727</c:v>
                </c:pt>
                <c:pt idx="142">
                  <c:v>44728</c:v>
                </c:pt>
                <c:pt idx="143">
                  <c:v>44732</c:v>
                </c:pt>
                <c:pt idx="144">
                  <c:v>44733</c:v>
                </c:pt>
                <c:pt idx="145">
                  <c:v>44734</c:v>
                </c:pt>
                <c:pt idx="146">
                  <c:v>44735</c:v>
                </c:pt>
                <c:pt idx="147">
                  <c:v>44736</c:v>
                </c:pt>
                <c:pt idx="148">
                  <c:v>44739</c:v>
                </c:pt>
                <c:pt idx="149">
                  <c:v>44740</c:v>
                </c:pt>
                <c:pt idx="150">
                  <c:v>44741</c:v>
                </c:pt>
                <c:pt idx="151">
                  <c:v>44742</c:v>
                </c:pt>
                <c:pt idx="152">
                  <c:v>44743</c:v>
                </c:pt>
                <c:pt idx="153">
                  <c:v>44746</c:v>
                </c:pt>
                <c:pt idx="154">
                  <c:v>44747</c:v>
                </c:pt>
                <c:pt idx="155">
                  <c:v>44748</c:v>
                </c:pt>
                <c:pt idx="156">
                  <c:v>44749</c:v>
                </c:pt>
                <c:pt idx="157">
                  <c:v>44750</c:v>
                </c:pt>
                <c:pt idx="158">
                  <c:v>44753</c:v>
                </c:pt>
                <c:pt idx="159">
                  <c:v>44754</c:v>
                </c:pt>
                <c:pt idx="160">
                  <c:v>44755</c:v>
                </c:pt>
                <c:pt idx="161">
                  <c:v>44756</c:v>
                </c:pt>
                <c:pt idx="162">
                  <c:v>44757</c:v>
                </c:pt>
                <c:pt idx="163">
                  <c:v>44760</c:v>
                </c:pt>
                <c:pt idx="164">
                  <c:v>44761</c:v>
                </c:pt>
                <c:pt idx="165">
                  <c:v>44763</c:v>
                </c:pt>
                <c:pt idx="166">
                  <c:v>44764</c:v>
                </c:pt>
                <c:pt idx="167">
                  <c:v>44767</c:v>
                </c:pt>
                <c:pt idx="168">
                  <c:v>44768</c:v>
                </c:pt>
                <c:pt idx="169">
                  <c:v>44769</c:v>
                </c:pt>
                <c:pt idx="170">
                  <c:v>44770</c:v>
                </c:pt>
                <c:pt idx="171">
                  <c:v>44771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44781</c:v>
                </c:pt>
                <c:pt idx="178">
                  <c:v>44783</c:v>
                </c:pt>
                <c:pt idx="179">
                  <c:v>44784</c:v>
                </c:pt>
                <c:pt idx="180">
                  <c:v>44785</c:v>
                </c:pt>
                <c:pt idx="181">
                  <c:v>44789</c:v>
                </c:pt>
                <c:pt idx="182">
                  <c:v>44791</c:v>
                </c:pt>
                <c:pt idx="183">
                  <c:v>44792</c:v>
                </c:pt>
                <c:pt idx="184">
                  <c:v>44795</c:v>
                </c:pt>
                <c:pt idx="185">
                  <c:v>44796</c:v>
                </c:pt>
                <c:pt idx="186">
                  <c:v>44797</c:v>
                </c:pt>
                <c:pt idx="187">
                  <c:v>44798</c:v>
                </c:pt>
                <c:pt idx="188">
                  <c:v>44799</c:v>
                </c:pt>
                <c:pt idx="189">
                  <c:v>44802</c:v>
                </c:pt>
                <c:pt idx="190">
                  <c:v>44803</c:v>
                </c:pt>
                <c:pt idx="191">
                  <c:v>44810</c:v>
                </c:pt>
                <c:pt idx="192">
                  <c:v>44811</c:v>
                </c:pt>
                <c:pt idx="193">
                  <c:v>44812</c:v>
                </c:pt>
                <c:pt idx="194">
                  <c:v>44813</c:v>
                </c:pt>
                <c:pt idx="195">
                  <c:v>44816</c:v>
                </c:pt>
                <c:pt idx="196">
                  <c:v>44817</c:v>
                </c:pt>
                <c:pt idx="197">
                  <c:v>44818</c:v>
                </c:pt>
                <c:pt idx="198">
                  <c:v>44819</c:v>
                </c:pt>
                <c:pt idx="199">
                  <c:v>44820</c:v>
                </c:pt>
                <c:pt idx="200">
                  <c:v>44823</c:v>
                </c:pt>
                <c:pt idx="201">
                  <c:v>44824</c:v>
                </c:pt>
                <c:pt idx="202">
                  <c:v>44825</c:v>
                </c:pt>
                <c:pt idx="203">
                  <c:v>44827</c:v>
                </c:pt>
                <c:pt idx="204">
                  <c:v>44830</c:v>
                </c:pt>
                <c:pt idx="205">
                  <c:v>44831</c:v>
                </c:pt>
                <c:pt idx="206">
                  <c:v>44832</c:v>
                </c:pt>
                <c:pt idx="207">
                  <c:v>44833</c:v>
                </c:pt>
                <c:pt idx="208">
                  <c:v>44837</c:v>
                </c:pt>
                <c:pt idx="209">
                  <c:v>44838</c:v>
                </c:pt>
                <c:pt idx="210">
                  <c:v>44840</c:v>
                </c:pt>
                <c:pt idx="211">
                  <c:v>44841</c:v>
                </c:pt>
                <c:pt idx="212">
                  <c:v>44844</c:v>
                </c:pt>
                <c:pt idx="213">
                  <c:v>44845</c:v>
                </c:pt>
                <c:pt idx="214">
                  <c:v>44846</c:v>
                </c:pt>
                <c:pt idx="215">
                  <c:v>44847</c:v>
                </c:pt>
                <c:pt idx="216">
                  <c:v>44848</c:v>
                </c:pt>
                <c:pt idx="217">
                  <c:v>44851</c:v>
                </c:pt>
                <c:pt idx="218">
                  <c:v>44852</c:v>
                </c:pt>
                <c:pt idx="219">
                  <c:v>44853</c:v>
                </c:pt>
                <c:pt idx="220">
                  <c:v>44854</c:v>
                </c:pt>
                <c:pt idx="221">
                  <c:v>44855</c:v>
                </c:pt>
                <c:pt idx="222">
                  <c:v>44859</c:v>
                </c:pt>
                <c:pt idx="223">
                  <c:v>44861</c:v>
                </c:pt>
                <c:pt idx="224">
                  <c:v>44862</c:v>
                </c:pt>
                <c:pt idx="225">
                  <c:v>44865</c:v>
                </c:pt>
              </c:numCache>
            </c:numRef>
          </c:cat>
          <c:val>
            <c:numRef>
              <c:f>RAMCOCEM_FUT_FAR!$E$4:$E$229</c:f>
              <c:numCache>
                <c:formatCode>General</c:formatCode>
                <c:ptCount val="226"/>
                <c:pt idx="1">
                  <c:v>-0.26850608768111323</c:v>
                </c:pt>
                <c:pt idx="2">
                  <c:v>1.1372603629949403</c:v>
                </c:pt>
                <c:pt idx="3">
                  <c:v>5.5076188727731692E-2</c:v>
                </c:pt>
                <c:pt idx="4">
                  <c:v>1.3990825688073396</c:v>
                </c:pt>
                <c:pt idx="5">
                  <c:v>-1.4566840081429457</c:v>
                </c:pt>
                <c:pt idx="6">
                  <c:v>-0.98700821741725187</c:v>
                </c:pt>
                <c:pt idx="7">
                  <c:v>-0.40337537091989395</c:v>
                </c:pt>
                <c:pt idx="8">
                  <c:v>0.14896885619851372</c:v>
                </c:pt>
                <c:pt idx="9">
                  <c:v>-0.66471435875982798</c:v>
                </c:pt>
                <c:pt idx="10">
                  <c:v>-2.4847917641553536</c:v>
                </c:pt>
                <c:pt idx="11">
                  <c:v>-1.1852776044915914</c:v>
                </c:pt>
                <c:pt idx="12">
                  <c:v>-1.6365578865578778</c:v>
                </c:pt>
                <c:pt idx="13">
                  <c:v>-1.6193532461120688</c:v>
                </c:pt>
                <c:pt idx="14">
                  <c:v>1.214432679279372</c:v>
                </c:pt>
                <c:pt idx="15">
                  <c:v>-0.57018196241757146</c:v>
                </c:pt>
                <c:pt idx="16">
                  <c:v>-0.52857285329610726</c:v>
                </c:pt>
                <c:pt idx="17">
                  <c:v>-3.5542410266693336</c:v>
                </c:pt>
                <c:pt idx="18">
                  <c:v>-1.9387702063516907</c:v>
                </c:pt>
                <c:pt idx="19">
                  <c:v>0.74207569172055554</c:v>
                </c:pt>
                <c:pt idx="20">
                  <c:v>0.34199726402188779</c:v>
                </c:pt>
                <c:pt idx="21">
                  <c:v>0.64495831366997969</c:v>
                </c:pt>
                <c:pt idx="22">
                  <c:v>-2.604980723142649E-2</c:v>
                </c:pt>
                <c:pt idx="23">
                  <c:v>-0.88071290843713024</c:v>
                </c:pt>
                <c:pt idx="24">
                  <c:v>1.7297581493165137</c:v>
                </c:pt>
                <c:pt idx="25">
                  <c:v>2.0517856219959594</c:v>
                </c:pt>
                <c:pt idx="26">
                  <c:v>0.45578851412944399</c:v>
                </c:pt>
                <c:pt idx="27">
                  <c:v>0.84694494857835168</c:v>
                </c:pt>
                <c:pt idx="28">
                  <c:v>-0.72985402919416797</c:v>
                </c:pt>
                <c:pt idx="29">
                  <c:v>0.75032732400040747</c:v>
                </c:pt>
                <c:pt idx="30">
                  <c:v>0.61478482531113876</c:v>
                </c:pt>
                <c:pt idx="31">
                  <c:v>-0.9140586189766563</c:v>
                </c:pt>
                <c:pt idx="32">
                  <c:v>-1.0077208462849647</c:v>
                </c:pt>
                <c:pt idx="33">
                  <c:v>-3.0488731324385943</c:v>
                </c:pt>
                <c:pt idx="34">
                  <c:v>2.2044611607376088</c:v>
                </c:pt>
                <c:pt idx="35">
                  <c:v>2.4686940966010709</c:v>
                </c:pt>
                <c:pt idx="36">
                  <c:v>0.26935355147646106</c:v>
                </c:pt>
                <c:pt idx="37">
                  <c:v>-0.70142274400557836</c:v>
                </c:pt>
                <c:pt idx="38">
                  <c:v>-0.99193427183006644</c:v>
                </c:pt>
                <c:pt idx="39">
                  <c:v>1.1334311592369626</c:v>
                </c:pt>
                <c:pt idx="40">
                  <c:v>-0.4202731775654221</c:v>
                </c:pt>
                <c:pt idx="41">
                  <c:v>-0.40194945485605182</c:v>
                </c:pt>
                <c:pt idx="42">
                  <c:v>2.3407153306764914</c:v>
                </c:pt>
                <c:pt idx="43">
                  <c:v>2.2132400059151109</c:v>
                </c:pt>
                <c:pt idx="44">
                  <c:v>-0.23630401234568341</c:v>
                </c:pt>
                <c:pt idx="45">
                  <c:v>0.46889350800020657</c:v>
                </c:pt>
                <c:pt idx="46">
                  <c:v>-2.1170130869899921</c:v>
                </c:pt>
                <c:pt idx="47">
                  <c:v>2.0497443963822168</c:v>
                </c:pt>
                <c:pt idx="48">
                  <c:v>1.8159048215404014</c:v>
                </c:pt>
                <c:pt idx="49">
                  <c:v>-3.1128772826189883</c:v>
                </c:pt>
                <c:pt idx="50">
                  <c:v>2.6464843749999911</c:v>
                </c:pt>
                <c:pt idx="51">
                  <c:v>-2.1976976500808592</c:v>
                </c:pt>
                <c:pt idx="52">
                  <c:v>-1.3326848249027281</c:v>
                </c:pt>
                <c:pt idx="53">
                  <c:v>1.5527950310559007</c:v>
                </c:pt>
                <c:pt idx="54">
                  <c:v>-7.0384932770253874</c:v>
                </c:pt>
                <c:pt idx="55">
                  <c:v>-1.545611195237842</c:v>
                </c:pt>
                <c:pt idx="56">
                  <c:v>-5.2718111906656109</c:v>
                </c:pt>
                <c:pt idx="57">
                  <c:v>-4.5854095515368609</c:v>
                </c:pt>
                <c:pt idx="58">
                  <c:v>-0.50463560614952097</c:v>
                </c:pt>
                <c:pt idx="59">
                  <c:v>1.4272234017456975</c:v>
                </c:pt>
                <c:pt idx="60">
                  <c:v>2.0932666589138273</c:v>
                </c:pt>
                <c:pt idx="61">
                  <c:v>3.0242624444697652</c:v>
                </c:pt>
                <c:pt idx="62">
                  <c:v>-0.74078169053016141</c:v>
                </c:pt>
                <c:pt idx="63">
                  <c:v>-1.8045112781954937</c:v>
                </c:pt>
                <c:pt idx="64">
                  <c:v>1.1003346378537855</c:v>
                </c:pt>
                <c:pt idx="65">
                  <c:v>-0.77419354838709431</c:v>
                </c:pt>
                <c:pt idx="66">
                  <c:v>0.11307740148131395</c:v>
                </c:pt>
                <c:pt idx="67">
                  <c:v>1.4514033997853981</c:v>
                </c:pt>
                <c:pt idx="68">
                  <c:v>2.2266755733682003E-2</c:v>
                </c:pt>
                <c:pt idx="69">
                  <c:v>-1.9813000890471899</c:v>
                </c:pt>
                <c:pt idx="70">
                  <c:v>-4.1960027254144956</c:v>
                </c:pt>
                <c:pt idx="71">
                  <c:v>2.945534285544956</c:v>
                </c:pt>
                <c:pt idx="72">
                  <c:v>-0.20149683362118592</c:v>
                </c:pt>
                <c:pt idx="73">
                  <c:v>-3.2593019901932507</c:v>
                </c:pt>
                <c:pt idx="74">
                  <c:v>-0.97793679189028571</c:v>
                </c:pt>
                <c:pt idx="75">
                  <c:v>-1.3549319523063954</c:v>
                </c:pt>
                <c:pt idx="76">
                  <c:v>-0.19534826933641525</c:v>
                </c:pt>
                <c:pt idx="77">
                  <c:v>-5.9575509205456045</c:v>
                </c:pt>
                <c:pt idx="78">
                  <c:v>2.3739837398373984</c:v>
                </c:pt>
                <c:pt idx="79">
                  <c:v>-0.37484116899619385</c:v>
                </c:pt>
                <c:pt idx="80">
                  <c:v>-5.9434985013710753</c:v>
                </c:pt>
                <c:pt idx="81">
                  <c:v>0.44748796528577595</c:v>
                </c:pt>
                <c:pt idx="82">
                  <c:v>-4.7181910226122232</c:v>
                </c:pt>
                <c:pt idx="83">
                  <c:v>1.5372626806460787</c:v>
                </c:pt>
                <c:pt idx="84">
                  <c:v>2.3023791250959325</c:v>
                </c:pt>
                <c:pt idx="85">
                  <c:v>0.87294550910454582</c:v>
                </c:pt>
                <c:pt idx="86">
                  <c:v>0.55439118382800667</c:v>
                </c:pt>
                <c:pt idx="87">
                  <c:v>-1.43212532777516</c:v>
                </c:pt>
                <c:pt idx="88">
                  <c:v>-0.15006821282401403</c:v>
                </c:pt>
                <c:pt idx="89">
                  <c:v>3.2927995627818043</c:v>
                </c:pt>
                <c:pt idx="90">
                  <c:v>-1.7394179894179864</c:v>
                </c:pt>
                <c:pt idx="91">
                  <c:v>-1.6288618159790029</c:v>
                </c:pt>
                <c:pt idx="92">
                  <c:v>1.7995210400273658</c:v>
                </c:pt>
                <c:pt idx="93">
                  <c:v>4.3150961150692329</c:v>
                </c:pt>
                <c:pt idx="94">
                  <c:v>2.3775773195876346</c:v>
                </c:pt>
                <c:pt idx="95">
                  <c:v>1.9699162942916453</c:v>
                </c:pt>
                <c:pt idx="96">
                  <c:v>0.46907789161831309</c:v>
                </c:pt>
                <c:pt idx="97">
                  <c:v>0.47917434574271744</c:v>
                </c:pt>
                <c:pt idx="98">
                  <c:v>0.54414282220592392</c:v>
                </c:pt>
                <c:pt idx="99">
                  <c:v>-0.27363940407418669</c:v>
                </c:pt>
                <c:pt idx="100">
                  <c:v>-1.56707317073171</c:v>
                </c:pt>
                <c:pt idx="101">
                  <c:v>1.5300749550888959</c:v>
                </c:pt>
                <c:pt idx="102">
                  <c:v>-1.0372178157413057</c:v>
                </c:pt>
                <c:pt idx="103">
                  <c:v>-2.6263871763255184</c:v>
                </c:pt>
                <c:pt idx="104">
                  <c:v>2.8365201975433676</c:v>
                </c:pt>
                <c:pt idx="105">
                  <c:v>0.44329516069449859</c:v>
                </c:pt>
                <c:pt idx="106">
                  <c:v>0.15937231825425455</c:v>
                </c:pt>
                <c:pt idx="107">
                  <c:v>-0.72215422276621499</c:v>
                </c:pt>
                <c:pt idx="108">
                  <c:v>-1.1219331771668133</c:v>
                </c:pt>
                <c:pt idx="109">
                  <c:v>-2.1321695760598534</c:v>
                </c:pt>
                <c:pt idx="110">
                  <c:v>2.318766721875404</c:v>
                </c:pt>
                <c:pt idx="111">
                  <c:v>-0.99613995766405172</c:v>
                </c:pt>
                <c:pt idx="112">
                  <c:v>-4.5025782920387458</c:v>
                </c:pt>
                <c:pt idx="113">
                  <c:v>-1.4816278150928488</c:v>
                </c:pt>
                <c:pt idx="114">
                  <c:v>-3.2150257335739529</c:v>
                </c:pt>
                <c:pt idx="115">
                  <c:v>0.70441988950276557</c:v>
                </c:pt>
                <c:pt idx="116">
                  <c:v>-2.2630640515704292</c:v>
                </c:pt>
                <c:pt idx="117">
                  <c:v>-0.33679483581251435</c:v>
                </c:pt>
                <c:pt idx="118">
                  <c:v>-2.7245846240495664</c:v>
                </c:pt>
                <c:pt idx="119">
                  <c:v>0.83954548744299839</c:v>
                </c:pt>
                <c:pt idx="120">
                  <c:v>0.19378454030001047</c:v>
                </c:pt>
                <c:pt idx="121">
                  <c:v>0</c:v>
                </c:pt>
                <c:pt idx="122">
                  <c:v>-2.7292263610315124</c:v>
                </c:pt>
                <c:pt idx="123">
                  <c:v>2.7910744531997835</c:v>
                </c:pt>
                <c:pt idx="124">
                  <c:v>-4.105172660839659</c:v>
                </c:pt>
                <c:pt idx="125">
                  <c:v>-3.6085169966380239</c:v>
                </c:pt>
                <c:pt idx="126">
                  <c:v>-2.0151914431871027</c:v>
                </c:pt>
                <c:pt idx="127">
                  <c:v>6.23319095079892</c:v>
                </c:pt>
                <c:pt idx="128">
                  <c:v>-2.5093075204765487</c:v>
                </c:pt>
                <c:pt idx="129">
                  <c:v>3.7271824639120106</c:v>
                </c:pt>
                <c:pt idx="130">
                  <c:v>0.73632280391723737</c:v>
                </c:pt>
                <c:pt idx="131">
                  <c:v>2.360938527885402</c:v>
                </c:pt>
                <c:pt idx="132">
                  <c:v>0.39274493001999428</c:v>
                </c:pt>
                <c:pt idx="133">
                  <c:v>-9.9935984067145593</c:v>
                </c:pt>
                <c:pt idx="134">
                  <c:v>-2.2443496127706726</c:v>
                </c:pt>
                <c:pt idx="135">
                  <c:v>-2.6515763945028259</c:v>
                </c:pt>
                <c:pt idx="136">
                  <c:v>2.7321043016110167</c:v>
                </c:pt>
                <c:pt idx="137">
                  <c:v>0.67900735591302985</c:v>
                </c:pt>
                <c:pt idx="138">
                  <c:v>-0.82697711762344073</c:v>
                </c:pt>
                <c:pt idx="139">
                  <c:v>-6.1852331606217694</c:v>
                </c:pt>
                <c:pt idx="140">
                  <c:v>3.1584397652744336</c:v>
                </c:pt>
                <c:pt idx="141">
                  <c:v>2.4677932072946289</c:v>
                </c:pt>
                <c:pt idx="142">
                  <c:v>-8.1639317495305725</c:v>
                </c:pt>
                <c:pt idx="143">
                  <c:v>7.2006400568939446</c:v>
                </c:pt>
                <c:pt idx="144">
                  <c:v>0.80437847251014316</c:v>
                </c:pt>
                <c:pt idx="145">
                  <c:v>-3.4468575189206865</c:v>
                </c:pt>
                <c:pt idx="146">
                  <c:v>0.86052654000169626</c:v>
                </c:pt>
                <c:pt idx="147">
                  <c:v>4.1223179591147119</c:v>
                </c:pt>
                <c:pt idx="148">
                  <c:v>-1.2980691221807563</c:v>
                </c:pt>
                <c:pt idx="149">
                  <c:v>4.06871609403255</c:v>
                </c:pt>
                <c:pt idx="150">
                  <c:v>-3.269883895426891</c:v>
                </c:pt>
                <c:pt idx="151">
                  <c:v>8.1652649628480442E-2</c:v>
                </c:pt>
                <c:pt idx="152">
                  <c:v>6.8777025373256055</c:v>
                </c:pt>
                <c:pt idx="153">
                  <c:v>-0.24427480916030883</c:v>
                </c:pt>
                <c:pt idx="154">
                  <c:v>-1.2243648607284972</c:v>
                </c:pt>
                <c:pt idx="155">
                  <c:v>4.036256585063537</c:v>
                </c:pt>
                <c:pt idx="156">
                  <c:v>-1.4074018914290036</c:v>
                </c:pt>
                <c:pt idx="157">
                  <c:v>-0.24924471299093312</c:v>
                </c:pt>
                <c:pt idx="158">
                  <c:v>-3.4299992428257706</c:v>
                </c:pt>
                <c:pt idx="159">
                  <c:v>2.0307354555433479</c:v>
                </c:pt>
                <c:pt idx="160">
                  <c:v>2.4283408898793617</c:v>
                </c:pt>
                <c:pt idx="161">
                  <c:v>-1.2904193863005511</c:v>
                </c:pt>
                <c:pt idx="162">
                  <c:v>-1.1400775252717184</c:v>
                </c:pt>
                <c:pt idx="163">
                  <c:v>2.0834935034981092</c:v>
                </c:pt>
                <c:pt idx="164">
                  <c:v>-1.5137821961138658</c:v>
                </c:pt>
                <c:pt idx="165">
                  <c:v>0.29823353980269662</c:v>
                </c:pt>
                <c:pt idx="166">
                  <c:v>2.6837450442208026</c:v>
                </c:pt>
                <c:pt idx="167">
                  <c:v>2.0864270864270966</c:v>
                </c:pt>
                <c:pt idx="168">
                  <c:v>-3.1129536693577844</c:v>
                </c:pt>
                <c:pt idx="169">
                  <c:v>3.978680279258314</c:v>
                </c:pt>
                <c:pt idx="170">
                  <c:v>4.9238322142805613</c:v>
                </c:pt>
                <c:pt idx="171">
                  <c:v>2.3257414160875221</c:v>
                </c:pt>
                <c:pt idx="172">
                  <c:v>-1.8223387801761759</c:v>
                </c:pt>
                <c:pt idx="173">
                  <c:v>1.6369863013698693</c:v>
                </c:pt>
                <c:pt idx="174">
                  <c:v>-4.1714401239975798</c:v>
                </c:pt>
                <c:pt idx="175">
                  <c:v>4.7960618846694825</c:v>
                </c:pt>
                <c:pt idx="176">
                  <c:v>-0.88578714266541703</c:v>
                </c:pt>
                <c:pt idx="177">
                  <c:v>3.5138794854434727</c:v>
                </c:pt>
                <c:pt idx="178">
                  <c:v>-6.5406501406329006E-3</c:v>
                </c:pt>
                <c:pt idx="179">
                  <c:v>-3.2639979068550407</c:v>
                </c:pt>
                <c:pt idx="180">
                  <c:v>2.6100480086550752</c:v>
                </c:pt>
                <c:pt idx="181">
                  <c:v>1.0280065897858259</c:v>
                </c:pt>
                <c:pt idx="182">
                  <c:v>0.51529580588350998</c:v>
                </c:pt>
                <c:pt idx="183">
                  <c:v>-0.49967553536664799</c:v>
                </c:pt>
                <c:pt idx="184">
                  <c:v>-3.704428357138196</c:v>
                </c:pt>
                <c:pt idx="185">
                  <c:v>1.8218760582458577</c:v>
                </c:pt>
                <c:pt idx="186">
                  <c:v>-1.5298656378874551</c:v>
                </c:pt>
                <c:pt idx="187">
                  <c:v>-1.4523101864360983</c:v>
                </c:pt>
                <c:pt idx="188">
                  <c:v>3.7768181506614504</c:v>
                </c:pt>
                <c:pt idx="189">
                  <c:v>-1.8824306472919419</c:v>
                </c:pt>
                <c:pt idx="190">
                  <c:v>3.3052844160215353</c:v>
                </c:pt>
                <c:pt idx="191">
                  <c:v>0.17594161344976186</c:v>
                </c:pt>
                <c:pt idx="192">
                  <c:v>1.7042867364860499</c:v>
                </c:pt>
                <c:pt idx="193">
                  <c:v>1.5542053086024914</c:v>
                </c:pt>
                <c:pt idx="194">
                  <c:v>-0.98878952009069443</c:v>
                </c:pt>
                <c:pt idx="195">
                  <c:v>2.7669995547357042</c:v>
                </c:pt>
                <c:pt idx="196">
                  <c:v>6.1896509036974768E-3</c:v>
                </c:pt>
                <c:pt idx="197">
                  <c:v>-3.0760661013802091</c:v>
                </c:pt>
                <c:pt idx="198">
                  <c:v>2.1328224776500697</c:v>
                </c:pt>
                <c:pt idx="199">
                  <c:v>-6.1648118044266687</c:v>
                </c:pt>
                <c:pt idx="200">
                  <c:v>-0.59968017057569301</c:v>
                </c:pt>
                <c:pt idx="201">
                  <c:v>1.8903338249095083</c:v>
                </c:pt>
                <c:pt idx="202">
                  <c:v>-0.21710526315789175</c:v>
                </c:pt>
                <c:pt idx="203">
                  <c:v>-2.5713720577569723</c:v>
                </c:pt>
                <c:pt idx="204">
                  <c:v>-2.4565202679840263</c:v>
                </c:pt>
                <c:pt idx="205">
                  <c:v>0.42319966699041967</c:v>
                </c:pt>
                <c:pt idx="206">
                  <c:v>-0.10362694300518134</c:v>
                </c:pt>
                <c:pt idx="207">
                  <c:v>1.1618257261410758</c:v>
                </c:pt>
                <c:pt idx="208">
                  <c:v>2.884878315559205</c:v>
                </c:pt>
                <c:pt idx="209">
                  <c:v>2.1262458471760799</c:v>
                </c:pt>
                <c:pt idx="210">
                  <c:v>0.73519843851658784</c:v>
                </c:pt>
                <c:pt idx="211">
                  <c:v>-3.3972744300200164</c:v>
                </c:pt>
                <c:pt idx="212">
                  <c:v>-1.7984890018051809</c:v>
                </c:pt>
                <c:pt idx="213">
                  <c:v>-2.3692810457516309</c:v>
                </c:pt>
                <c:pt idx="214">
                  <c:v>0.26499302649929951</c:v>
                </c:pt>
                <c:pt idx="215">
                  <c:v>-0.97370983446932824</c:v>
                </c:pt>
                <c:pt idx="216">
                  <c:v>-4.4037083860092743</c:v>
                </c:pt>
                <c:pt idx="217">
                  <c:v>5.2531041069723017</c:v>
                </c:pt>
                <c:pt idx="218">
                  <c:v>-0.15356694122573072</c:v>
                </c:pt>
                <c:pt idx="219">
                  <c:v>-4.6420581655481046</c:v>
                </c:pt>
                <c:pt idx="220">
                  <c:v>5.1246334310850505</c:v>
                </c:pt>
                <c:pt idx="221">
                  <c:v>-0.70437268986680623</c:v>
                </c:pt>
                <c:pt idx="222">
                  <c:v>0.8217446270543648</c:v>
                </c:pt>
                <c:pt idx="223">
                  <c:v>-2.563566701497733</c:v>
                </c:pt>
                <c:pt idx="224">
                  <c:v>1.4870951597912314</c:v>
                </c:pt>
                <c:pt idx="225">
                  <c:v>0.21134202183867556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8-4591-B8C0-9DD20FC1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502480"/>
        <c:axId val="1154489168"/>
      </c:lineChart>
      <c:dateAx>
        <c:axId val="11545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89168"/>
        <c:crosses val="autoZero"/>
        <c:auto val="1"/>
        <c:lblOffset val="100"/>
        <c:baseTimeUnit val="days"/>
      </c:dateAx>
      <c:valAx>
        <c:axId val="11544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RAMCOCEM_FUT_FAR!$H$3</c:f>
              <c:strCache>
                <c:ptCount val="1"/>
                <c:pt idx="0">
                  <c:v>Adjusted_Ret%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RAMCOCEM_FUT_FAR!$B$4:$B$229</c:f>
              <c:numCache>
                <c:formatCode>yyyy\-mm\-dd;@</c:formatCode>
                <c:ptCount val="226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44581</c:v>
                </c:pt>
                <c:pt idx="55">
                  <c:v>44582</c:v>
                </c:pt>
                <c:pt idx="56">
                  <c:v>44585</c:v>
                </c:pt>
                <c:pt idx="57">
                  <c:v>44586</c:v>
                </c:pt>
                <c:pt idx="58">
                  <c:v>44588</c:v>
                </c:pt>
                <c:pt idx="59">
                  <c:v>44589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44599</c:v>
                </c:pt>
                <c:pt idx="66">
                  <c:v>44600</c:v>
                </c:pt>
                <c:pt idx="67">
                  <c:v>44601</c:v>
                </c:pt>
                <c:pt idx="68">
                  <c:v>44602</c:v>
                </c:pt>
                <c:pt idx="69">
                  <c:v>44603</c:v>
                </c:pt>
                <c:pt idx="70">
                  <c:v>44606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44613</c:v>
                </c:pt>
                <c:pt idx="75">
                  <c:v>44614</c:v>
                </c:pt>
                <c:pt idx="76">
                  <c:v>44615</c:v>
                </c:pt>
                <c:pt idx="77">
                  <c:v>44616</c:v>
                </c:pt>
                <c:pt idx="78">
                  <c:v>44617</c:v>
                </c:pt>
                <c:pt idx="79">
                  <c:v>44622</c:v>
                </c:pt>
                <c:pt idx="80">
                  <c:v>44623</c:v>
                </c:pt>
                <c:pt idx="81">
                  <c:v>44624</c:v>
                </c:pt>
                <c:pt idx="82">
                  <c:v>44627</c:v>
                </c:pt>
                <c:pt idx="83">
                  <c:v>44628</c:v>
                </c:pt>
                <c:pt idx="84">
                  <c:v>44629</c:v>
                </c:pt>
                <c:pt idx="85">
                  <c:v>44630</c:v>
                </c:pt>
                <c:pt idx="86">
                  <c:v>44631</c:v>
                </c:pt>
                <c:pt idx="87">
                  <c:v>44634</c:v>
                </c:pt>
                <c:pt idx="88">
                  <c:v>44635</c:v>
                </c:pt>
                <c:pt idx="89">
                  <c:v>44636</c:v>
                </c:pt>
                <c:pt idx="90">
                  <c:v>44641</c:v>
                </c:pt>
                <c:pt idx="91">
                  <c:v>44648</c:v>
                </c:pt>
                <c:pt idx="92">
                  <c:v>44649</c:v>
                </c:pt>
                <c:pt idx="93">
                  <c:v>44650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44662</c:v>
                </c:pt>
                <c:pt idx="100">
                  <c:v>44663</c:v>
                </c:pt>
                <c:pt idx="101">
                  <c:v>44664</c:v>
                </c:pt>
                <c:pt idx="102">
                  <c:v>44669</c:v>
                </c:pt>
                <c:pt idx="103">
                  <c:v>44670</c:v>
                </c:pt>
                <c:pt idx="104">
                  <c:v>44671</c:v>
                </c:pt>
                <c:pt idx="105">
                  <c:v>44672</c:v>
                </c:pt>
                <c:pt idx="106">
                  <c:v>44673</c:v>
                </c:pt>
                <c:pt idx="107">
                  <c:v>44676</c:v>
                </c:pt>
                <c:pt idx="108">
                  <c:v>44677</c:v>
                </c:pt>
                <c:pt idx="109">
                  <c:v>44678</c:v>
                </c:pt>
                <c:pt idx="110">
                  <c:v>44680</c:v>
                </c:pt>
                <c:pt idx="111">
                  <c:v>44683</c:v>
                </c:pt>
                <c:pt idx="112">
                  <c:v>44685</c:v>
                </c:pt>
                <c:pt idx="113">
                  <c:v>44686</c:v>
                </c:pt>
                <c:pt idx="114">
                  <c:v>44687</c:v>
                </c:pt>
                <c:pt idx="115">
                  <c:v>44690</c:v>
                </c:pt>
                <c:pt idx="116">
                  <c:v>44692</c:v>
                </c:pt>
                <c:pt idx="117">
                  <c:v>44693</c:v>
                </c:pt>
                <c:pt idx="118">
                  <c:v>44694</c:v>
                </c:pt>
                <c:pt idx="119">
                  <c:v>44697</c:v>
                </c:pt>
                <c:pt idx="120">
                  <c:v>44698</c:v>
                </c:pt>
                <c:pt idx="121">
                  <c:v>44699</c:v>
                </c:pt>
                <c:pt idx="122">
                  <c:v>44700</c:v>
                </c:pt>
                <c:pt idx="123">
                  <c:v>44701</c:v>
                </c:pt>
                <c:pt idx="124">
                  <c:v>44704</c:v>
                </c:pt>
                <c:pt idx="125">
                  <c:v>44705</c:v>
                </c:pt>
                <c:pt idx="126">
                  <c:v>44706</c:v>
                </c:pt>
                <c:pt idx="127">
                  <c:v>44707</c:v>
                </c:pt>
                <c:pt idx="128">
                  <c:v>44708</c:v>
                </c:pt>
                <c:pt idx="129">
                  <c:v>44711</c:v>
                </c:pt>
                <c:pt idx="130">
                  <c:v>44712</c:v>
                </c:pt>
                <c:pt idx="131">
                  <c:v>44713</c:v>
                </c:pt>
                <c:pt idx="132">
                  <c:v>44714</c:v>
                </c:pt>
                <c:pt idx="133">
                  <c:v>44715</c:v>
                </c:pt>
                <c:pt idx="134">
                  <c:v>44718</c:v>
                </c:pt>
                <c:pt idx="135">
                  <c:v>44719</c:v>
                </c:pt>
                <c:pt idx="136">
                  <c:v>44720</c:v>
                </c:pt>
                <c:pt idx="137">
                  <c:v>44721</c:v>
                </c:pt>
                <c:pt idx="138">
                  <c:v>44722</c:v>
                </c:pt>
                <c:pt idx="139">
                  <c:v>44725</c:v>
                </c:pt>
                <c:pt idx="140">
                  <c:v>44726</c:v>
                </c:pt>
                <c:pt idx="141">
                  <c:v>44727</c:v>
                </c:pt>
                <c:pt idx="142">
                  <c:v>44728</c:v>
                </c:pt>
                <c:pt idx="143">
                  <c:v>44732</c:v>
                </c:pt>
                <c:pt idx="144">
                  <c:v>44733</c:v>
                </c:pt>
                <c:pt idx="145">
                  <c:v>44734</c:v>
                </c:pt>
                <c:pt idx="146">
                  <c:v>44735</c:v>
                </c:pt>
                <c:pt idx="147">
                  <c:v>44736</c:v>
                </c:pt>
                <c:pt idx="148">
                  <c:v>44739</c:v>
                </c:pt>
                <c:pt idx="149">
                  <c:v>44740</c:v>
                </c:pt>
                <c:pt idx="150">
                  <c:v>44741</c:v>
                </c:pt>
                <c:pt idx="151">
                  <c:v>44742</c:v>
                </c:pt>
                <c:pt idx="152">
                  <c:v>44743</c:v>
                </c:pt>
                <c:pt idx="153">
                  <c:v>44746</c:v>
                </c:pt>
                <c:pt idx="154">
                  <c:v>44747</c:v>
                </c:pt>
                <c:pt idx="155">
                  <c:v>44748</c:v>
                </c:pt>
                <c:pt idx="156">
                  <c:v>44749</c:v>
                </c:pt>
                <c:pt idx="157">
                  <c:v>44750</c:v>
                </c:pt>
                <c:pt idx="158">
                  <c:v>44753</c:v>
                </c:pt>
                <c:pt idx="159">
                  <c:v>44754</c:v>
                </c:pt>
                <c:pt idx="160">
                  <c:v>44755</c:v>
                </c:pt>
                <c:pt idx="161">
                  <c:v>44756</c:v>
                </c:pt>
                <c:pt idx="162">
                  <c:v>44757</c:v>
                </c:pt>
                <c:pt idx="163">
                  <c:v>44760</c:v>
                </c:pt>
                <c:pt idx="164">
                  <c:v>44761</c:v>
                </c:pt>
                <c:pt idx="165">
                  <c:v>44763</c:v>
                </c:pt>
                <c:pt idx="166">
                  <c:v>44764</c:v>
                </c:pt>
                <c:pt idx="167">
                  <c:v>44767</c:v>
                </c:pt>
                <c:pt idx="168">
                  <c:v>44768</c:v>
                </c:pt>
                <c:pt idx="169">
                  <c:v>44769</c:v>
                </c:pt>
                <c:pt idx="170">
                  <c:v>44770</c:v>
                </c:pt>
                <c:pt idx="171">
                  <c:v>44771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44781</c:v>
                </c:pt>
                <c:pt idx="178">
                  <c:v>44783</c:v>
                </c:pt>
                <c:pt idx="179">
                  <c:v>44784</c:v>
                </c:pt>
                <c:pt idx="180">
                  <c:v>44785</c:v>
                </c:pt>
                <c:pt idx="181">
                  <c:v>44789</c:v>
                </c:pt>
                <c:pt idx="182">
                  <c:v>44791</c:v>
                </c:pt>
                <c:pt idx="183">
                  <c:v>44792</c:v>
                </c:pt>
                <c:pt idx="184">
                  <c:v>44795</c:v>
                </c:pt>
                <c:pt idx="185">
                  <c:v>44796</c:v>
                </c:pt>
                <c:pt idx="186">
                  <c:v>44797</c:v>
                </c:pt>
                <c:pt idx="187">
                  <c:v>44798</c:v>
                </c:pt>
                <c:pt idx="188">
                  <c:v>44799</c:v>
                </c:pt>
                <c:pt idx="189">
                  <c:v>44802</c:v>
                </c:pt>
                <c:pt idx="190">
                  <c:v>44803</c:v>
                </c:pt>
                <c:pt idx="191">
                  <c:v>44810</c:v>
                </c:pt>
                <c:pt idx="192">
                  <c:v>44811</c:v>
                </c:pt>
                <c:pt idx="193">
                  <c:v>44812</c:v>
                </c:pt>
                <c:pt idx="194">
                  <c:v>44813</c:v>
                </c:pt>
                <c:pt idx="195">
                  <c:v>44816</c:v>
                </c:pt>
                <c:pt idx="196">
                  <c:v>44817</c:v>
                </c:pt>
                <c:pt idx="197">
                  <c:v>44818</c:v>
                </c:pt>
                <c:pt idx="198">
                  <c:v>44819</c:v>
                </c:pt>
                <c:pt idx="199">
                  <c:v>44820</c:v>
                </c:pt>
                <c:pt idx="200">
                  <c:v>44823</c:v>
                </c:pt>
                <c:pt idx="201">
                  <c:v>44824</c:v>
                </c:pt>
                <c:pt idx="202">
                  <c:v>44825</c:v>
                </c:pt>
                <c:pt idx="203">
                  <c:v>44827</c:v>
                </c:pt>
                <c:pt idx="204">
                  <c:v>44830</c:v>
                </c:pt>
                <c:pt idx="205">
                  <c:v>44831</c:v>
                </c:pt>
                <c:pt idx="206">
                  <c:v>44832</c:v>
                </c:pt>
                <c:pt idx="207">
                  <c:v>44833</c:v>
                </c:pt>
                <c:pt idx="208">
                  <c:v>44837</c:v>
                </c:pt>
                <c:pt idx="209">
                  <c:v>44838</c:v>
                </c:pt>
                <c:pt idx="210">
                  <c:v>44840</c:v>
                </c:pt>
                <c:pt idx="211">
                  <c:v>44841</c:v>
                </c:pt>
                <c:pt idx="212">
                  <c:v>44844</c:v>
                </c:pt>
                <c:pt idx="213">
                  <c:v>44845</c:v>
                </c:pt>
                <c:pt idx="214">
                  <c:v>44846</c:v>
                </c:pt>
                <c:pt idx="215">
                  <c:v>44847</c:v>
                </c:pt>
                <c:pt idx="216">
                  <c:v>44848</c:v>
                </c:pt>
                <c:pt idx="217">
                  <c:v>44851</c:v>
                </c:pt>
                <c:pt idx="218">
                  <c:v>44852</c:v>
                </c:pt>
                <c:pt idx="219">
                  <c:v>44853</c:v>
                </c:pt>
                <c:pt idx="220">
                  <c:v>44854</c:v>
                </c:pt>
                <c:pt idx="221">
                  <c:v>44855</c:v>
                </c:pt>
                <c:pt idx="222">
                  <c:v>44859</c:v>
                </c:pt>
                <c:pt idx="223">
                  <c:v>44861</c:v>
                </c:pt>
                <c:pt idx="224">
                  <c:v>44862</c:v>
                </c:pt>
                <c:pt idx="225">
                  <c:v>44865</c:v>
                </c:pt>
              </c:numCache>
            </c:numRef>
          </c:cat>
          <c:val>
            <c:numRef>
              <c:f>RAMCOCEM_FUT_FAR!$H$4:$H$229</c:f>
              <c:numCache>
                <c:formatCode>General</c:formatCode>
                <c:ptCount val="226"/>
                <c:pt idx="1">
                  <c:v>-0.30460608768111325</c:v>
                </c:pt>
                <c:pt idx="2">
                  <c:v>1.1005603629949403</c:v>
                </c:pt>
                <c:pt idx="3">
                  <c:v>1.8926188727731691E-2</c:v>
                </c:pt>
                <c:pt idx="4">
                  <c:v>1.3627825688073396</c:v>
                </c:pt>
                <c:pt idx="5">
                  <c:v>-1.4921840081429458</c:v>
                </c:pt>
                <c:pt idx="6">
                  <c:v>-1.022308217417252</c:v>
                </c:pt>
                <c:pt idx="7">
                  <c:v>-0.43907537091989396</c:v>
                </c:pt>
                <c:pt idx="8">
                  <c:v>0.11366885619851372</c:v>
                </c:pt>
                <c:pt idx="9">
                  <c:v>-0.70021435875982796</c:v>
                </c:pt>
                <c:pt idx="10">
                  <c:v>-2.5202917641553535</c:v>
                </c:pt>
                <c:pt idx="11">
                  <c:v>-1.2208776044915914</c:v>
                </c:pt>
                <c:pt idx="12">
                  <c:v>-1.6719578865578779</c:v>
                </c:pt>
                <c:pt idx="13">
                  <c:v>-1.6547532461120689</c:v>
                </c:pt>
                <c:pt idx="14">
                  <c:v>1.1791326792793719</c:v>
                </c:pt>
                <c:pt idx="15">
                  <c:v>-0.60568196241757144</c:v>
                </c:pt>
                <c:pt idx="16">
                  <c:v>-0.56407285329610724</c:v>
                </c:pt>
                <c:pt idx="17">
                  <c:v>-3.5896410266693337</c:v>
                </c:pt>
                <c:pt idx="18">
                  <c:v>-1.9741702063516908</c:v>
                </c:pt>
                <c:pt idx="19">
                  <c:v>0.70657569172055557</c:v>
                </c:pt>
                <c:pt idx="20">
                  <c:v>0.30669726402188779</c:v>
                </c:pt>
                <c:pt idx="21">
                  <c:v>0.6095583136699797</c:v>
                </c:pt>
                <c:pt idx="22">
                  <c:v>-6.1549807231426487E-2</c:v>
                </c:pt>
                <c:pt idx="23">
                  <c:v>-0.9163129084371302</c:v>
                </c:pt>
                <c:pt idx="24">
                  <c:v>1.6940581493165137</c:v>
                </c:pt>
                <c:pt idx="25">
                  <c:v>2.0166856219959595</c:v>
                </c:pt>
                <c:pt idx="26">
                  <c:v>0.42058851412944398</c:v>
                </c:pt>
                <c:pt idx="27">
                  <c:v>0.81194494857835164</c:v>
                </c:pt>
                <c:pt idx="28">
                  <c:v>-0.76495402919416799</c:v>
                </c:pt>
                <c:pt idx="29">
                  <c:v>0.71512732400040746</c:v>
                </c:pt>
                <c:pt idx="30">
                  <c:v>0.57948482531113876</c:v>
                </c:pt>
                <c:pt idx="31">
                  <c:v>-0.94965861897665627</c:v>
                </c:pt>
                <c:pt idx="32">
                  <c:v>-1.0433208462849648</c:v>
                </c:pt>
                <c:pt idx="33">
                  <c:v>-3.0848731324385943</c:v>
                </c:pt>
                <c:pt idx="34">
                  <c:v>2.1677611607376086</c:v>
                </c:pt>
                <c:pt idx="35">
                  <c:v>2.4318940966010709</c:v>
                </c:pt>
                <c:pt idx="36">
                  <c:v>0.23275355147646107</c:v>
                </c:pt>
                <c:pt idx="37">
                  <c:v>-0.73772274400557836</c:v>
                </c:pt>
                <c:pt idx="38">
                  <c:v>-1.0283342718300665</c:v>
                </c:pt>
                <c:pt idx="39">
                  <c:v>1.0970311592369626</c:v>
                </c:pt>
                <c:pt idx="40">
                  <c:v>-0.45657317756542209</c:v>
                </c:pt>
                <c:pt idx="41">
                  <c:v>-0.4384494548560518</c:v>
                </c:pt>
                <c:pt idx="42">
                  <c:v>2.3043153306764914</c:v>
                </c:pt>
                <c:pt idx="43">
                  <c:v>2.1773400059151111</c:v>
                </c:pt>
                <c:pt idx="44">
                  <c:v>-0.27230401234568341</c:v>
                </c:pt>
                <c:pt idx="45">
                  <c:v>0.43309350800020657</c:v>
                </c:pt>
                <c:pt idx="46">
                  <c:v>-2.152713086989992</c:v>
                </c:pt>
                <c:pt idx="47">
                  <c:v>2.0137443963822168</c:v>
                </c:pt>
                <c:pt idx="48">
                  <c:v>1.7800048215404014</c:v>
                </c:pt>
                <c:pt idx="49">
                  <c:v>-3.1486772826189884</c:v>
                </c:pt>
                <c:pt idx="50">
                  <c:v>2.6107843749999913</c:v>
                </c:pt>
                <c:pt idx="51">
                  <c:v>-2.2334976500808592</c:v>
                </c:pt>
                <c:pt idx="52">
                  <c:v>-1.3685848249027281</c:v>
                </c:pt>
                <c:pt idx="53">
                  <c:v>1.5167950310559006</c:v>
                </c:pt>
                <c:pt idx="54">
                  <c:v>-7.0757932770253875</c:v>
                </c:pt>
                <c:pt idx="55">
                  <c:v>-1.5829111952378421</c:v>
                </c:pt>
                <c:pt idx="56">
                  <c:v>-5.309111190665611</c:v>
                </c:pt>
                <c:pt idx="57">
                  <c:v>-4.6225095515368606</c:v>
                </c:pt>
                <c:pt idx="58">
                  <c:v>-0.54223560614952093</c:v>
                </c:pt>
                <c:pt idx="59">
                  <c:v>1.3896234017456974</c:v>
                </c:pt>
                <c:pt idx="60">
                  <c:v>2.0556666589138275</c:v>
                </c:pt>
                <c:pt idx="61">
                  <c:v>2.9865624444697652</c:v>
                </c:pt>
                <c:pt idx="62">
                  <c:v>-0.7791816905301614</c:v>
                </c:pt>
                <c:pt idx="63">
                  <c:v>-1.8428112781954937</c:v>
                </c:pt>
                <c:pt idx="64">
                  <c:v>1.0617346378537855</c:v>
                </c:pt>
                <c:pt idx="65">
                  <c:v>-0.81286854838709433</c:v>
                </c:pt>
                <c:pt idx="66">
                  <c:v>7.4077401481313948E-2</c:v>
                </c:pt>
                <c:pt idx="67">
                  <c:v>1.4126033997853982</c:v>
                </c:pt>
                <c:pt idx="68">
                  <c:v>-1.5333244266317991E-2</c:v>
                </c:pt>
                <c:pt idx="69">
                  <c:v>-2.0188000890471898</c:v>
                </c:pt>
                <c:pt idx="70">
                  <c:v>-4.2336027254144959</c:v>
                </c:pt>
                <c:pt idx="71">
                  <c:v>2.9082342855449559</c:v>
                </c:pt>
                <c:pt idx="72">
                  <c:v>-0.23809683362118592</c:v>
                </c:pt>
                <c:pt idx="73">
                  <c:v>-3.2965019901932506</c:v>
                </c:pt>
                <c:pt idx="74">
                  <c:v>-1.0150367918902856</c:v>
                </c:pt>
                <c:pt idx="75">
                  <c:v>-1.3921319523063953</c:v>
                </c:pt>
                <c:pt idx="76">
                  <c:v>-0.23244826933641524</c:v>
                </c:pt>
                <c:pt idx="77">
                  <c:v>-5.9949509205456044</c:v>
                </c:pt>
                <c:pt idx="78">
                  <c:v>2.3365837398373985</c:v>
                </c:pt>
                <c:pt idx="79">
                  <c:v>-0.41264116899619385</c:v>
                </c:pt>
                <c:pt idx="80">
                  <c:v>-5.9813985013710749</c:v>
                </c:pt>
                <c:pt idx="81">
                  <c:v>0.40948796528577597</c:v>
                </c:pt>
                <c:pt idx="82">
                  <c:v>-4.7564910226122237</c:v>
                </c:pt>
                <c:pt idx="83">
                  <c:v>1.4988626806460787</c:v>
                </c:pt>
                <c:pt idx="84">
                  <c:v>2.2645791250959326</c:v>
                </c:pt>
                <c:pt idx="85">
                  <c:v>0.83454550910454584</c:v>
                </c:pt>
                <c:pt idx="86">
                  <c:v>0.51609118382800667</c:v>
                </c:pt>
                <c:pt idx="87">
                  <c:v>-1.47042532777516</c:v>
                </c:pt>
                <c:pt idx="88">
                  <c:v>-0.18806821282401404</c:v>
                </c:pt>
                <c:pt idx="89">
                  <c:v>3.2548995627818043</c:v>
                </c:pt>
                <c:pt idx="90">
                  <c:v>-1.7772179894179865</c:v>
                </c:pt>
                <c:pt idx="91">
                  <c:v>-1.666661815979003</c:v>
                </c:pt>
                <c:pt idx="92">
                  <c:v>1.7617210400273657</c:v>
                </c:pt>
                <c:pt idx="93">
                  <c:v>4.2767961150692333</c:v>
                </c:pt>
                <c:pt idx="94">
                  <c:v>2.3400773195876345</c:v>
                </c:pt>
                <c:pt idx="95">
                  <c:v>1.9326162942916452</c:v>
                </c:pt>
                <c:pt idx="96">
                  <c:v>0.43127789161831309</c:v>
                </c:pt>
                <c:pt idx="97">
                  <c:v>0.44047434574271743</c:v>
                </c:pt>
                <c:pt idx="98">
                  <c:v>0.50434282220592386</c:v>
                </c:pt>
                <c:pt idx="99">
                  <c:v>-0.31363940407418667</c:v>
                </c:pt>
                <c:pt idx="100">
                  <c:v>-1.6068731707317101</c:v>
                </c:pt>
                <c:pt idx="101">
                  <c:v>1.4901749550888959</c:v>
                </c:pt>
                <c:pt idx="102">
                  <c:v>-1.0773178157413057</c:v>
                </c:pt>
                <c:pt idx="103">
                  <c:v>-2.6662871763255183</c:v>
                </c:pt>
                <c:pt idx="104">
                  <c:v>2.7968201975433677</c:v>
                </c:pt>
                <c:pt idx="105">
                  <c:v>0.40359516069449858</c:v>
                </c:pt>
                <c:pt idx="106">
                  <c:v>0.11957231825425454</c:v>
                </c:pt>
                <c:pt idx="107">
                  <c:v>-0.76175422276621496</c:v>
                </c:pt>
                <c:pt idx="108">
                  <c:v>-1.1617331771668133</c:v>
                </c:pt>
                <c:pt idx="109">
                  <c:v>-2.1721695760598534</c:v>
                </c:pt>
                <c:pt idx="110">
                  <c:v>2.2784667218754038</c:v>
                </c:pt>
                <c:pt idx="111">
                  <c:v>-1.0364399576640517</c:v>
                </c:pt>
                <c:pt idx="112">
                  <c:v>-4.5462782920387461</c:v>
                </c:pt>
                <c:pt idx="113">
                  <c:v>-1.5274278150928489</c:v>
                </c:pt>
                <c:pt idx="114">
                  <c:v>-3.2608257335739528</c:v>
                </c:pt>
                <c:pt idx="115">
                  <c:v>0.65821988950276555</c:v>
                </c:pt>
                <c:pt idx="116">
                  <c:v>-2.3105640515704291</c:v>
                </c:pt>
                <c:pt idx="117">
                  <c:v>-0.38519483581251435</c:v>
                </c:pt>
                <c:pt idx="118">
                  <c:v>-2.7735846240495663</c:v>
                </c:pt>
                <c:pt idx="119">
                  <c:v>0.79077048744299838</c:v>
                </c:pt>
                <c:pt idx="120">
                  <c:v>0.14498454030001046</c:v>
                </c:pt>
                <c:pt idx="121">
                  <c:v>-4.8899999999999999E-2</c:v>
                </c:pt>
                <c:pt idx="122">
                  <c:v>-2.7783263610315125</c:v>
                </c:pt>
                <c:pt idx="123">
                  <c:v>2.7418744531997836</c:v>
                </c:pt>
                <c:pt idx="124">
                  <c:v>-4.1538726608396592</c:v>
                </c:pt>
                <c:pt idx="125">
                  <c:v>-3.6572169966380241</c:v>
                </c:pt>
                <c:pt idx="126">
                  <c:v>-2.0639914431871027</c:v>
                </c:pt>
                <c:pt idx="127">
                  <c:v>6.1842909507989203</c:v>
                </c:pt>
                <c:pt idx="128">
                  <c:v>-2.5581075204765487</c:v>
                </c:pt>
                <c:pt idx="129">
                  <c:v>3.6782824639120104</c:v>
                </c:pt>
                <c:pt idx="130">
                  <c:v>0.68722280391723733</c:v>
                </c:pt>
                <c:pt idx="131">
                  <c:v>2.3116385278854019</c:v>
                </c:pt>
                <c:pt idx="132">
                  <c:v>0.34304493001999425</c:v>
                </c:pt>
                <c:pt idx="133">
                  <c:v>-10.043398406714559</c:v>
                </c:pt>
                <c:pt idx="134">
                  <c:v>-2.2941496127706724</c:v>
                </c:pt>
                <c:pt idx="135">
                  <c:v>-2.7017763945028257</c:v>
                </c:pt>
                <c:pt idx="136">
                  <c:v>2.6824043016110166</c:v>
                </c:pt>
                <c:pt idx="137">
                  <c:v>0.62890735591302982</c:v>
                </c:pt>
                <c:pt idx="138">
                  <c:v>-0.87697711762344077</c:v>
                </c:pt>
                <c:pt idx="139">
                  <c:v>-6.2351331606217695</c:v>
                </c:pt>
                <c:pt idx="140">
                  <c:v>3.1086397652744338</c:v>
                </c:pt>
                <c:pt idx="141">
                  <c:v>2.4173932072946291</c:v>
                </c:pt>
                <c:pt idx="142">
                  <c:v>-8.2146317495305734</c:v>
                </c:pt>
                <c:pt idx="143">
                  <c:v>7.1499400568939446</c:v>
                </c:pt>
                <c:pt idx="144">
                  <c:v>0.75387847251014317</c:v>
                </c:pt>
                <c:pt idx="145">
                  <c:v>-3.4975575189206864</c:v>
                </c:pt>
                <c:pt idx="146">
                  <c:v>0.80942654000169623</c:v>
                </c:pt>
                <c:pt idx="147">
                  <c:v>4.071217959114712</c:v>
                </c:pt>
                <c:pt idx="148">
                  <c:v>-1.3488691221807563</c:v>
                </c:pt>
                <c:pt idx="149">
                  <c:v>4.0177160940325498</c:v>
                </c:pt>
                <c:pt idx="150">
                  <c:v>-3.3211838954268909</c:v>
                </c:pt>
                <c:pt idx="151">
                  <c:v>3.0252649628480448E-2</c:v>
                </c:pt>
                <c:pt idx="152">
                  <c:v>6.8264025373256052</c:v>
                </c:pt>
                <c:pt idx="153">
                  <c:v>-0.29537480916030884</c:v>
                </c:pt>
                <c:pt idx="154">
                  <c:v>-1.2755648607284971</c:v>
                </c:pt>
                <c:pt idx="155">
                  <c:v>3.9853565850635371</c:v>
                </c:pt>
                <c:pt idx="156">
                  <c:v>-1.4590018914290037</c:v>
                </c:pt>
                <c:pt idx="157">
                  <c:v>-0.30094471299093312</c:v>
                </c:pt>
                <c:pt idx="158">
                  <c:v>-3.4814992428257705</c:v>
                </c:pt>
                <c:pt idx="159">
                  <c:v>1.9791354555433478</c:v>
                </c:pt>
                <c:pt idx="160">
                  <c:v>2.3765408898793616</c:v>
                </c:pt>
                <c:pt idx="161">
                  <c:v>-1.3426193863005511</c:v>
                </c:pt>
                <c:pt idx="162">
                  <c:v>-1.1923775252717184</c:v>
                </c:pt>
                <c:pt idx="163">
                  <c:v>2.0311935034981095</c:v>
                </c:pt>
                <c:pt idx="164">
                  <c:v>-1.5662821961138658</c:v>
                </c:pt>
                <c:pt idx="165">
                  <c:v>0.24393353980269664</c:v>
                </c:pt>
                <c:pt idx="166">
                  <c:v>2.6292450442208026</c:v>
                </c:pt>
                <c:pt idx="167">
                  <c:v>2.0319270864270966</c:v>
                </c:pt>
                <c:pt idx="168">
                  <c:v>-3.1673536693577846</c:v>
                </c:pt>
                <c:pt idx="169">
                  <c:v>3.9223802792583142</c:v>
                </c:pt>
                <c:pt idx="170">
                  <c:v>4.8678322142805612</c:v>
                </c:pt>
                <c:pt idx="171">
                  <c:v>2.269741416087522</c:v>
                </c:pt>
                <c:pt idx="172">
                  <c:v>-1.878138780176176</c:v>
                </c:pt>
                <c:pt idx="173">
                  <c:v>1.5822863013698694</c:v>
                </c:pt>
                <c:pt idx="174">
                  <c:v>-4.2267401239975797</c:v>
                </c:pt>
                <c:pt idx="175">
                  <c:v>4.7407618846694826</c:v>
                </c:pt>
                <c:pt idx="176">
                  <c:v>-0.94158714266541699</c:v>
                </c:pt>
                <c:pt idx="177">
                  <c:v>3.4580794854434727</c:v>
                </c:pt>
                <c:pt idx="178">
                  <c:v>-6.1840650140632905E-2</c:v>
                </c:pt>
                <c:pt idx="179">
                  <c:v>-3.3200979068550405</c:v>
                </c:pt>
                <c:pt idx="180">
                  <c:v>2.5545480086550754</c:v>
                </c:pt>
                <c:pt idx="181">
                  <c:v>0.97260658978582593</c:v>
                </c:pt>
                <c:pt idx="182">
                  <c:v>0.45969580588351</c:v>
                </c:pt>
                <c:pt idx="183">
                  <c:v>-0.55517553536664799</c:v>
                </c:pt>
                <c:pt idx="184">
                  <c:v>-3.760228357138196</c:v>
                </c:pt>
                <c:pt idx="185">
                  <c:v>1.7666760582458578</c:v>
                </c:pt>
                <c:pt idx="186">
                  <c:v>-1.5856656378874552</c:v>
                </c:pt>
                <c:pt idx="187">
                  <c:v>-1.5085101864360984</c:v>
                </c:pt>
                <c:pt idx="188">
                  <c:v>3.7209181506614506</c:v>
                </c:pt>
                <c:pt idx="189">
                  <c:v>-1.9384306472919419</c:v>
                </c:pt>
                <c:pt idx="190">
                  <c:v>3.2493844160215355</c:v>
                </c:pt>
                <c:pt idx="191">
                  <c:v>0.11994161344976187</c:v>
                </c:pt>
                <c:pt idx="192">
                  <c:v>1.6483867364860498</c:v>
                </c:pt>
                <c:pt idx="193">
                  <c:v>1.4978053086024914</c:v>
                </c:pt>
                <c:pt idx="194">
                  <c:v>-1.0451895200906944</c:v>
                </c:pt>
                <c:pt idx="195">
                  <c:v>2.7103995547357043</c:v>
                </c:pt>
                <c:pt idx="196">
                  <c:v>-5.0410349096302529E-2</c:v>
                </c:pt>
                <c:pt idx="197">
                  <c:v>-3.133066101380209</c:v>
                </c:pt>
                <c:pt idx="198">
                  <c:v>2.0752224776500698</c:v>
                </c:pt>
                <c:pt idx="199">
                  <c:v>-6.2225118044266683</c:v>
                </c:pt>
                <c:pt idx="200">
                  <c:v>-0.65748017057569297</c:v>
                </c:pt>
                <c:pt idx="201">
                  <c:v>1.8324338249095082</c:v>
                </c:pt>
                <c:pt idx="202">
                  <c:v>-0.27560526315789174</c:v>
                </c:pt>
                <c:pt idx="203">
                  <c:v>-2.6303720577569725</c:v>
                </c:pt>
                <c:pt idx="204">
                  <c:v>-2.5159202679840265</c:v>
                </c:pt>
                <c:pt idx="205">
                  <c:v>0.36349966699041969</c:v>
                </c:pt>
                <c:pt idx="206">
                  <c:v>-0.16462694300518133</c:v>
                </c:pt>
                <c:pt idx="207">
                  <c:v>1.1009257261410759</c:v>
                </c:pt>
                <c:pt idx="208">
                  <c:v>2.825078315559205</c:v>
                </c:pt>
                <c:pt idx="209">
                  <c:v>2.0666458471760798</c:v>
                </c:pt>
                <c:pt idx="210">
                  <c:v>0.67429843851658788</c:v>
                </c:pt>
                <c:pt idx="211">
                  <c:v>-3.4584744300200163</c:v>
                </c:pt>
                <c:pt idx="212">
                  <c:v>-1.8597890018051808</c:v>
                </c:pt>
                <c:pt idx="213">
                  <c:v>-2.4312810457516307</c:v>
                </c:pt>
                <c:pt idx="214">
                  <c:v>0.20269302649929952</c:v>
                </c:pt>
                <c:pt idx="215">
                  <c:v>-1.0367098344693282</c:v>
                </c:pt>
                <c:pt idx="216">
                  <c:v>-4.4670083860092742</c:v>
                </c:pt>
                <c:pt idx="217">
                  <c:v>5.190104106972302</c:v>
                </c:pt>
                <c:pt idx="218">
                  <c:v>-0.21656694122573072</c:v>
                </c:pt>
                <c:pt idx="219">
                  <c:v>-4.7053581655481045</c:v>
                </c:pt>
                <c:pt idx="220">
                  <c:v>5.0608334310850509</c:v>
                </c:pt>
                <c:pt idx="221">
                  <c:v>-0.7681726898668062</c:v>
                </c:pt>
                <c:pt idx="222">
                  <c:v>0.75814462705436481</c:v>
                </c:pt>
                <c:pt idx="223">
                  <c:v>-2.6273667014977331</c:v>
                </c:pt>
                <c:pt idx="224">
                  <c:v>1.4225951597912314</c:v>
                </c:pt>
                <c:pt idx="225">
                  <c:v>0.14694202183867555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E-4B1C-8545-75CBDAE3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6672"/>
        <c:axId val="1492052496"/>
      </c:lineChart>
      <c:dateAx>
        <c:axId val="149204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52496"/>
        <c:crosses val="autoZero"/>
        <c:auto val="1"/>
        <c:lblOffset val="100"/>
        <c:baseTimeUnit val="days"/>
      </c:dateAx>
      <c:valAx>
        <c:axId val="1492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RAMCOCEM_FUT_FAR!$Q$3</c:f>
              <c:strCache>
                <c:ptCount val="1"/>
                <c:pt idx="0">
                  <c:v>Unadjusted_Ret%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RAMCOCEM_FUT_FAR!$N$4:$N$57</c:f>
              <c:numCache>
                <c:formatCode>m/d/yyyy</c:formatCode>
                <c:ptCount val="54"/>
                <c:pt idx="0">
                  <c:v>44494</c:v>
                </c:pt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RAMCOCEM_FUT_FAR!$Q$4:$Q$57</c:f>
              <c:numCache>
                <c:formatCode>General</c:formatCode>
                <c:ptCount val="54"/>
                <c:pt idx="2">
                  <c:v>2.3332253136428909</c:v>
                </c:pt>
                <c:pt idx="3">
                  <c:v>-3.325039583804569</c:v>
                </c:pt>
                <c:pt idx="4">
                  <c:v>-6.7524567150210562</c:v>
                </c:pt>
                <c:pt idx="5">
                  <c:v>-5.3244341847744332</c:v>
                </c:pt>
                <c:pt idx="6">
                  <c:v>0.81628326089261594</c:v>
                </c:pt>
                <c:pt idx="7">
                  <c:v>4.4058885383806494</c:v>
                </c:pt>
                <c:pt idx="8">
                  <c:v>-3.6005640044314635</c:v>
                </c:pt>
                <c:pt idx="9">
                  <c:v>3.2387818001358197</c:v>
                </c:pt>
                <c:pt idx="10">
                  <c:v>4.9233415979355346</c:v>
                </c:pt>
                <c:pt idx="11">
                  <c:v>1.9386574074074205</c:v>
                </c:pt>
                <c:pt idx="12">
                  <c:v>-2.5404484814079038</c:v>
                </c:pt>
                <c:pt idx="13">
                  <c:v>-13.300325226930731</c:v>
                </c:pt>
                <c:pt idx="14">
                  <c:v>-1.6964335703488023</c:v>
                </c:pt>
                <c:pt idx="15">
                  <c:v>0.73470782549265812</c:v>
                </c:pt>
                <c:pt idx="16">
                  <c:v>-4.6022502402894832</c:v>
                </c:pt>
                <c:pt idx="17">
                  <c:v>-1.5824097670835087</c:v>
                </c:pt>
                <c:pt idx="18">
                  <c:v>-5.2149825364326095</c:v>
                </c:pt>
                <c:pt idx="19">
                  <c:v>-10.317662007623895</c:v>
                </c:pt>
                <c:pt idx="20">
                  <c:v>3.8537829413431632</c:v>
                </c:pt>
                <c:pt idx="21">
                  <c:v>1.3437926330150098</c:v>
                </c:pt>
                <c:pt idx="22">
                  <c:v>-1.6288618159790029</c:v>
                </c:pt>
                <c:pt idx="23">
                  <c:v>8.7170715018816338</c:v>
                </c:pt>
                <c:pt idx="24">
                  <c:v>3.2160614261438671</c:v>
                </c:pt>
                <c:pt idx="25">
                  <c:v>-1.097560975609756</c:v>
                </c:pt>
                <c:pt idx="26">
                  <c:v>1.2330456226883196E-2</c:v>
                </c:pt>
                <c:pt idx="27">
                  <c:v>-1.9726297620515347</c:v>
                </c:pt>
                <c:pt idx="28">
                  <c:v>-8.3008426613004662</c:v>
                </c:pt>
                <c:pt idx="29">
                  <c:v>-4.4506926347551836</c:v>
                </c:pt>
                <c:pt idx="30">
                  <c:v>-3.9331084475705129</c:v>
                </c:pt>
                <c:pt idx="31">
                  <c:v>1.4643257377661494</c:v>
                </c:pt>
                <c:pt idx="32">
                  <c:v>-8.9168691554377375</c:v>
                </c:pt>
                <c:pt idx="33">
                  <c:v>-6.3217461600646754</c:v>
                </c:pt>
                <c:pt idx="34">
                  <c:v>4.0645495340007027</c:v>
                </c:pt>
                <c:pt idx="35">
                  <c:v>0.88730408823284002</c:v>
                </c:pt>
                <c:pt idx="36">
                  <c:v>7.4141048824593172</c:v>
                </c:pt>
                <c:pt idx="37">
                  <c:v>-2.4028160391796649</c:v>
                </c:pt>
                <c:pt idx="38">
                  <c:v>4.1085149756938888</c:v>
                </c:pt>
                <c:pt idx="39">
                  <c:v>3.5472209670131152</c:v>
                </c:pt>
                <c:pt idx="40">
                  <c:v>6.1895410575314491</c:v>
                </c:pt>
                <c:pt idx="41">
                  <c:v>4.719178082191787</c:v>
                </c:pt>
                <c:pt idx="42">
                  <c:v>0.27470730590619513</c:v>
                </c:pt>
                <c:pt idx="43">
                  <c:v>-3.6918661535450989</c:v>
                </c:pt>
                <c:pt idx="44">
                  <c:v>0.60954961056552659</c:v>
                </c:pt>
                <c:pt idx="45">
                  <c:v>3.487041400201949</c:v>
                </c:pt>
                <c:pt idx="46">
                  <c:v>5.0933454758342522</c:v>
                </c:pt>
                <c:pt idx="47">
                  <c:v>-7.6627878187670193</c:v>
                </c:pt>
                <c:pt idx="48">
                  <c:v>-3.3784689636680429</c:v>
                </c:pt>
                <c:pt idx="49">
                  <c:v>4.4123768558345988</c:v>
                </c:pt>
                <c:pt idx="50">
                  <c:v>-2.4053156146179431</c:v>
                </c:pt>
                <c:pt idx="51">
                  <c:v>-2.4645969498910709</c:v>
                </c:pt>
                <c:pt idx="52">
                  <c:v>0.20242914979757723</c:v>
                </c:pt>
                <c:pt idx="53">
                  <c:v>-0.90560780215952619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2-412C-9E75-7DF244AE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767472"/>
        <c:axId val="1163772464"/>
      </c:lineChart>
      <c:dateAx>
        <c:axId val="116376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72464"/>
        <c:crosses val="autoZero"/>
        <c:auto val="1"/>
        <c:lblOffset val="100"/>
        <c:baseTimeUnit val="days"/>
      </c:dateAx>
      <c:valAx>
        <c:axId val="11637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RAMCOCEM_FUT_FAR!$T$3</c:f>
              <c:strCache>
                <c:ptCount val="1"/>
                <c:pt idx="0">
                  <c:v>Adj_Ret%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RAMCOCEM_FUT_FAR!$N$4:$N$57</c:f>
              <c:numCache>
                <c:formatCode>m/d/yyyy</c:formatCode>
                <c:ptCount val="54"/>
                <c:pt idx="0">
                  <c:v>44494</c:v>
                </c:pt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RAMCOCEM_FUT_FAR!$T$4:$T$57</c:f>
              <c:numCache>
                <c:formatCode>General</c:formatCode>
                <c:ptCount val="54"/>
                <c:pt idx="2">
                  <c:v>2.297925313642891</c:v>
                </c:pt>
                <c:pt idx="3">
                  <c:v>-3.3604395838045691</c:v>
                </c:pt>
                <c:pt idx="4">
                  <c:v>-6.7878567150210563</c:v>
                </c:pt>
                <c:pt idx="5">
                  <c:v>-5.3599341847744331</c:v>
                </c:pt>
                <c:pt idx="6">
                  <c:v>0.78128326089261591</c:v>
                </c:pt>
                <c:pt idx="7">
                  <c:v>4.3702885383806498</c:v>
                </c:pt>
                <c:pt idx="8">
                  <c:v>-3.6368640044314633</c:v>
                </c:pt>
                <c:pt idx="9">
                  <c:v>3.2023818001358197</c:v>
                </c:pt>
                <c:pt idx="10">
                  <c:v>4.887341597935535</c:v>
                </c:pt>
                <c:pt idx="11">
                  <c:v>1.9027574074074205</c:v>
                </c:pt>
                <c:pt idx="12">
                  <c:v>-2.5777484814079039</c:v>
                </c:pt>
                <c:pt idx="13">
                  <c:v>-13.33792522693073</c:v>
                </c:pt>
                <c:pt idx="14">
                  <c:v>-1.7350335703488022</c:v>
                </c:pt>
                <c:pt idx="15">
                  <c:v>0.69720782549265814</c:v>
                </c:pt>
                <c:pt idx="16">
                  <c:v>-4.6394502402894835</c:v>
                </c:pt>
                <c:pt idx="17">
                  <c:v>-1.6198097670835088</c:v>
                </c:pt>
                <c:pt idx="18">
                  <c:v>-5.2529825364326097</c:v>
                </c:pt>
                <c:pt idx="19">
                  <c:v>-10.355962007623894</c:v>
                </c:pt>
                <c:pt idx="20">
                  <c:v>3.8160829413431632</c:v>
                </c:pt>
                <c:pt idx="21">
                  <c:v>1.3058926330150098</c:v>
                </c:pt>
                <c:pt idx="22">
                  <c:v>-1.6671618159790029</c:v>
                </c:pt>
                <c:pt idx="23">
                  <c:v>8.6772715018816342</c:v>
                </c:pt>
                <c:pt idx="24">
                  <c:v>3.1761614261438673</c:v>
                </c:pt>
                <c:pt idx="25">
                  <c:v>-1.137360975609756</c:v>
                </c:pt>
                <c:pt idx="26">
                  <c:v>-2.77695437731168E-2</c:v>
                </c:pt>
                <c:pt idx="27">
                  <c:v>-2.0189297620515347</c:v>
                </c:pt>
                <c:pt idx="28">
                  <c:v>-8.3498426613004657</c:v>
                </c:pt>
                <c:pt idx="29">
                  <c:v>-4.4998926347551835</c:v>
                </c:pt>
                <c:pt idx="30">
                  <c:v>-3.9819084475705129</c:v>
                </c:pt>
                <c:pt idx="31">
                  <c:v>1.4145257377661493</c:v>
                </c:pt>
                <c:pt idx="32">
                  <c:v>-8.9668691554377382</c:v>
                </c:pt>
                <c:pt idx="33">
                  <c:v>-6.3729461600646751</c:v>
                </c:pt>
                <c:pt idx="34">
                  <c:v>4.0134495340007028</c:v>
                </c:pt>
                <c:pt idx="35">
                  <c:v>0.83600408823284</c:v>
                </c:pt>
                <c:pt idx="36">
                  <c:v>7.3624048824593169</c:v>
                </c:pt>
                <c:pt idx="37">
                  <c:v>-2.4551160391796647</c:v>
                </c:pt>
                <c:pt idx="38">
                  <c:v>4.0540149756938888</c:v>
                </c:pt>
                <c:pt idx="39">
                  <c:v>3.4912209670131151</c:v>
                </c:pt>
                <c:pt idx="40">
                  <c:v>6.1337410575314495</c:v>
                </c:pt>
                <c:pt idx="41">
                  <c:v>4.6636780821917867</c:v>
                </c:pt>
                <c:pt idx="42">
                  <c:v>0.21920730590619514</c:v>
                </c:pt>
                <c:pt idx="43">
                  <c:v>-3.7477661535450988</c:v>
                </c:pt>
                <c:pt idx="44">
                  <c:v>0.55324961056552657</c:v>
                </c:pt>
                <c:pt idx="45">
                  <c:v>3.430641400201949</c:v>
                </c:pt>
                <c:pt idx="46">
                  <c:v>5.0356454758342526</c:v>
                </c:pt>
                <c:pt idx="47">
                  <c:v>-7.7217878187670195</c:v>
                </c:pt>
                <c:pt idx="48">
                  <c:v>-3.4393689636680431</c:v>
                </c:pt>
                <c:pt idx="49">
                  <c:v>4.3511768558345985</c:v>
                </c:pt>
                <c:pt idx="50">
                  <c:v>-2.468615614617943</c:v>
                </c:pt>
                <c:pt idx="51">
                  <c:v>-2.528396949891071</c:v>
                </c:pt>
                <c:pt idx="52">
                  <c:v>0.13792914979757723</c:v>
                </c:pt>
                <c:pt idx="53">
                  <c:v>-0.97040780215952616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D-4E1B-B1C6-F1066854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99328"/>
        <c:axId val="1835989344"/>
      </c:lineChart>
      <c:dateAx>
        <c:axId val="183599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9344"/>
        <c:crosses val="autoZero"/>
        <c:auto val="1"/>
        <c:lblOffset val="100"/>
        <c:baseTimeUnit val="days"/>
      </c:dateAx>
      <c:valAx>
        <c:axId val="18359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RAMCOCEM_FUT_FAR!$AC$3</c:f>
              <c:strCache>
                <c:ptCount val="1"/>
                <c:pt idx="0">
                  <c:v>UnadjustedREt%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RAMCOCEM_FUT_FAR!$Z$4:$Z$16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RAMCOCEM_FUT_FAR!$AC$4:$AC$16</c:f>
              <c:numCache>
                <c:formatCode>General</c:formatCode>
                <c:ptCount val="13"/>
                <c:pt idx="2">
                  <c:v>-11.712420721262905</c:v>
                </c:pt>
                <c:pt idx="3">
                  <c:v>8.7305332704105716</c:v>
                </c:pt>
                <c:pt idx="4">
                  <c:v>-12.765239197530857</c:v>
                </c:pt>
                <c:pt idx="5">
                  <c:v>-13.311957543258343</c:v>
                </c:pt>
                <c:pt idx="6">
                  <c:v>1.326446017473387</c:v>
                </c:pt>
                <c:pt idx="7">
                  <c:v>8.1817609667062391E-2</c:v>
                </c:pt>
                <c:pt idx="8">
                  <c:v>-11.935605584203241</c:v>
                </c:pt>
                <c:pt idx="9">
                  <c:v>-6.4552984861468214</c:v>
                </c:pt>
                <c:pt idx="10">
                  <c:v>11.450381679389313</c:v>
                </c:pt>
                <c:pt idx="11">
                  <c:v>5.2945205479452024</c:v>
                </c:pt>
                <c:pt idx="12">
                  <c:v>-2.1010863201717269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C-45E1-AF98-96DC3B96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997760"/>
        <c:axId val="1762988608"/>
      </c:lineChart>
      <c:dateAx>
        <c:axId val="176299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88608"/>
        <c:crosses val="autoZero"/>
        <c:auto val="1"/>
        <c:lblOffset val="100"/>
        <c:baseTimeUnit val="months"/>
      </c:dateAx>
      <c:valAx>
        <c:axId val="17629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UnAdjusted%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'BSOFt Daily'!$G$1</c:f>
              <c:strCache>
                <c:ptCount val="1"/>
                <c:pt idx="0">
                  <c:v>UnAdjusted%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'BSOFt Daily'!$A$2:$A$248</c:f>
              <c:numCache>
                <c:formatCode>m/d/yyyy</c:formatCode>
                <c:ptCount val="247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'BSOFt Daily'!$G$2:$G$248</c:f>
              <c:numCache>
                <c:formatCode>General</c:formatCode>
                <c:ptCount val="247"/>
                <c:pt idx="1">
                  <c:v>-0.75397835051619644</c:v>
                </c:pt>
                <c:pt idx="2">
                  <c:v>-0.98027237301359493</c:v>
                </c:pt>
                <c:pt idx="3">
                  <c:v>1.8348697141373567</c:v>
                </c:pt>
                <c:pt idx="4">
                  <c:v>4.3603457875260752</c:v>
                </c:pt>
                <c:pt idx="5">
                  <c:v>-2.1523943606711979</c:v>
                </c:pt>
                <c:pt idx="6">
                  <c:v>-0.988106680226436</c:v>
                </c:pt>
                <c:pt idx="7">
                  <c:v>1.1405417744800594</c:v>
                </c:pt>
                <c:pt idx="8">
                  <c:v>-1.1981668509980106</c:v>
                </c:pt>
                <c:pt idx="9">
                  <c:v>4.2801068330340089</c:v>
                </c:pt>
                <c:pt idx="10">
                  <c:v>8.322885878973679</c:v>
                </c:pt>
                <c:pt idx="11">
                  <c:v>-1.2209259944949762</c:v>
                </c:pt>
                <c:pt idx="12">
                  <c:v>-2.6638203068651589</c:v>
                </c:pt>
                <c:pt idx="13">
                  <c:v>9.5457023434736854</c:v>
                </c:pt>
                <c:pt idx="14">
                  <c:v>-2.598177345930416</c:v>
                </c:pt>
                <c:pt idx="15">
                  <c:v>2.5443637413140134</c:v>
                </c:pt>
                <c:pt idx="16">
                  <c:v>-5.6928440434494485</c:v>
                </c:pt>
                <c:pt idx="17">
                  <c:v>0.60470607037144863</c:v>
                </c:pt>
                <c:pt idx="18">
                  <c:v>0.1687361326142289</c:v>
                </c:pt>
                <c:pt idx="19">
                  <c:v>2.7687043720859705</c:v>
                </c:pt>
                <c:pt idx="20">
                  <c:v>0.14340941979914415</c:v>
                </c:pt>
                <c:pt idx="21">
                  <c:v>-1.1968029842384267</c:v>
                </c:pt>
                <c:pt idx="22">
                  <c:v>-3.1576764933596682</c:v>
                </c:pt>
                <c:pt idx="23">
                  <c:v>1.2507959466636824</c:v>
                </c:pt>
                <c:pt idx="24">
                  <c:v>1.6999319112491011</c:v>
                </c:pt>
                <c:pt idx="25">
                  <c:v>0.6644519804882012</c:v>
                </c:pt>
                <c:pt idx="26">
                  <c:v>-1.196371441098329</c:v>
                </c:pt>
                <c:pt idx="27">
                  <c:v>5.2922766814327016</c:v>
                </c:pt>
                <c:pt idx="28">
                  <c:v>0.25775820551657186</c:v>
                </c:pt>
                <c:pt idx="29">
                  <c:v>-0.85039611679632243</c:v>
                </c:pt>
                <c:pt idx="30">
                  <c:v>0.78787415419841467</c:v>
                </c:pt>
                <c:pt idx="31">
                  <c:v>-1.4743662801134294</c:v>
                </c:pt>
                <c:pt idx="32">
                  <c:v>-6.0761260847592791</c:v>
                </c:pt>
                <c:pt idx="33">
                  <c:v>1.4114579918131314</c:v>
                </c:pt>
                <c:pt idx="34">
                  <c:v>5.59890127503781</c:v>
                </c:pt>
                <c:pt idx="35">
                  <c:v>5.541695007796676</c:v>
                </c:pt>
                <c:pt idx="36">
                  <c:v>0.38788630532029139</c:v>
                </c:pt>
                <c:pt idx="37">
                  <c:v>-0.73508267282994411</c:v>
                </c:pt>
                <c:pt idx="38">
                  <c:v>2.5348845610607849</c:v>
                </c:pt>
                <c:pt idx="39">
                  <c:v>-0.98148237622271062</c:v>
                </c:pt>
                <c:pt idx="40">
                  <c:v>1.196933181204022</c:v>
                </c:pt>
                <c:pt idx="41">
                  <c:v>0.66531441477946307</c:v>
                </c:pt>
                <c:pt idx="42">
                  <c:v>4.0848158402193189</c:v>
                </c:pt>
                <c:pt idx="43">
                  <c:v>-1.2964077972313153</c:v>
                </c:pt>
                <c:pt idx="44">
                  <c:v>-1.5457394333371086</c:v>
                </c:pt>
                <c:pt idx="45">
                  <c:v>1.5246198953458148</c:v>
                </c:pt>
                <c:pt idx="46">
                  <c:v>3.2090814575962514</c:v>
                </c:pt>
                <c:pt idx="47">
                  <c:v>-0.98734797794958773</c:v>
                </c:pt>
                <c:pt idx="48">
                  <c:v>4.3737237368183524E-2</c:v>
                </c:pt>
                <c:pt idx="49">
                  <c:v>0.55083957319894561</c:v>
                </c:pt>
                <c:pt idx="50">
                  <c:v>-0.93912952259204585</c:v>
                </c:pt>
                <c:pt idx="51">
                  <c:v>-2.212083487366407</c:v>
                </c:pt>
                <c:pt idx="52">
                  <c:v>-1.3375065547402263</c:v>
                </c:pt>
                <c:pt idx="53">
                  <c:v>-2.7022187929634103</c:v>
                </c:pt>
                <c:pt idx="54">
                  <c:v>-4.0770495341716559</c:v>
                </c:pt>
                <c:pt idx="55">
                  <c:v>-2.1056771609318963</c:v>
                </c:pt>
                <c:pt idx="56">
                  <c:v>-2.957574740981773</c:v>
                </c:pt>
                <c:pt idx="57">
                  <c:v>-7.5423326753966347</c:v>
                </c:pt>
                <c:pt idx="58">
                  <c:v>2.3529435791215909</c:v>
                </c:pt>
                <c:pt idx="59">
                  <c:v>-5.0314478538997154</c:v>
                </c:pt>
                <c:pt idx="60">
                  <c:v>1.6442114988280778</c:v>
                </c:pt>
                <c:pt idx="61">
                  <c:v>6.8523988897901313</c:v>
                </c:pt>
                <c:pt idx="62">
                  <c:v>-0.75694838060282832</c:v>
                </c:pt>
                <c:pt idx="63">
                  <c:v>1.006363994146527</c:v>
                </c:pt>
                <c:pt idx="64">
                  <c:v>-0.32511935776595036</c:v>
                </c:pt>
                <c:pt idx="65">
                  <c:v>-1.6414128040420548</c:v>
                </c:pt>
                <c:pt idx="66">
                  <c:v>-2.2528979933807181</c:v>
                </c:pt>
                <c:pt idx="67">
                  <c:v>2.9827183858824906</c:v>
                </c:pt>
                <c:pt idx="68">
                  <c:v>1.6017464045971517</c:v>
                </c:pt>
                <c:pt idx="69">
                  <c:v>-2.1703882083879393</c:v>
                </c:pt>
                <c:pt idx="70">
                  <c:v>-6.7218551614753448</c:v>
                </c:pt>
                <c:pt idx="71">
                  <c:v>5.821803590010763</c:v>
                </c:pt>
                <c:pt idx="72">
                  <c:v>-0.65973358360201673</c:v>
                </c:pt>
                <c:pt idx="73">
                  <c:v>-0.97928655121410813</c:v>
                </c:pt>
                <c:pt idx="74">
                  <c:v>-2.9896542971403672</c:v>
                </c:pt>
                <c:pt idx="75">
                  <c:v>-3.2341319721022437</c:v>
                </c:pt>
                <c:pt idx="76">
                  <c:v>0.92033315574007679</c:v>
                </c:pt>
                <c:pt idx="77">
                  <c:v>-0.45597767987164278</c:v>
                </c:pt>
                <c:pt idx="78">
                  <c:v>-7.8592025617337162</c:v>
                </c:pt>
                <c:pt idx="79">
                  <c:v>5.586073359671909</c:v>
                </c:pt>
                <c:pt idx="80">
                  <c:v>1.0159884943324637</c:v>
                </c:pt>
                <c:pt idx="81">
                  <c:v>3.3116603921936916</c:v>
                </c:pt>
                <c:pt idx="82">
                  <c:v>2.0657757737998512</c:v>
                </c:pt>
                <c:pt idx="83">
                  <c:v>1.8843833053304015</c:v>
                </c:pt>
                <c:pt idx="84">
                  <c:v>-1.5641080197787098</c:v>
                </c:pt>
                <c:pt idx="85">
                  <c:v>4.6624898068412977</c:v>
                </c:pt>
                <c:pt idx="86">
                  <c:v>1.0970778130514502</c:v>
                </c:pt>
                <c:pt idx="87">
                  <c:v>-1.3482474584514275</c:v>
                </c:pt>
                <c:pt idx="88">
                  <c:v>0.72222116189069896</c:v>
                </c:pt>
                <c:pt idx="89">
                  <c:v>-0.22062366737964539</c:v>
                </c:pt>
                <c:pt idx="90">
                  <c:v>-3.3941376234749603</c:v>
                </c:pt>
                <c:pt idx="91">
                  <c:v>1.281751088982745</c:v>
                </c:pt>
                <c:pt idx="92">
                  <c:v>0.32768767967804524</c:v>
                </c:pt>
                <c:pt idx="93">
                  <c:v>-4.5051856966767362E-2</c:v>
                </c:pt>
                <c:pt idx="94">
                  <c:v>4.9915503581616711</c:v>
                </c:pt>
                <c:pt idx="95">
                  <c:v>0.35415200887078813</c:v>
                </c:pt>
                <c:pt idx="96">
                  <c:v>2.684205385631329</c:v>
                </c:pt>
                <c:pt idx="97">
                  <c:v>-2.9577164013398032</c:v>
                </c:pt>
                <c:pt idx="98">
                  <c:v>-2.5541994145806175</c:v>
                </c:pt>
                <c:pt idx="99">
                  <c:v>0.45154421424632518</c:v>
                </c:pt>
                <c:pt idx="100">
                  <c:v>-0.40565792392083494</c:v>
                </c:pt>
                <c:pt idx="101">
                  <c:v>0.16512684731388833</c:v>
                </c:pt>
                <c:pt idx="102">
                  <c:v>1.1251564240540275</c:v>
                </c:pt>
                <c:pt idx="103">
                  <c:v>3.7723813557300616</c:v>
                </c:pt>
                <c:pt idx="104">
                  <c:v>-1.4704321413124122</c:v>
                </c:pt>
                <c:pt idx="105">
                  <c:v>0.50782353572037942</c:v>
                </c:pt>
                <c:pt idx="106">
                  <c:v>0.96927471109040753</c:v>
                </c:pt>
                <c:pt idx="107">
                  <c:v>1.3991035946319001</c:v>
                </c:pt>
                <c:pt idx="108">
                  <c:v>-7.2414169131967396</c:v>
                </c:pt>
                <c:pt idx="109">
                  <c:v>-1.7589623139582857</c:v>
                </c:pt>
                <c:pt idx="110">
                  <c:v>-6.056590604842591</c:v>
                </c:pt>
                <c:pt idx="111">
                  <c:v>0.21177671469602755</c:v>
                </c:pt>
                <c:pt idx="112">
                  <c:v>-1.4909693356934004</c:v>
                </c:pt>
                <c:pt idx="113">
                  <c:v>2.8840404921426486</c:v>
                </c:pt>
                <c:pt idx="114">
                  <c:v>-2.7452774362751056</c:v>
                </c:pt>
                <c:pt idx="115">
                  <c:v>-2.2272439877659407</c:v>
                </c:pt>
                <c:pt idx="116">
                  <c:v>2.70433728335261</c:v>
                </c:pt>
                <c:pt idx="117">
                  <c:v>-0.88956661151441185</c:v>
                </c:pt>
                <c:pt idx="118">
                  <c:v>1.7472450176305412</c:v>
                </c:pt>
                <c:pt idx="119">
                  <c:v>-2.6346747973955478</c:v>
                </c:pt>
                <c:pt idx="120">
                  <c:v>-1.7516300063728649</c:v>
                </c:pt>
                <c:pt idx="121">
                  <c:v>-0.31968635671934365</c:v>
                </c:pt>
                <c:pt idx="122">
                  <c:v>2.5410100210365645</c:v>
                </c:pt>
                <c:pt idx="123">
                  <c:v>-5.0042046825552395</c:v>
                </c:pt>
                <c:pt idx="124">
                  <c:v>-2.0007553543135024</c:v>
                </c:pt>
                <c:pt idx="125">
                  <c:v>-2.7264626836723762</c:v>
                </c:pt>
                <c:pt idx="126">
                  <c:v>-3.5068963859766349</c:v>
                </c:pt>
                <c:pt idx="127">
                  <c:v>8.2598116599504889E-2</c:v>
                </c:pt>
                <c:pt idx="128">
                  <c:v>-1.5268160451496098</c:v>
                </c:pt>
                <c:pt idx="129">
                  <c:v>6.0057953267215423</c:v>
                </c:pt>
                <c:pt idx="130">
                  <c:v>1.419645554062511</c:v>
                </c:pt>
                <c:pt idx="131">
                  <c:v>-1.6437656060921111</c:v>
                </c:pt>
                <c:pt idx="132">
                  <c:v>0.1436132518847032</c:v>
                </c:pt>
                <c:pt idx="133">
                  <c:v>-1.4080736076164944</c:v>
                </c:pt>
                <c:pt idx="134">
                  <c:v>-1.1637176688726782</c:v>
                </c:pt>
                <c:pt idx="135">
                  <c:v>-8.1482481868967991</c:v>
                </c:pt>
                <c:pt idx="136">
                  <c:v>3.0444274704442527</c:v>
                </c:pt>
                <c:pt idx="137">
                  <c:v>2.5303887707005428</c:v>
                </c:pt>
                <c:pt idx="138">
                  <c:v>2.9091459806158371</c:v>
                </c:pt>
                <c:pt idx="139">
                  <c:v>-0.69667140072739198</c:v>
                </c:pt>
                <c:pt idx="140">
                  <c:v>-0.66109713871520348</c:v>
                </c:pt>
                <c:pt idx="141">
                  <c:v>1.127253650326721</c:v>
                </c:pt>
                <c:pt idx="142">
                  <c:v>2.4577017609101048</c:v>
                </c:pt>
                <c:pt idx="143">
                  <c:v>-3.3556175726808739</c:v>
                </c:pt>
                <c:pt idx="144">
                  <c:v>-1.9666340586456337</c:v>
                </c:pt>
                <c:pt idx="145">
                  <c:v>1.1344742402543464</c:v>
                </c:pt>
                <c:pt idx="146">
                  <c:v>0.7797651544385511</c:v>
                </c:pt>
                <c:pt idx="147">
                  <c:v>-2.9998698046419312</c:v>
                </c:pt>
                <c:pt idx="148">
                  <c:v>-5.4156135593434707</c:v>
                </c:pt>
                <c:pt idx="149">
                  <c:v>3.1661393985338022</c:v>
                </c:pt>
                <c:pt idx="150">
                  <c:v>0.61666380626355788</c:v>
                </c:pt>
                <c:pt idx="151">
                  <c:v>-2.1807331983972231</c:v>
                </c:pt>
                <c:pt idx="152">
                  <c:v>-3.700992143361967</c:v>
                </c:pt>
                <c:pt idx="153">
                  <c:v>-2.5268639797327288</c:v>
                </c:pt>
                <c:pt idx="154">
                  <c:v>4.1136235598815558</c:v>
                </c:pt>
                <c:pt idx="155">
                  <c:v>2.1470113115137059</c:v>
                </c:pt>
                <c:pt idx="156">
                  <c:v>2.9484767035756416</c:v>
                </c:pt>
                <c:pt idx="157">
                  <c:v>2.5521085822131173</c:v>
                </c:pt>
                <c:pt idx="158">
                  <c:v>3.1660459842377371</c:v>
                </c:pt>
                <c:pt idx="159">
                  <c:v>-0.88448695512065156</c:v>
                </c:pt>
                <c:pt idx="160">
                  <c:v>0.3109847531043709</c:v>
                </c:pt>
                <c:pt idx="161">
                  <c:v>-4.7715389194702578</c:v>
                </c:pt>
                <c:pt idx="162">
                  <c:v>-1.0757147242354612</c:v>
                </c:pt>
                <c:pt idx="163">
                  <c:v>-1.3163611772879706</c:v>
                </c:pt>
                <c:pt idx="164">
                  <c:v>-0.23199387893090179</c:v>
                </c:pt>
                <c:pt idx="165">
                  <c:v>-1.1916755908091337</c:v>
                </c:pt>
                <c:pt idx="166">
                  <c:v>0.16178802735594744</c:v>
                </c:pt>
                <c:pt idx="167">
                  <c:v>0.92510308332314617</c:v>
                </c:pt>
                <c:pt idx="168">
                  <c:v>-1.7168536023057481</c:v>
                </c:pt>
                <c:pt idx="169">
                  <c:v>-0.29608839796951758</c:v>
                </c:pt>
                <c:pt idx="170">
                  <c:v>2.6577630320473253</c:v>
                </c:pt>
                <c:pt idx="171">
                  <c:v>-7.3387879477055069</c:v>
                </c:pt>
                <c:pt idx="172">
                  <c:v>-2.5035343669054542</c:v>
                </c:pt>
                <c:pt idx="173">
                  <c:v>2.7131802408328611</c:v>
                </c:pt>
                <c:pt idx="174">
                  <c:v>3.0817515639411002</c:v>
                </c:pt>
                <c:pt idx="175">
                  <c:v>2.2727307516982012</c:v>
                </c:pt>
                <c:pt idx="176">
                  <c:v>0.9396012501641392</c:v>
                </c:pt>
                <c:pt idx="177">
                  <c:v>-1.4479904428398691</c:v>
                </c:pt>
                <c:pt idx="178">
                  <c:v>-0.22488863256211991</c:v>
                </c:pt>
                <c:pt idx="179">
                  <c:v>-3.9969871190108517</c:v>
                </c:pt>
                <c:pt idx="180">
                  <c:v>2.0503915882529027</c:v>
                </c:pt>
                <c:pt idx="181">
                  <c:v>1.0122649181858738</c:v>
                </c:pt>
                <c:pt idx="182">
                  <c:v>2.0346215112832753</c:v>
                </c:pt>
                <c:pt idx="183">
                  <c:v>1.9047639939967511</c:v>
                </c:pt>
                <c:pt idx="184">
                  <c:v>-2.2926469703473571</c:v>
                </c:pt>
                <c:pt idx="185">
                  <c:v>2.3315002000092009</c:v>
                </c:pt>
                <c:pt idx="186">
                  <c:v>2.2783615601143667</c:v>
                </c:pt>
                <c:pt idx="187">
                  <c:v>-1.1994733707510057</c:v>
                </c:pt>
                <c:pt idx="188">
                  <c:v>-0.67929483470794194</c:v>
                </c:pt>
                <c:pt idx="189">
                  <c:v>-2.2118776285944266</c:v>
                </c:pt>
                <c:pt idx="190">
                  <c:v>2.1131011237768873</c:v>
                </c:pt>
                <c:pt idx="191">
                  <c:v>-0.74323558545109103</c:v>
                </c:pt>
                <c:pt idx="192">
                  <c:v>0.92290068701826788</c:v>
                </c:pt>
                <c:pt idx="193">
                  <c:v>-1.3274393784392782</c:v>
                </c:pt>
                <c:pt idx="194">
                  <c:v>-0.89685540420925258</c:v>
                </c:pt>
                <c:pt idx="195">
                  <c:v>-2.5641073397480176</c:v>
                </c:pt>
                <c:pt idx="196">
                  <c:v>-0.52631511439723278</c:v>
                </c:pt>
                <c:pt idx="197">
                  <c:v>-0.31124002743873802</c:v>
                </c:pt>
                <c:pt idx="198">
                  <c:v>1.123951142933421</c:v>
                </c:pt>
                <c:pt idx="199">
                  <c:v>-0.69466188265031292</c:v>
                </c:pt>
                <c:pt idx="200">
                  <c:v>-2.953520747009617</c:v>
                </c:pt>
                <c:pt idx="201">
                  <c:v>2.9473103268231235</c:v>
                </c:pt>
                <c:pt idx="202">
                  <c:v>0.17114729573013493</c:v>
                </c:pt>
                <c:pt idx="203">
                  <c:v>-0.29512090161180743</c:v>
                </c:pt>
                <c:pt idx="204">
                  <c:v>0.48294034662993135</c:v>
                </c:pt>
                <c:pt idx="205">
                  <c:v>0.21705821666465852</c:v>
                </c:pt>
                <c:pt idx="206">
                  <c:v>-1.6243786617840941</c:v>
                </c:pt>
                <c:pt idx="207">
                  <c:v>0.11006796696879836</c:v>
                </c:pt>
                <c:pt idx="208">
                  <c:v>3.2830741433137316</c:v>
                </c:pt>
                <c:pt idx="209">
                  <c:v>2.8288906895089641</c:v>
                </c:pt>
                <c:pt idx="210">
                  <c:v>-0.91701289067172997</c:v>
                </c:pt>
                <c:pt idx="211">
                  <c:v>-3.1198757116257481</c:v>
                </c:pt>
                <c:pt idx="212">
                  <c:v>-1.6332764007768441</c:v>
                </c:pt>
                <c:pt idx="213">
                  <c:v>-3.4774487989879774</c:v>
                </c:pt>
                <c:pt idx="214">
                  <c:v>-2.5803320431773793</c:v>
                </c:pt>
                <c:pt idx="215">
                  <c:v>1.5492217951523695</c:v>
                </c:pt>
                <c:pt idx="216">
                  <c:v>-0.7545828716516183</c:v>
                </c:pt>
                <c:pt idx="217">
                  <c:v>0.363634323185202</c:v>
                </c:pt>
                <c:pt idx="218">
                  <c:v>-1.4657538203007301</c:v>
                </c:pt>
                <c:pt idx="219">
                  <c:v>-2.8246583176325837</c:v>
                </c:pt>
                <c:pt idx="220">
                  <c:v>6.8796201687836303E-2</c:v>
                </c:pt>
                <c:pt idx="221">
                  <c:v>-1.9250647478019536</c:v>
                </c:pt>
                <c:pt idx="222">
                  <c:v>-1.5772939720200392</c:v>
                </c:pt>
                <c:pt idx="223">
                  <c:v>0.58762045740406055</c:v>
                </c:pt>
                <c:pt idx="224">
                  <c:v>-1.2568685705558895</c:v>
                </c:pt>
                <c:pt idx="225">
                  <c:v>2.8863442965568509</c:v>
                </c:pt>
                <c:pt idx="226">
                  <c:v>2.8576349158489918</c:v>
                </c:pt>
                <c:pt idx="227">
                  <c:v>-0.50820772746407772</c:v>
                </c:pt>
                <c:pt idx="228">
                  <c:v>-1.5494668185250948</c:v>
                </c:pt>
                <c:pt idx="229">
                  <c:v>-2.5596648129461621</c:v>
                </c:pt>
                <c:pt idx="230">
                  <c:v>0.51472706373236377</c:v>
                </c:pt>
                <c:pt idx="231">
                  <c:v>-0.95355141798737275</c:v>
                </c:pt>
                <c:pt idx="232">
                  <c:v>0.83793524079624515</c:v>
                </c:pt>
                <c:pt idx="233">
                  <c:v>-0.42433017996919076</c:v>
                </c:pt>
                <c:pt idx="234">
                  <c:v>-7.1019379035016539E-2</c:v>
                </c:pt>
                <c:pt idx="235">
                  <c:v>-3.2693668688973907</c:v>
                </c:pt>
                <c:pt idx="236">
                  <c:v>5.0698006873370147</c:v>
                </c:pt>
                <c:pt idx="237">
                  <c:v>-1.9580466306009938</c:v>
                </c:pt>
                <c:pt idx="238">
                  <c:v>-2.853086397656587</c:v>
                </c:pt>
                <c:pt idx="239">
                  <c:v>-1.4228334907556766</c:v>
                </c:pt>
                <c:pt idx="240">
                  <c:v>-2.646191437701285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C-4600-924E-B0EEAE92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855152"/>
        <c:axId val="1988857232"/>
      </c:lineChart>
      <c:dateAx>
        <c:axId val="198885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57232"/>
        <c:crosses val="autoZero"/>
        <c:auto val="1"/>
        <c:lblOffset val="100"/>
        <c:baseTimeUnit val="days"/>
      </c:dateAx>
      <c:valAx>
        <c:axId val="19888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Unadjusted</a:t>
                </a:r>
                <a:r>
                  <a:rPr lang="en-US" baseline="0"/>
                  <a:t> Returns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RAMCOCEM_FUT_FAR!$AF$3</c:f>
              <c:strCache>
                <c:ptCount val="1"/>
                <c:pt idx="0">
                  <c:v>AdjustedRet%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RAMCOCEM_FUT_FAR!$Z$4:$Z$16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RAMCOCEM_FUT_FAR!$AF$4:$AF$16</c:f>
              <c:numCache>
                <c:formatCode>General</c:formatCode>
                <c:ptCount val="13"/>
                <c:pt idx="2">
                  <c:v>-11.747920721262906</c:v>
                </c:pt>
                <c:pt idx="3">
                  <c:v>8.6941332704105712</c:v>
                </c:pt>
                <c:pt idx="4">
                  <c:v>-12.802839197530856</c:v>
                </c:pt>
                <c:pt idx="5">
                  <c:v>-13.349257543258343</c:v>
                </c:pt>
                <c:pt idx="6">
                  <c:v>1.288146017473387</c:v>
                </c:pt>
                <c:pt idx="7">
                  <c:v>4.1517609667062388E-2</c:v>
                </c:pt>
                <c:pt idx="8">
                  <c:v>-11.98470558420324</c:v>
                </c:pt>
                <c:pt idx="9">
                  <c:v>-6.5066984861468216</c:v>
                </c:pt>
                <c:pt idx="10">
                  <c:v>11.394381679389314</c:v>
                </c:pt>
                <c:pt idx="11">
                  <c:v>5.2386205479452022</c:v>
                </c:pt>
                <c:pt idx="12">
                  <c:v>-2.1619863201717271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B-49FA-B963-6D456FC2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91840"/>
        <c:axId val="1835995168"/>
      </c:lineChart>
      <c:dateAx>
        <c:axId val="18359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95168"/>
        <c:crosses val="autoZero"/>
        <c:auto val="1"/>
        <c:lblOffset val="100"/>
        <c:baseTimeUnit val="months"/>
      </c:dateAx>
      <c:valAx>
        <c:axId val="18359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RAMCOCEM_daily!$C$1</c:f>
              <c:strCache>
                <c:ptCount val="1"/>
                <c:pt idx="0">
                  <c:v>Unadjusted 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RAMCOCEM_daily!$A$2:$A$249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RAMCOCEM_daily!$C$2:$C$249</c:f>
              <c:numCache>
                <c:formatCode>General</c:formatCode>
                <c:ptCount val="248"/>
                <c:pt idx="1">
                  <c:v>-0.26164441335170791</c:v>
                </c:pt>
                <c:pt idx="2">
                  <c:v>1.1523904708016173</c:v>
                </c:pt>
                <c:pt idx="3">
                  <c:v>0.6437236995784662</c:v>
                </c:pt>
                <c:pt idx="4">
                  <c:v>0.85588405857587135</c:v>
                </c:pt>
                <c:pt idx="5">
                  <c:v>-1.4508595320133801</c:v>
                </c:pt>
                <c:pt idx="6">
                  <c:v>-0.97222333610453049</c:v>
                </c:pt>
                <c:pt idx="7">
                  <c:v>-0.39738047830203038</c:v>
                </c:pt>
                <c:pt idx="8">
                  <c:v>0.16427119651936278</c:v>
                </c:pt>
                <c:pt idx="9">
                  <c:v>-0.6372962503470363</c:v>
                </c:pt>
                <c:pt idx="10">
                  <c:v>-2.4712285938583696</c:v>
                </c:pt>
                <c:pt idx="11">
                  <c:v>-1.1702148184672581</c:v>
                </c:pt>
                <c:pt idx="12">
                  <c:v>-1.639101594134091</c:v>
                </c:pt>
                <c:pt idx="13">
                  <c:v>-1.5768816731517754</c:v>
                </c:pt>
                <c:pt idx="14">
                  <c:v>1.2180285904632988</c:v>
                </c:pt>
                <c:pt idx="15">
                  <c:v>-0.87381937591309677</c:v>
                </c:pt>
                <c:pt idx="16">
                  <c:v>-0.20148917885015627</c:v>
                </c:pt>
                <c:pt idx="17">
                  <c:v>-3.8411093727078085</c:v>
                </c:pt>
                <c:pt idx="18">
                  <c:v>-1.9001594610085923</c:v>
                </c:pt>
                <c:pt idx="19">
                  <c:v>0.70629740853756462</c:v>
                </c:pt>
                <c:pt idx="20">
                  <c:v>0.39317779209987208</c:v>
                </c:pt>
                <c:pt idx="21">
                  <c:v>0.65626078305527635</c:v>
                </c:pt>
                <c:pt idx="22">
                  <c:v>-1.0516631849142751E-2</c:v>
                </c:pt>
                <c:pt idx="23">
                  <c:v>-0.94652260890614337</c:v>
                </c:pt>
                <c:pt idx="24">
                  <c:v>1.8368131335018678</c:v>
                </c:pt>
                <c:pt idx="25">
                  <c:v>2.0695397299897422</c:v>
                </c:pt>
                <c:pt idx="26">
                  <c:v>0.47497619593405105</c:v>
                </c:pt>
                <c:pt idx="27">
                  <c:v>0.92004417069728106</c:v>
                </c:pt>
                <c:pt idx="28">
                  <c:v>-0.76559664567792418</c:v>
                </c:pt>
                <c:pt idx="29">
                  <c:v>0.761344974390188</c:v>
                </c:pt>
                <c:pt idx="30">
                  <c:v>0.61958688194226497</c:v>
                </c:pt>
                <c:pt idx="31">
                  <c:v>-0.91113462006399393</c:v>
                </c:pt>
                <c:pt idx="32">
                  <c:v>-1.0003560759911334</c:v>
                </c:pt>
                <c:pt idx="33">
                  <c:v>-2.9956602194957895</c:v>
                </c:pt>
                <c:pt idx="34">
                  <c:v>2.1832915672358815</c:v>
                </c:pt>
                <c:pt idx="35">
                  <c:v>2.4764424447713158</c:v>
                </c:pt>
                <c:pt idx="36">
                  <c:v>0.28134913427948066</c:v>
                </c:pt>
                <c:pt idx="37">
                  <c:v>-0.69138485876175881</c:v>
                </c:pt>
                <c:pt idx="38">
                  <c:v>-0.95347847636505467</c:v>
                </c:pt>
                <c:pt idx="39">
                  <c:v>1.1409307670124937</c:v>
                </c:pt>
                <c:pt idx="40">
                  <c:v>-0.40288304790115786</c:v>
                </c:pt>
                <c:pt idx="41">
                  <c:v>-0.41967705657569326</c:v>
                </c:pt>
                <c:pt idx="42">
                  <c:v>1.970144715059766</c:v>
                </c:pt>
                <c:pt idx="43">
                  <c:v>2.255749144449406</c:v>
                </c:pt>
                <c:pt idx="44">
                  <c:v>-0.22887261003345485</c:v>
                </c:pt>
                <c:pt idx="45">
                  <c:v>0.48320786188168224</c:v>
                </c:pt>
                <c:pt idx="46">
                  <c:v>-2.1081226544653764</c:v>
                </c:pt>
                <c:pt idx="47">
                  <c:v>2.0542724769100102</c:v>
                </c:pt>
                <c:pt idx="48">
                  <c:v>1.799004553044566</c:v>
                </c:pt>
                <c:pt idx="49">
                  <c:v>-2.6985731371942734</c:v>
                </c:pt>
                <c:pt idx="50">
                  <c:v>2.2874625861225448</c:v>
                </c:pt>
                <c:pt idx="51">
                  <c:v>-2.087534696088436</c:v>
                </c:pt>
                <c:pt idx="52">
                  <c:v>-0.80870551020469894</c:v>
                </c:pt>
                <c:pt idx="53">
                  <c:v>0.95858729002630838</c:v>
                </c:pt>
                <c:pt idx="54">
                  <c:v>-4.9187547057319394</c:v>
                </c:pt>
                <c:pt idx="55">
                  <c:v>-0.89565919989056508</c:v>
                </c:pt>
                <c:pt idx="56">
                  <c:v>-1.1426783128828775</c:v>
                </c:pt>
                <c:pt idx="57">
                  <c:v>-1.1821586691196004</c:v>
                </c:pt>
                <c:pt idx="58">
                  <c:v>-4.625690138249297</c:v>
                </c:pt>
                <c:pt idx="59">
                  <c:v>-4.0249737415923859</c:v>
                </c:pt>
                <c:pt idx="60">
                  <c:v>-1.7425670100423896</c:v>
                </c:pt>
                <c:pt idx="61">
                  <c:v>0.62071473625816453</c:v>
                </c:pt>
                <c:pt idx="62">
                  <c:v>2.1209053112617964</c:v>
                </c:pt>
                <c:pt idx="63">
                  <c:v>3.037630249393565</c:v>
                </c:pt>
                <c:pt idx="64">
                  <c:v>-0.73143400671650605</c:v>
                </c:pt>
                <c:pt idx="65">
                  <c:v>-1.7942556008390245</c:v>
                </c:pt>
                <c:pt idx="66">
                  <c:v>1.0882005433814348</c:v>
                </c:pt>
                <c:pt idx="67">
                  <c:v>-0.72521001954518327</c:v>
                </c:pt>
                <c:pt idx="68">
                  <c:v>0.14267559982851002</c:v>
                </c:pt>
                <c:pt idx="69">
                  <c:v>1.4532416482732928</c:v>
                </c:pt>
                <c:pt idx="70">
                  <c:v>3.932459225479807E-2</c:v>
                </c:pt>
                <c:pt idx="71">
                  <c:v>-1.9709116714820001</c:v>
                </c:pt>
                <c:pt idx="72">
                  <c:v>-4.1700094911630279</c:v>
                </c:pt>
                <c:pt idx="73">
                  <c:v>5.3496676019938052</c:v>
                </c:pt>
                <c:pt idx="74">
                  <c:v>-2.2581553764715814</c:v>
                </c:pt>
                <c:pt idx="75">
                  <c:v>-0.19735970207912734</c:v>
                </c:pt>
                <c:pt idx="76">
                  <c:v>-2.6696912547009557</c:v>
                </c:pt>
                <c:pt idx="77">
                  <c:v>-1.5238454242625561</c:v>
                </c:pt>
                <c:pt idx="78">
                  <c:v>-0.15777478536963155</c:v>
                </c:pt>
                <c:pt idx="79">
                  <c:v>-1.3736191850307671</c:v>
                </c:pt>
                <c:pt idx="80">
                  <c:v>-5.182719430055605</c:v>
                </c:pt>
                <c:pt idx="81">
                  <c:v>1.1373963768625694</c:v>
                </c:pt>
                <c:pt idx="82">
                  <c:v>1.1374666920220502</c:v>
                </c:pt>
                <c:pt idx="83">
                  <c:v>-1.3343514069967439</c:v>
                </c:pt>
                <c:pt idx="84">
                  <c:v>-5.944104315702198</c:v>
                </c:pt>
                <c:pt idx="85">
                  <c:v>0.45874309641690997</c:v>
                </c:pt>
                <c:pt idx="86">
                  <c:v>-4.6755677489650429</c:v>
                </c:pt>
                <c:pt idx="87">
                  <c:v>1.5515575340401746</c:v>
                </c:pt>
                <c:pt idx="88">
                  <c:v>2.309364140143022</c:v>
                </c:pt>
                <c:pt idx="89">
                  <c:v>0.86023360869504961</c:v>
                </c:pt>
                <c:pt idx="90">
                  <c:v>0.59361261101448581</c:v>
                </c:pt>
                <c:pt idx="91">
                  <c:v>-1.3972726885520572</c:v>
                </c:pt>
                <c:pt idx="92">
                  <c:v>-0.1306949411316575</c:v>
                </c:pt>
                <c:pt idx="93">
                  <c:v>3.299338721476258</c:v>
                </c:pt>
                <c:pt idx="94">
                  <c:v>1.2469213932481333</c:v>
                </c:pt>
                <c:pt idx="95">
                  <c:v>-2.2655448731079928</c:v>
                </c:pt>
                <c:pt idx="96">
                  <c:v>-0.3975739980062879</c:v>
                </c:pt>
                <c:pt idx="97">
                  <c:v>-1.1704108130517867</c:v>
                </c:pt>
                <c:pt idx="98">
                  <c:v>-0.1163841315555821</c:v>
                </c:pt>
                <c:pt idx="99">
                  <c:v>-0.22616042387341662</c:v>
                </c:pt>
                <c:pt idx="100">
                  <c:v>8.2427285153732724E-2</c:v>
                </c:pt>
                <c:pt idx="101">
                  <c:v>1.5374069078285943</c:v>
                </c:pt>
                <c:pt idx="102">
                  <c:v>4.3733923776253585</c:v>
                </c:pt>
                <c:pt idx="103">
                  <c:v>-0.51810442824826053</c:v>
                </c:pt>
                <c:pt idx="104">
                  <c:v>0.70308165966596947</c:v>
                </c:pt>
                <c:pt idx="105">
                  <c:v>1.6937078184619399</c:v>
                </c:pt>
                <c:pt idx="106">
                  <c:v>1.98334569033826</c:v>
                </c:pt>
                <c:pt idx="107">
                  <c:v>0.47372791905732137</c:v>
                </c:pt>
                <c:pt idx="108">
                  <c:v>0.4838955435952379</c:v>
                </c:pt>
                <c:pt idx="109">
                  <c:v>0.30870200903578482</c:v>
                </c:pt>
                <c:pt idx="110">
                  <c:v>0.33852196651509558</c:v>
                </c:pt>
                <c:pt idx="111">
                  <c:v>-1.8832027584686897</c:v>
                </c:pt>
                <c:pt idx="112">
                  <c:v>1.5379778006585791</c:v>
                </c:pt>
                <c:pt idx="113">
                  <c:v>-0.97900194840610244</c:v>
                </c:pt>
                <c:pt idx="114">
                  <c:v>-2.0581971231602476</c:v>
                </c:pt>
                <c:pt idx="115">
                  <c:v>2.2665238907430205</c:v>
                </c:pt>
                <c:pt idx="116">
                  <c:v>0.44077329413280975</c:v>
                </c:pt>
                <c:pt idx="117">
                  <c:v>0.18542569901980785</c:v>
                </c:pt>
                <c:pt idx="118">
                  <c:v>-0.68480099506293279</c:v>
                </c:pt>
                <c:pt idx="119">
                  <c:v>-1.3914782037178586</c:v>
                </c:pt>
                <c:pt idx="120">
                  <c:v>-1.8079910349827644</c:v>
                </c:pt>
                <c:pt idx="121">
                  <c:v>1.8092004899718346</c:v>
                </c:pt>
                <c:pt idx="122">
                  <c:v>0.15753745172177608</c:v>
                </c:pt>
                <c:pt idx="123">
                  <c:v>-0.9626301130257725</c:v>
                </c:pt>
                <c:pt idx="124">
                  <c:v>-4.4787474185687834</c:v>
                </c:pt>
                <c:pt idx="125">
                  <c:v>-1.5562635150022366</c:v>
                </c:pt>
                <c:pt idx="126">
                  <c:v>-2.1618752843798341</c:v>
                </c:pt>
                <c:pt idx="127">
                  <c:v>-0.33143958971158183</c:v>
                </c:pt>
                <c:pt idx="128">
                  <c:v>1.3857269049245806E-2</c:v>
                </c:pt>
                <c:pt idx="129">
                  <c:v>-2.2513158325243103</c:v>
                </c:pt>
                <c:pt idx="130">
                  <c:v>-0.32598784170523981</c:v>
                </c:pt>
                <c:pt idx="131">
                  <c:v>-2.7230792041546561</c:v>
                </c:pt>
                <c:pt idx="132">
                  <c:v>0.88438429133760066</c:v>
                </c:pt>
                <c:pt idx="133">
                  <c:v>1.2316117292751732</c:v>
                </c:pt>
                <c:pt idx="134">
                  <c:v>0.32920736922983523</c:v>
                </c:pt>
                <c:pt idx="135">
                  <c:v>-1.6905631284790354</c:v>
                </c:pt>
                <c:pt idx="136">
                  <c:v>0.3773083743098426</c:v>
                </c:pt>
                <c:pt idx="137">
                  <c:v>-1.7637747456447843</c:v>
                </c:pt>
                <c:pt idx="138">
                  <c:v>-2.9801360189907924</c:v>
                </c:pt>
                <c:pt idx="139">
                  <c:v>-2.9730709188288502</c:v>
                </c:pt>
                <c:pt idx="140">
                  <c:v>4.1194367957239724</c:v>
                </c:pt>
                <c:pt idx="141">
                  <c:v>1.3438447409395915</c:v>
                </c:pt>
                <c:pt idx="142">
                  <c:v>1.7334693400954129</c:v>
                </c:pt>
                <c:pt idx="143">
                  <c:v>1.7621729517890601</c:v>
                </c:pt>
                <c:pt idx="144">
                  <c:v>-0.90876203834047131</c:v>
                </c:pt>
                <c:pt idx="145">
                  <c:v>0.39716666848597815</c:v>
                </c:pt>
                <c:pt idx="146">
                  <c:v>-9.2569949267118989</c:v>
                </c:pt>
                <c:pt idx="147">
                  <c:v>0.26157475392792395</c:v>
                </c:pt>
                <c:pt idx="148">
                  <c:v>-3.5655039479023651</c:v>
                </c:pt>
                <c:pt idx="149">
                  <c:v>0.32792979131990546</c:v>
                </c:pt>
                <c:pt idx="150">
                  <c:v>0.67003950337683771</c:v>
                </c:pt>
                <c:pt idx="151">
                  <c:v>-0.80357835380602161</c:v>
                </c:pt>
                <c:pt idx="152">
                  <c:v>-2.3811440581226195</c:v>
                </c:pt>
                <c:pt idx="153">
                  <c:v>-0.81307186709935597</c:v>
                </c:pt>
                <c:pt idx="154">
                  <c:v>2.4930273766260074</c:v>
                </c:pt>
                <c:pt idx="155">
                  <c:v>-3.4630546390135089</c:v>
                </c:pt>
                <c:pt idx="156">
                  <c:v>-0.42706233292321566</c:v>
                </c:pt>
                <c:pt idx="157">
                  <c:v>2.4789794969986385</c:v>
                </c:pt>
                <c:pt idx="158">
                  <c:v>0.82028577420018012</c:v>
                </c:pt>
                <c:pt idx="159">
                  <c:v>-8.2926047045428636E-3</c:v>
                </c:pt>
                <c:pt idx="160">
                  <c:v>0.70574296404677328</c:v>
                </c:pt>
                <c:pt idx="161">
                  <c:v>0.73377872261079768</c:v>
                </c:pt>
                <c:pt idx="162">
                  <c:v>2.4635817902805646</c:v>
                </c:pt>
                <c:pt idx="163">
                  <c:v>0.30352460414726257</c:v>
                </c:pt>
                <c:pt idx="164">
                  <c:v>0.38226911209275288</c:v>
                </c:pt>
                <c:pt idx="165">
                  <c:v>1.0392687574098418</c:v>
                </c:pt>
                <c:pt idx="166">
                  <c:v>1.5467995441723903</c:v>
                </c:pt>
                <c:pt idx="167">
                  <c:v>-0.19331046119553139</c:v>
                </c:pt>
                <c:pt idx="168">
                  <c:v>-1.2240442381992609</c:v>
                </c:pt>
                <c:pt idx="169">
                  <c:v>4.0548918739403597</c:v>
                </c:pt>
                <c:pt idx="170">
                  <c:v>-1.3944328008958471</c:v>
                </c:pt>
                <c:pt idx="171">
                  <c:v>-0.23696769759668371</c:v>
                </c:pt>
                <c:pt idx="172">
                  <c:v>-0.68194028651407368</c:v>
                </c:pt>
                <c:pt idx="173">
                  <c:v>-0.72519077299837398</c:v>
                </c:pt>
                <c:pt idx="174">
                  <c:v>2.4323825345879446</c:v>
                </c:pt>
                <c:pt idx="175">
                  <c:v>-1.2669687880544058</c:v>
                </c:pt>
                <c:pt idx="176">
                  <c:v>-1.1372368331000604</c:v>
                </c:pt>
                <c:pt idx="177">
                  <c:v>2.1296394148480355</c:v>
                </c:pt>
                <c:pt idx="178">
                  <c:v>1.8112737371551508</c:v>
                </c:pt>
                <c:pt idx="179">
                  <c:v>-0.39617824743897223</c:v>
                </c:pt>
                <c:pt idx="180">
                  <c:v>0.99061853727971971</c:v>
                </c:pt>
                <c:pt idx="181">
                  <c:v>3.403432776843752</c:v>
                </c:pt>
                <c:pt idx="182">
                  <c:v>-2.141575158479927</c:v>
                </c:pt>
                <c:pt idx="183">
                  <c:v>2.4234351566770003</c:v>
                </c:pt>
                <c:pt idx="184">
                  <c:v>3.7929375357566562</c:v>
                </c:pt>
                <c:pt idx="185">
                  <c:v>-0.52500808131603149</c:v>
                </c:pt>
                <c:pt idx="186">
                  <c:v>1.9236088954445105</c:v>
                </c:pt>
                <c:pt idx="187">
                  <c:v>2.4868816821447299</c:v>
                </c:pt>
                <c:pt idx="188">
                  <c:v>-2.1826160090545739</c:v>
                </c:pt>
                <c:pt idx="189">
                  <c:v>-0.87342531559195224</c:v>
                </c:pt>
                <c:pt idx="190">
                  <c:v>1.3216818774975834</c:v>
                </c:pt>
                <c:pt idx="191">
                  <c:v>2.8330695916885142</c:v>
                </c:pt>
                <c:pt idx="192">
                  <c:v>-0.22463161032714168</c:v>
                </c:pt>
                <c:pt idx="193">
                  <c:v>1.986809757229159E-2</c:v>
                </c:pt>
                <c:pt idx="194">
                  <c:v>-0.81430307845084815</c:v>
                </c:pt>
                <c:pt idx="195">
                  <c:v>0.10680123156218882</c:v>
                </c:pt>
                <c:pt idx="196">
                  <c:v>1.0868067394541054</c:v>
                </c:pt>
                <c:pt idx="197">
                  <c:v>0.41554304463626351</c:v>
                </c:pt>
                <c:pt idx="198">
                  <c:v>1.6881208351846386</c:v>
                </c:pt>
                <c:pt idx="199">
                  <c:v>-2.0089126336889738</c:v>
                </c:pt>
                <c:pt idx="200">
                  <c:v>-3.6651269611074468</c:v>
                </c:pt>
                <c:pt idx="201">
                  <c:v>1.8338529875376481</c:v>
                </c:pt>
                <c:pt idx="202">
                  <c:v>0.79962534496843141</c:v>
                </c:pt>
                <c:pt idx="203">
                  <c:v>1.4665689188705113</c:v>
                </c:pt>
                <c:pt idx="204">
                  <c:v>-1.9249673780955312</c:v>
                </c:pt>
                <c:pt idx="205">
                  <c:v>-1.8354785047541764</c:v>
                </c:pt>
                <c:pt idx="206">
                  <c:v>3.3164989220718049</c:v>
                </c:pt>
                <c:pt idx="207">
                  <c:v>0.38309431968296304</c:v>
                </c:pt>
                <c:pt idx="208">
                  <c:v>-1.5330995699508005</c:v>
                </c:pt>
                <c:pt idx="209">
                  <c:v>0.95556618777147084</c:v>
                </c:pt>
                <c:pt idx="210">
                  <c:v>0.48980035510297243</c:v>
                </c:pt>
                <c:pt idx="211">
                  <c:v>1.7191474657614878</c:v>
                </c:pt>
                <c:pt idx="212">
                  <c:v>1.5735237482813254</c:v>
                </c:pt>
                <c:pt idx="213">
                  <c:v>-0.97538749420457149</c:v>
                </c:pt>
                <c:pt idx="214">
                  <c:v>2.8133619165380943</c:v>
                </c:pt>
                <c:pt idx="215">
                  <c:v>1.8788227927367611E-2</c:v>
                </c:pt>
                <c:pt idx="216">
                  <c:v>-5.008752118938524E-2</c:v>
                </c:pt>
                <c:pt idx="217">
                  <c:v>-0.93955527716880671</c:v>
                </c:pt>
                <c:pt idx="218">
                  <c:v>-3.458738665823581</c:v>
                </c:pt>
                <c:pt idx="219">
                  <c:v>0.22268168018814988</c:v>
                </c:pt>
                <c:pt idx="220">
                  <c:v>1.4900044906026806</c:v>
                </c:pt>
                <c:pt idx="221">
                  <c:v>-3.3547956213779759</c:v>
                </c:pt>
                <c:pt idx="222">
                  <c:v>0.60630127620012408</c:v>
                </c:pt>
                <c:pt idx="223">
                  <c:v>-3.1258246357615858</c:v>
                </c:pt>
                <c:pt idx="224">
                  <c:v>-2.4131834045441636</c:v>
                </c:pt>
                <c:pt idx="225">
                  <c:v>0.43432238178633553</c:v>
                </c:pt>
                <c:pt idx="226">
                  <c:v>3.5502563788884069</c:v>
                </c:pt>
                <c:pt idx="227">
                  <c:v>0.91607006734856433</c:v>
                </c:pt>
                <c:pt idx="228">
                  <c:v>0.7208682649857715</c:v>
                </c:pt>
                <c:pt idx="229">
                  <c:v>-1.7495045725646146</c:v>
                </c:pt>
                <c:pt idx="230">
                  <c:v>2.1381405984860269</c:v>
                </c:pt>
                <c:pt idx="231">
                  <c:v>0.77263102615974688</c:v>
                </c:pt>
                <c:pt idx="232">
                  <c:v>-3.3813876802096967</c:v>
                </c:pt>
                <c:pt idx="233">
                  <c:v>-1.7566483707545051</c:v>
                </c:pt>
                <c:pt idx="234">
                  <c:v>-2.3610598550224329</c:v>
                </c:pt>
                <c:pt idx="235">
                  <c:v>0.28282541640697162</c:v>
                </c:pt>
                <c:pt idx="236">
                  <c:v>-0.96595018940590849</c:v>
                </c:pt>
                <c:pt idx="237">
                  <c:v>-0.64786958247819093</c:v>
                </c:pt>
                <c:pt idx="238">
                  <c:v>1.3543549982085294</c:v>
                </c:pt>
                <c:pt idx="239">
                  <c:v>-0.15554807428369294</c:v>
                </c:pt>
                <c:pt idx="240">
                  <c:v>-1.2675190913757997</c:v>
                </c:pt>
                <c:pt idx="241">
                  <c:v>1.5706736890250668</c:v>
                </c:pt>
                <c:pt idx="242">
                  <c:v>-0.66374130197681858</c:v>
                </c:pt>
                <c:pt idx="243">
                  <c:v>7.1083307213535146E-2</c:v>
                </c:pt>
                <c:pt idx="244">
                  <c:v>0.78846253882213035</c:v>
                </c:pt>
                <c:pt idx="245">
                  <c:v>-0.78229444021772532</c:v>
                </c:pt>
                <c:pt idx="246">
                  <c:v>-0.76715780876291462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A-4A9B-BCF2-99DAA4FE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21824"/>
        <c:axId val="1988522240"/>
      </c:lineChart>
      <c:dateAx>
        <c:axId val="198852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22240"/>
        <c:crosses val="autoZero"/>
        <c:auto val="1"/>
        <c:lblOffset val="100"/>
        <c:baseTimeUnit val="days"/>
      </c:dateAx>
      <c:valAx>
        <c:axId val="1988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RAMCOCEM_daily!$F$1</c:f>
              <c:strCache>
                <c:ptCount val="1"/>
                <c:pt idx="0">
                  <c:v>Adjusted 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RAMCOCEM_daily!$A$2:$A$249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RAMCOCEM_daily!$F$2:$F$249</c:f>
              <c:numCache>
                <c:formatCode>General</c:formatCode>
                <c:ptCount val="248"/>
                <c:pt idx="1">
                  <c:v>-0.29774441335170793</c:v>
                </c:pt>
                <c:pt idx="2">
                  <c:v>1.1156904708016173</c:v>
                </c:pt>
                <c:pt idx="3">
                  <c:v>0.60757369957846619</c:v>
                </c:pt>
                <c:pt idx="4">
                  <c:v>0.81958405857587135</c:v>
                </c:pt>
                <c:pt idx="5">
                  <c:v>-1.4863595320133802</c:v>
                </c:pt>
                <c:pt idx="6">
                  <c:v>-1.0075233361045304</c:v>
                </c:pt>
                <c:pt idx="7">
                  <c:v>-0.43308047830203039</c:v>
                </c:pt>
                <c:pt idx="8">
                  <c:v>0.12897119651936279</c:v>
                </c:pt>
                <c:pt idx="9">
                  <c:v>-0.67279625034703627</c:v>
                </c:pt>
                <c:pt idx="10">
                  <c:v>-2.5067285938583694</c:v>
                </c:pt>
                <c:pt idx="11">
                  <c:v>-1.2058148184672581</c:v>
                </c:pt>
                <c:pt idx="12">
                  <c:v>-1.6745015941340911</c:v>
                </c:pt>
                <c:pt idx="13">
                  <c:v>-1.6122816731517755</c:v>
                </c:pt>
                <c:pt idx="14">
                  <c:v>1.1827285904632987</c:v>
                </c:pt>
                <c:pt idx="15">
                  <c:v>-0.90931937591309675</c:v>
                </c:pt>
                <c:pt idx="16">
                  <c:v>-0.23698917885015627</c:v>
                </c:pt>
                <c:pt idx="17">
                  <c:v>-3.8765093727078086</c:v>
                </c:pt>
                <c:pt idx="18">
                  <c:v>-1.9355594610085924</c:v>
                </c:pt>
                <c:pt idx="19">
                  <c:v>0.67079740853756464</c:v>
                </c:pt>
                <c:pt idx="20">
                  <c:v>0.35787779209987208</c:v>
                </c:pt>
                <c:pt idx="21">
                  <c:v>0.62086078305527637</c:v>
                </c:pt>
                <c:pt idx="22">
                  <c:v>-4.6016631849142745E-2</c:v>
                </c:pt>
                <c:pt idx="23">
                  <c:v>-0.98212260890614334</c:v>
                </c:pt>
                <c:pt idx="24">
                  <c:v>1.8011131335018677</c:v>
                </c:pt>
                <c:pt idx="25">
                  <c:v>2.0344397299897423</c:v>
                </c:pt>
                <c:pt idx="26">
                  <c:v>0.43977619593405104</c:v>
                </c:pt>
                <c:pt idx="27">
                  <c:v>0.88504417069728103</c:v>
                </c:pt>
                <c:pt idx="28">
                  <c:v>-0.8006966456779242</c:v>
                </c:pt>
                <c:pt idx="29">
                  <c:v>0.72614497439018799</c:v>
                </c:pt>
                <c:pt idx="30">
                  <c:v>0.58428688194226497</c:v>
                </c:pt>
                <c:pt idx="31">
                  <c:v>-0.94673462006399389</c:v>
                </c:pt>
                <c:pt idx="32">
                  <c:v>-1.0359560759911335</c:v>
                </c:pt>
                <c:pt idx="33">
                  <c:v>-3.0316602194957896</c:v>
                </c:pt>
                <c:pt idx="34">
                  <c:v>2.1465915672358813</c:v>
                </c:pt>
                <c:pt idx="35">
                  <c:v>2.4396424447713159</c:v>
                </c:pt>
                <c:pt idx="36">
                  <c:v>0.24474913427948067</c:v>
                </c:pt>
                <c:pt idx="37">
                  <c:v>-0.72768485876175881</c:v>
                </c:pt>
                <c:pt idx="38">
                  <c:v>-0.98987847636505466</c:v>
                </c:pt>
                <c:pt idx="39">
                  <c:v>1.1045307670124938</c:v>
                </c:pt>
                <c:pt idx="40">
                  <c:v>-0.43918304790115786</c:v>
                </c:pt>
                <c:pt idx="41">
                  <c:v>-0.45617705657569324</c:v>
                </c:pt>
                <c:pt idx="42">
                  <c:v>1.933744715059766</c:v>
                </c:pt>
                <c:pt idx="43">
                  <c:v>2.2198491444494062</c:v>
                </c:pt>
                <c:pt idx="44">
                  <c:v>-0.26487261003345486</c:v>
                </c:pt>
                <c:pt idx="45">
                  <c:v>0.44740786188168225</c:v>
                </c:pt>
                <c:pt idx="46">
                  <c:v>-2.1438226544653762</c:v>
                </c:pt>
                <c:pt idx="47">
                  <c:v>2.0182724769100102</c:v>
                </c:pt>
                <c:pt idx="48">
                  <c:v>1.7631045530445659</c:v>
                </c:pt>
                <c:pt idx="49">
                  <c:v>-2.7343731371942734</c:v>
                </c:pt>
                <c:pt idx="50">
                  <c:v>2.251762586122545</c:v>
                </c:pt>
                <c:pt idx="51">
                  <c:v>-2.1233346960884361</c:v>
                </c:pt>
                <c:pt idx="52">
                  <c:v>-0.84460551020469898</c:v>
                </c:pt>
                <c:pt idx="53">
                  <c:v>0.92258729002630835</c:v>
                </c:pt>
                <c:pt idx="54">
                  <c:v>-4.954754705731939</c:v>
                </c:pt>
                <c:pt idx="55">
                  <c:v>-0.93245919989056514</c:v>
                </c:pt>
                <c:pt idx="56">
                  <c:v>-1.1799783128828776</c:v>
                </c:pt>
                <c:pt idx="57">
                  <c:v>-1.2194586691196005</c:v>
                </c:pt>
                <c:pt idx="58">
                  <c:v>-4.6629901382492971</c:v>
                </c:pt>
                <c:pt idx="59">
                  <c:v>-4.0620737415923855</c:v>
                </c:pt>
                <c:pt idx="60">
                  <c:v>-1.7801670100423896</c:v>
                </c:pt>
                <c:pt idx="61">
                  <c:v>0.58311473625816457</c:v>
                </c:pt>
                <c:pt idx="62">
                  <c:v>2.0833053112617965</c:v>
                </c:pt>
                <c:pt idx="63">
                  <c:v>2.9999302493935649</c:v>
                </c:pt>
                <c:pt idx="64">
                  <c:v>-0.76983400671650604</c:v>
                </c:pt>
                <c:pt idx="65">
                  <c:v>-1.8325556008390245</c:v>
                </c:pt>
                <c:pt idx="66">
                  <c:v>1.0496005433814348</c:v>
                </c:pt>
                <c:pt idx="67">
                  <c:v>-0.76388501954518329</c:v>
                </c:pt>
                <c:pt idx="68">
                  <c:v>0.10367559982851002</c:v>
                </c:pt>
                <c:pt idx="69">
                  <c:v>1.4144416482732929</c:v>
                </c:pt>
                <c:pt idx="70">
                  <c:v>1.7245922547980755E-3</c:v>
                </c:pt>
                <c:pt idx="71">
                  <c:v>-2.0084116714819999</c:v>
                </c:pt>
                <c:pt idx="72">
                  <c:v>-4.2076094911630282</c:v>
                </c:pt>
                <c:pt idx="73">
                  <c:v>5.3119676019938051</c:v>
                </c:pt>
                <c:pt idx="74">
                  <c:v>-2.2954553764715815</c:v>
                </c:pt>
                <c:pt idx="75">
                  <c:v>-0.23395970207912734</c:v>
                </c:pt>
                <c:pt idx="76">
                  <c:v>-2.7068912547009556</c:v>
                </c:pt>
                <c:pt idx="77">
                  <c:v>-1.560945424262556</c:v>
                </c:pt>
                <c:pt idx="78">
                  <c:v>-0.19497478536963156</c:v>
                </c:pt>
                <c:pt idx="79">
                  <c:v>-1.410719185030767</c:v>
                </c:pt>
                <c:pt idx="80">
                  <c:v>-5.2201194300556049</c:v>
                </c:pt>
                <c:pt idx="81">
                  <c:v>1.0999963768625693</c:v>
                </c:pt>
                <c:pt idx="82">
                  <c:v>1.1001666920220501</c:v>
                </c:pt>
                <c:pt idx="83">
                  <c:v>-1.372151406996744</c:v>
                </c:pt>
                <c:pt idx="84">
                  <c:v>-5.9820043157021976</c:v>
                </c:pt>
                <c:pt idx="85">
                  <c:v>0.42074309641690999</c:v>
                </c:pt>
                <c:pt idx="86">
                  <c:v>-4.7138677489650433</c:v>
                </c:pt>
                <c:pt idx="87">
                  <c:v>1.5131575340401746</c:v>
                </c:pt>
                <c:pt idx="88">
                  <c:v>2.2715641401430222</c:v>
                </c:pt>
                <c:pt idx="89">
                  <c:v>0.82183360869504962</c:v>
                </c:pt>
                <c:pt idx="90">
                  <c:v>0.55531261101448581</c:v>
                </c:pt>
                <c:pt idx="91">
                  <c:v>-1.4355726885520572</c:v>
                </c:pt>
                <c:pt idx="92">
                  <c:v>-0.16869494113165751</c:v>
                </c:pt>
                <c:pt idx="93">
                  <c:v>3.2614387214762579</c:v>
                </c:pt>
                <c:pt idx="94">
                  <c:v>1.2092213932481333</c:v>
                </c:pt>
                <c:pt idx="95">
                  <c:v>-2.3033448731079926</c:v>
                </c:pt>
                <c:pt idx="96">
                  <c:v>-0.43517399800628787</c:v>
                </c:pt>
                <c:pt idx="97">
                  <c:v>-1.2084108130517868</c:v>
                </c:pt>
                <c:pt idx="98">
                  <c:v>-0.15438413155558209</c:v>
                </c:pt>
                <c:pt idx="99">
                  <c:v>-0.26406042387341661</c:v>
                </c:pt>
                <c:pt idx="100">
                  <c:v>4.4627285153732724E-2</c:v>
                </c:pt>
                <c:pt idx="101">
                  <c:v>1.4996069078285943</c:v>
                </c:pt>
                <c:pt idx="102">
                  <c:v>4.335092377625358</c:v>
                </c:pt>
                <c:pt idx="103">
                  <c:v>-0.55640442824826053</c:v>
                </c:pt>
                <c:pt idx="104">
                  <c:v>0.66523165966596942</c:v>
                </c:pt>
                <c:pt idx="105">
                  <c:v>1.6562078184619398</c:v>
                </c:pt>
                <c:pt idx="106">
                  <c:v>1.9460456903382601</c:v>
                </c:pt>
                <c:pt idx="107">
                  <c:v>0.43592791905732137</c:v>
                </c:pt>
                <c:pt idx="108">
                  <c:v>0.44519554359523789</c:v>
                </c:pt>
                <c:pt idx="109">
                  <c:v>0.26890200903578482</c:v>
                </c:pt>
                <c:pt idx="110">
                  <c:v>0.2985219665150956</c:v>
                </c:pt>
                <c:pt idx="111">
                  <c:v>-1.9230027584686897</c:v>
                </c:pt>
                <c:pt idx="112">
                  <c:v>1.4980778006585791</c:v>
                </c:pt>
                <c:pt idx="113">
                  <c:v>-1.0191019484061024</c:v>
                </c:pt>
                <c:pt idx="114">
                  <c:v>-2.0980971231602474</c:v>
                </c:pt>
                <c:pt idx="115">
                  <c:v>2.2268238907430207</c:v>
                </c:pt>
                <c:pt idx="116">
                  <c:v>0.40107329413280973</c:v>
                </c:pt>
                <c:pt idx="117">
                  <c:v>0.14562569901980785</c:v>
                </c:pt>
                <c:pt idx="118">
                  <c:v>-0.72440099506293276</c:v>
                </c:pt>
                <c:pt idx="119">
                  <c:v>-1.4312782037178586</c:v>
                </c:pt>
                <c:pt idx="120">
                  <c:v>-1.8479910349827644</c:v>
                </c:pt>
                <c:pt idx="121">
                  <c:v>1.7691004899718346</c:v>
                </c:pt>
                <c:pt idx="122">
                  <c:v>0.11723745172177608</c:v>
                </c:pt>
                <c:pt idx="123">
                  <c:v>-1.0029301130257724</c:v>
                </c:pt>
                <c:pt idx="124">
                  <c:v>-4.5224474185687837</c:v>
                </c:pt>
                <c:pt idx="125">
                  <c:v>-1.6020635150022366</c:v>
                </c:pt>
                <c:pt idx="126">
                  <c:v>-2.207675284379834</c:v>
                </c:pt>
                <c:pt idx="127">
                  <c:v>-0.37763958971158185</c:v>
                </c:pt>
                <c:pt idx="128">
                  <c:v>-3.2442730950754194E-2</c:v>
                </c:pt>
                <c:pt idx="129">
                  <c:v>-2.2988158325243102</c:v>
                </c:pt>
                <c:pt idx="130">
                  <c:v>-0.37438784170523981</c:v>
                </c:pt>
                <c:pt idx="131">
                  <c:v>-2.772079204154656</c:v>
                </c:pt>
                <c:pt idx="132">
                  <c:v>0.83560929133760065</c:v>
                </c:pt>
                <c:pt idx="133">
                  <c:v>1.1828117292751732</c:v>
                </c:pt>
                <c:pt idx="134">
                  <c:v>0.28030736922983523</c:v>
                </c:pt>
                <c:pt idx="135">
                  <c:v>-1.7396631284790354</c:v>
                </c:pt>
                <c:pt idx="136">
                  <c:v>0.32810837430984258</c:v>
                </c:pt>
                <c:pt idx="137">
                  <c:v>-1.8124747456447843</c:v>
                </c:pt>
                <c:pt idx="138">
                  <c:v>-3.0288360189907926</c:v>
                </c:pt>
                <c:pt idx="139">
                  <c:v>-3.0218709188288502</c:v>
                </c:pt>
                <c:pt idx="140">
                  <c:v>4.0705367957239726</c:v>
                </c:pt>
                <c:pt idx="141">
                  <c:v>1.2950447409395915</c:v>
                </c:pt>
                <c:pt idx="142">
                  <c:v>1.6845693400954129</c:v>
                </c:pt>
                <c:pt idx="143">
                  <c:v>1.7130729517890602</c:v>
                </c:pt>
                <c:pt idx="144">
                  <c:v>-0.95806203834047132</c:v>
                </c:pt>
                <c:pt idx="145">
                  <c:v>0.34746666848597818</c:v>
                </c:pt>
                <c:pt idx="146">
                  <c:v>-9.3067949267118983</c:v>
                </c:pt>
                <c:pt idx="147">
                  <c:v>0.21177475392792394</c:v>
                </c:pt>
                <c:pt idx="148">
                  <c:v>-3.6157039479023649</c:v>
                </c:pt>
                <c:pt idx="149">
                  <c:v>0.27822979131990544</c:v>
                </c:pt>
                <c:pt idx="150">
                  <c:v>0.61993950337683768</c:v>
                </c:pt>
                <c:pt idx="151">
                  <c:v>-0.85357835380602165</c:v>
                </c:pt>
                <c:pt idx="152">
                  <c:v>-2.4310440581226196</c:v>
                </c:pt>
                <c:pt idx="153">
                  <c:v>-0.86287186709935593</c:v>
                </c:pt>
                <c:pt idx="154">
                  <c:v>2.4426273766260076</c:v>
                </c:pt>
                <c:pt idx="155">
                  <c:v>-3.5137546390135088</c:v>
                </c:pt>
                <c:pt idx="156">
                  <c:v>-0.47826233292321568</c:v>
                </c:pt>
                <c:pt idx="157">
                  <c:v>2.4282794969986385</c:v>
                </c:pt>
                <c:pt idx="158">
                  <c:v>0.76978577420018013</c:v>
                </c:pt>
                <c:pt idx="159">
                  <c:v>-5.8992604704542866E-2</c:v>
                </c:pt>
                <c:pt idx="160">
                  <c:v>0.65464296404677325</c:v>
                </c:pt>
                <c:pt idx="161">
                  <c:v>0.68267872261079765</c:v>
                </c:pt>
                <c:pt idx="162">
                  <c:v>2.4127817902805644</c:v>
                </c:pt>
                <c:pt idx="163">
                  <c:v>0.25252460414726258</c:v>
                </c:pt>
                <c:pt idx="164">
                  <c:v>0.33096911209275287</c:v>
                </c:pt>
                <c:pt idx="165">
                  <c:v>0.98786875740984181</c:v>
                </c:pt>
                <c:pt idx="166">
                  <c:v>1.4954995441723904</c:v>
                </c:pt>
                <c:pt idx="167">
                  <c:v>-0.24441046119553139</c:v>
                </c:pt>
                <c:pt idx="168">
                  <c:v>-1.2752442381992608</c:v>
                </c:pt>
                <c:pt idx="169">
                  <c:v>4.0039918739403593</c:v>
                </c:pt>
                <c:pt idx="170">
                  <c:v>-1.4460328008958472</c:v>
                </c:pt>
                <c:pt idx="171">
                  <c:v>-0.2886676975966837</c:v>
                </c:pt>
                <c:pt idx="172">
                  <c:v>-0.73344028651407367</c:v>
                </c:pt>
                <c:pt idx="173">
                  <c:v>-0.77679077299837396</c:v>
                </c:pt>
                <c:pt idx="174">
                  <c:v>2.3805825345879446</c:v>
                </c:pt>
                <c:pt idx="175">
                  <c:v>-1.3191687880544058</c:v>
                </c:pt>
                <c:pt idx="176">
                  <c:v>-1.1895368331000604</c:v>
                </c:pt>
                <c:pt idx="177">
                  <c:v>2.0773394148480357</c:v>
                </c:pt>
                <c:pt idx="178">
                  <c:v>1.7587737371551508</c:v>
                </c:pt>
                <c:pt idx="179">
                  <c:v>-0.4498782474389722</c:v>
                </c:pt>
                <c:pt idx="180">
                  <c:v>0.9363185372797197</c:v>
                </c:pt>
                <c:pt idx="181">
                  <c:v>3.348932776843752</c:v>
                </c:pt>
                <c:pt idx="182">
                  <c:v>-2.196075158479927</c:v>
                </c:pt>
                <c:pt idx="183">
                  <c:v>2.3690351566770005</c:v>
                </c:pt>
                <c:pt idx="184">
                  <c:v>3.7366375357566564</c:v>
                </c:pt>
                <c:pt idx="185">
                  <c:v>-0.58100808131603143</c:v>
                </c:pt>
                <c:pt idx="186">
                  <c:v>1.8676088954445105</c:v>
                </c:pt>
                <c:pt idx="187">
                  <c:v>2.4310816821447299</c:v>
                </c:pt>
                <c:pt idx="188">
                  <c:v>-2.2373160090545738</c:v>
                </c:pt>
                <c:pt idx="189">
                  <c:v>-0.92872531559195226</c:v>
                </c:pt>
                <c:pt idx="190">
                  <c:v>1.2663818774975835</c:v>
                </c:pt>
                <c:pt idx="191">
                  <c:v>2.7772695916885142</c:v>
                </c:pt>
                <c:pt idx="192">
                  <c:v>-0.2804316103271417</c:v>
                </c:pt>
                <c:pt idx="193">
                  <c:v>-3.5431902427708412E-2</c:v>
                </c:pt>
                <c:pt idx="194">
                  <c:v>-0.87040307845084819</c:v>
                </c:pt>
                <c:pt idx="195">
                  <c:v>5.1301231562188819E-2</c:v>
                </c:pt>
                <c:pt idx="196">
                  <c:v>1.0311567394541055</c:v>
                </c:pt>
                <c:pt idx="197">
                  <c:v>0.36014304463626351</c:v>
                </c:pt>
                <c:pt idx="198">
                  <c:v>1.6325208351846385</c:v>
                </c:pt>
                <c:pt idx="199">
                  <c:v>-2.0644126336889737</c:v>
                </c:pt>
                <c:pt idx="200">
                  <c:v>-3.7209269611074469</c:v>
                </c:pt>
                <c:pt idx="201">
                  <c:v>1.7786529875376482</c:v>
                </c:pt>
                <c:pt idx="202">
                  <c:v>0.74382534496843145</c:v>
                </c:pt>
                <c:pt idx="203">
                  <c:v>1.4103689188705113</c:v>
                </c:pt>
                <c:pt idx="204">
                  <c:v>-1.9808673780955313</c:v>
                </c:pt>
                <c:pt idx="205">
                  <c:v>-1.8914785047541764</c:v>
                </c:pt>
                <c:pt idx="206">
                  <c:v>3.260598922071805</c:v>
                </c:pt>
                <c:pt idx="207">
                  <c:v>0.32649431968296305</c:v>
                </c:pt>
                <c:pt idx="208">
                  <c:v>-1.5893995699508006</c:v>
                </c:pt>
                <c:pt idx="209">
                  <c:v>0.89926618777147083</c:v>
                </c:pt>
                <c:pt idx="210">
                  <c:v>0.43380035510297243</c:v>
                </c:pt>
                <c:pt idx="211">
                  <c:v>1.6632474657614877</c:v>
                </c:pt>
                <c:pt idx="212">
                  <c:v>1.5171237482813253</c:v>
                </c:pt>
                <c:pt idx="213">
                  <c:v>-1.0317874942045715</c:v>
                </c:pt>
                <c:pt idx="214">
                  <c:v>2.7567619165380943</c:v>
                </c:pt>
                <c:pt idx="215">
                  <c:v>-3.7811772072632394E-2</c:v>
                </c:pt>
                <c:pt idx="216">
                  <c:v>-0.10708752118938525</c:v>
                </c:pt>
                <c:pt idx="217">
                  <c:v>-0.9971552771688067</c:v>
                </c:pt>
                <c:pt idx="218">
                  <c:v>-3.5164386658235811</c:v>
                </c:pt>
                <c:pt idx="219">
                  <c:v>0.16488168018814986</c:v>
                </c:pt>
                <c:pt idx="220">
                  <c:v>1.4321044906026805</c:v>
                </c:pt>
                <c:pt idx="221">
                  <c:v>-3.4132956213779759</c:v>
                </c:pt>
                <c:pt idx="222">
                  <c:v>0.54750127620012412</c:v>
                </c:pt>
                <c:pt idx="223">
                  <c:v>-3.1848246357615859</c:v>
                </c:pt>
                <c:pt idx="224">
                  <c:v>-2.4725834045441637</c:v>
                </c:pt>
                <c:pt idx="225">
                  <c:v>0.37462238178633556</c:v>
                </c:pt>
                <c:pt idx="226">
                  <c:v>3.489256378888407</c:v>
                </c:pt>
                <c:pt idx="227">
                  <c:v>0.85517006734856438</c:v>
                </c:pt>
                <c:pt idx="228">
                  <c:v>0.65996826498577155</c:v>
                </c:pt>
                <c:pt idx="229">
                  <c:v>-1.8093045725646146</c:v>
                </c:pt>
                <c:pt idx="230">
                  <c:v>2.0785405984860268</c:v>
                </c:pt>
                <c:pt idx="231">
                  <c:v>0.71173102615974693</c:v>
                </c:pt>
                <c:pt idx="232">
                  <c:v>-3.4425876802096966</c:v>
                </c:pt>
                <c:pt idx="233">
                  <c:v>-1.817948370754505</c:v>
                </c:pt>
                <c:pt idx="234">
                  <c:v>-2.4230598550224327</c:v>
                </c:pt>
                <c:pt idx="235">
                  <c:v>0.22052541640697162</c:v>
                </c:pt>
                <c:pt idx="236">
                  <c:v>-1.0289501894059085</c:v>
                </c:pt>
                <c:pt idx="237">
                  <c:v>-0.71116958247819095</c:v>
                </c:pt>
                <c:pt idx="238">
                  <c:v>1.2913549982085295</c:v>
                </c:pt>
                <c:pt idx="239">
                  <c:v>-0.21854807428369294</c:v>
                </c:pt>
                <c:pt idx="240">
                  <c:v>-1.3308190913757996</c:v>
                </c:pt>
                <c:pt idx="241">
                  <c:v>1.5068736890250667</c:v>
                </c:pt>
                <c:pt idx="242">
                  <c:v>-0.72754130197681854</c:v>
                </c:pt>
                <c:pt idx="243">
                  <c:v>7.3333072135351451E-3</c:v>
                </c:pt>
                <c:pt idx="244">
                  <c:v>0.72486253882213036</c:v>
                </c:pt>
                <c:pt idx="245">
                  <c:v>-0.84609444021772529</c:v>
                </c:pt>
                <c:pt idx="246">
                  <c:v>-0.83165780876291462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A-45D6-AD74-86A4315B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31808"/>
        <c:axId val="1988533056"/>
      </c:lineChart>
      <c:dateAx>
        <c:axId val="198853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3056"/>
        <c:crosses val="autoZero"/>
        <c:auto val="1"/>
        <c:lblOffset val="100"/>
        <c:baseTimeUnit val="days"/>
      </c:dateAx>
      <c:valAx>
        <c:axId val="19885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RAMCOCEM_weekly!$C$1</c:f>
              <c:strCache>
                <c:ptCount val="1"/>
                <c:pt idx="0">
                  <c:v>Unadjusted Returns%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RAMCOCEM_weekly!$A$2:$A$79</c:f>
              <c:numCache>
                <c:formatCode>m/d/yyyy</c:formatCode>
                <c:ptCount val="78"/>
                <c:pt idx="0">
                  <c:v>44494</c:v>
                </c:pt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RAMCOCEM_weekly!$C$2:$C$79</c:f>
              <c:numCache>
                <c:formatCode>General</c:formatCode>
                <c:ptCount val="78"/>
                <c:pt idx="1">
                  <c:v>1.8846647130425629</c:v>
                </c:pt>
                <c:pt idx="2">
                  <c:v>-1.8037945905720301</c:v>
                </c:pt>
                <c:pt idx="3">
                  <c:v>-5.7966185674521151</c:v>
                </c:pt>
                <c:pt idx="4">
                  <c:v>-5.2330566255700068</c:v>
                </c:pt>
                <c:pt idx="5">
                  <c:v>-0.1784637931973225</c:v>
                </c:pt>
                <c:pt idx="6">
                  <c:v>4.4013289540824259</c:v>
                </c:pt>
                <c:pt idx="7">
                  <c:v>-1.3045260994687249</c:v>
                </c:pt>
                <c:pt idx="8">
                  <c:v>1.1584546711138564</c:v>
                </c:pt>
                <c:pt idx="9">
                  <c:v>1.3116776293587966</c:v>
                </c:pt>
                <c:pt idx="10">
                  <c:v>2.4150907310592586</c:v>
                </c:pt>
                <c:pt idx="11">
                  <c:v>-1.5996395646532287</c:v>
                </c:pt>
                <c:pt idx="12">
                  <c:v>-7.0659196331663034</c:v>
                </c:pt>
                <c:pt idx="13">
                  <c:v>-9.5012751874975105</c:v>
                </c:pt>
                <c:pt idx="14">
                  <c:v>3.6954317095113089</c:v>
                </c:pt>
                <c:pt idx="15">
                  <c:v>-1.0878116162702784</c:v>
                </c:pt>
                <c:pt idx="16">
                  <c:v>-4.1470954324256857</c:v>
                </c:pt>
                <c:pt idx="17">
                  <c:v>-7.0096902955605414</c:v>
                </c:pt>
                <c:pt idx="18">
                  <c:v>-5.7130016845860254</c:v>
                </c:pt>
                <c:pt idx="19">
                  <c:v>0.483921711671359</c:v>
                </c:pt>
                <c:pt idx="20">
                  <c:v>2.9912485923503045</c:v>
                </c:pt>
                <c:pt idx="21">
                  <c:v>-4.1227554971735199</c:v>
                </c:pt>
                <c:pt idx="22">
                  <c:v>6.2577241226221405</c:v>
                </c:pt>
                <c:pt idx="23">
                  <c:v>5.0294105571802925</c:v>
                </c:pt>
                <c:pt idx="24">
                  <c:v>-3.6932940908588729E-2</c:v>
                </c:pt>
                <c:pt idx="25">
                  <c:v>-0.1970259172536433</c:v>
                </c:pt>
                <c:pt idx="26">
                  <c:v>-1.9433670823835216</c:v>
                </c:pt>
                <c:pt idx="27">
                  <c:v>-8.8838593615562935</c:v>
                </c:pt>
                <c:pt idx="28">
                  <c:v>-5.5241000190693006</c:v>
                </c:pt>
                <c:pt idx="29">
                  <c:v>1.1109601964753331</c:v>
                </c:pt>
                <c:pt idx="30">
                  <c:v>-2.4215757965531015</c:v>
                </c:pt>
                <c:pt idx="31">
                  <c:v>-6.5412226091239258</c:v>
                </c:pt>
                <c:pt idx="32">
                  <c:v>-3.1309517532978144</c:v>
                </c:pt>
                <c:pt idx="33">
                  <c:v>-4.6068153270764407</c:v>
                </c:pt>
                <c:pt idx="34">
                  <c:v>4.8035668696977494</c:v>
                </c:pt>
                <c:pt idx="35">
                  <c:v>5.8520250138949708</c:v>
                </c:pt>
                <c:pt idx="36">
                  <c:v>0.91238495891845728</c:v>
                </c:pt>
                <c:pt idx="37">
                  <c:v>-1.4175114006935248</c:v>
                </c:pt>
                <c:pt idx="38">
                  <c:v>8.1532714459050926</c:v>
                </c:pt>
                <c:pt idx="39">
                  <c:v>5.4761009257606563</c:v>
                </c:pt>
                <c:pt idx="40">
                  <c:v>3.1273424883531971</c:v>
                </c:pt>
                <c:pt idx="41">
                  <c:v>-0.51490084159031146</c:v>
                </c:pt>
                <c:pt idx="42">
                  <c:v>1.1468163388137149</c:v>
                </c:pt>
                <c:pt idx="43">
                  <c:v>-1.5952506262359882</c:v>
                </c:pt>
                <c:pt idx="44">
                  <c:v>0.24785315387395668</c:v>
                </c:pt>
                <c:pt idx="45">
                  <c:v>3.7955260942198503</c:v>
                </c:pt>
                <c:pt idx="46">
                  <c:v>-1.7060451413827549</c:v>
                </c:pt>
                <c:pt idx="47">
                  <c:v>-4.1917735124409692</c:v>
                </c:pt>
                <c:pt idx="48">
                  <c:v>3.1583231121140858</c:v>
                </c:pt>
                <c:pt idx="49">
                  <c:v>-2.2929076209410186</c:v>
                </c:pt>
                <c:pt idx="50">
                  <c:v>-5.3513308949864768</c:v>
                </c:pt>
                <c:pt idx="51">
                  <c:v>0.80974905051953128</c:v>
                </c:pt>
                <c:pt idx="52">
                  <c:v>-0.696619822691395</c:v>
                </c:pt>
                <c:pt idx="53">
                  <c:v>3.3357176807444504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C-41E1-85AF-9D756EAC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54144"/>
        <c:axId val="194850816"/>
      </c:lineChart>
      <c:dateAx>
        <c:axId val="1948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0816"/>
        <c:crosses val="autoZero"/>
        <c:auto val="1"/>
        <c:lblOffset val="100"/>
        <c:baseTimeUnit val="days"/>
      </c:dateAx>
      <c:valAx>
        <c:axId val="1948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RAMCOCEM_weekly!$F$1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RAMCOCEM_weekly!$A$2:$A$79</c:f>
              <c:numCache>
                <c:formatCode>m/d/yyyy</c:formatCode>
                <c:ptCount val="78"/>
                <c:pt idx="0">
                  <c:v>44494</c:v>
                </c:pt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RAMCOCEM_weekly!$F$2:$F$79</c:f>
              <c:numCache>
                <c:formatCode>General</c:formatCode>
                <c:ptCount val="78"/>
                <c:pt idx="1">
                  <c:v>1.8492980463758961</c:v>
                </c:pt>
                <c:pt idx="2">
                  <c:v>-1.8390945905720302</c:v>
                </c:pt>
                <c:pt idx="3">
                  <c:v>-5.8320185674521152</c:v>
                </c:pt>
                <c:pt idx="4">
                  <c:v>-5.2684566255700069</c:v>
                </c:pt>
                <c:pt idx="5">
                  <c:v>-0.2139637931973225</c:v>
                </c:pt>
                <c:pt idx="6">
                  <c:v>4.3663289540824257</c:v>
                </c:pt>
                <c:pt idx="7">
                  <c:v>-1.340126099468725</c:v>
                </c:pt>
                <c:pt idx="8">
                  <c:v>1.1221546711138564</c:v>
                </c:pt>
                <c:pt idx="9">
                  <c:v>1.2752776293587966</c:v>
                </c:pt>
                <c:pt idx="10">
                  <c:v>2.3790907310592586</c:v>
                </c:pt>
                <c:pt idx="11">
                  <c:v>-1.6355395646532287</c:v>
                </c:pt>
                <c:pt idx="12">
                  <c:v>-7.1032196331663036</c:v>
                </c:pt>
                <c:pt idx="13">
                  <c:v>-9.53887518749751</c:v>
                </c:pt>
                <c:pt idx="14">
                  <c:v>3.6568317095113088</c:v>
                </c:pt>
                <c:pt idx="15">
                  <c:v>-1.1253116162702785</c:v>
                </c:pt>
                <c:pt idx="16">
                  <c:v>-4.184295432425686</c:v>
                </c:pt>
                <c:pt idx="17">
                  <c:v>-7.0470902955605412</c:v>
                </c:pt>
                <c:pt idx="18">
                  <c:v>-5.7510016845860257</c:v>
                </c:pt>
                <c:pt idx="19">
                  <c:v>0.445621711671359</c:v>
                </c:pt>
                <c:pt idx="20">
                  <c:v>2.9535485923503044</c:v>
                </c:pt>
                <c:pt idx="21">
                  <c:v>-4.1606554971735195</c:v>
                </c:pt>
                <c:pt idx="22">
                  <c:v>6.2194241226221401</c:v>
                </c:pt>
                <c:pt idx="23">
                  <c:v>4.9896105571802929</c:v>
                </c:pt>
                <c:pt idx="24">
                  <c:v>-7.6832940908588734E-2</c:v>
                </c:pt>
                <c:pt idx="25">
                  <c:v>-0.2368259172536433</c:v>
                </c:pt>
                <c:pt idx="26">
                  <c:v>-1.9834670823835217</c:v>
                </c:pt>
                <c:pt idx="27">
                  <c:v>-8.930159361556294</c:v>
                </c:pt>
                <c:pt idx="28">
                  <c:v>-5.573100019069301</c:v>
                </c:pt>
                <c:pt idx="29">
                  <c:v>1.0617601964753332</c:v>
                </c:pt>
                <c:pt idx="30">
                  <c:v>-2.4703757965531015</c:v>
                </c:pt>
                <c:pt idx="31">
                  <c:v>-6.5910226091239261</c:v>
                </c:pt>
                <c:pt idx="32">
                  <c:v>-3.1809517532978142</c:v>
                </c:pt>
                <c:pt idx="33">
                  <c:v>-4.6580153270764404</c:v>
                </c:pt>
                <c:pt idx="34">
                  <c:v>4.7524668696977495</c:v>
                </c:pt>
                <c:pt idx="35">
                  <c:v>5.8007250138949704</c:v>
                </c:pt>
                <c:pt idx="36">
                  <c:v>0.86068495891845731</c:v>
                </c:pt>
                <c:pt idx="37">
                  <c:v>-1.4698114006935248</c:v>
                </c:pt>
                <c:pt idx="38">
                  <c:v>8.0987714459050917</c:v>
                </c:pt>
                <c:pt idx="39">
                  <c:v>5.4201009257606563</c:v>
                </c:pt>
                <c:pt idx="40">
                  <c:v>3.071542488353197</c:v>
                </c:pt>
                <c:pt idx="41">
                  <c:v>-0.57040084159031146</c:v>
                </c:pt>
                <c:pt idx="42">
                  <c:v>1.0913163388137148</c:v>
                </c:pt>
                <c:pt idx="43">
                  <c:v>-1.6511506262359883</c:v>
                </c:pt>
                <c:pt idx="44">
                  <c:v>0.19155315387395669</c:v>
                </c:pt>
                <c:pt idx="45">
                  <c:v>3.7391260942198503</c:v>
                </c:pt>
                <c:pt idx="46">
                  <c:v>-1.763745141382755</c:v>
                </c:pt>
                <c:pt idx="47">
                  <c:v>-4.2507735124409693</c:v>
                </c:pt>
                <c:pt idx="48">
                  <c:v>3.0974231121140856</c:v>
                </c:pt>
                <c:pt idx="49">
                  <c:v>-2.3541076209410186</c:v>
                </c:pt>
                <c:pt idx="50">
                  <c:v>-5.4146308949864768</c:v>
                </c:pt>
                <c:pt idx="51">
                  <c:v>0.74594905051953131</c:v>
                </c:pt>
                <c:pt idx="52">
                  <c:v>-0.761119822691395</c:v>
                </c:pt>
                <c:pt idx="53">
                  <c:v>3.2709176807444504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2-4C8A-960C-5AE7C6AC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082272"/>
        <c:axId val="1033106464"/>
      </c:lineChart>
      <c:dateAx>
        <c:axId val="19850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06464"/>
        <c:crosses val="autoZero"/>
        <c:auto val="1"/>
        <c:lblOffset val="100"/>
        <c:baseTimeUnit val="days"/>
      </c:dateAx>
      <c:valAx>
        <c:axId val="10331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8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RAMCOCEM_Monthly!$C$1</c:f>
              <c:strCache>
                <c:ptCount val="1"/>
                <c:pt idx="0">
                  <c:v>Unadjusted Returns%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RAMCOCEM_Monthly!$A$2:$A$15</c:f>
              <c:numCache>
                <c:formatCode>m/d/yyyy</c:formatCode>
                <c:ptCount val="14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RAMCOCEM_Monthly!$C$2:$C$15</c:f>
              <c:numCache>
                <c:formatCode>General</c:formatCode>
                <c:ptCount val="14"/>
                <c:pt idx="1">
                  <c:v>-11.76277898844317</c:v>
                </c:pt>
                <c:pt idx="2">
                  <c:v>6.6999647025182014</c:v>
                </c:pt>
                <c:pt idx="3">
                  <c:v>-13.444879566617987</c:v>
                </c:pt>
                <c:pt idx="4">
                  <c:v>-9.4580546872930444</c:v>
                </c:pt>
                <c:pt idx="5">
                  <c:v>-2.39547967944267</c:v>
                </c:pt>
                <c:pt idx="6">
                  <c:v>3.4698265722999602</c:v>
                </c:pt>
                <c:pt idx="7">
                  <c:v>-12.073736830396419</c:v>
                </c:pt>
                <c:pt idx="8">
                  <c:v>-8.8658299466941433</c:v>
                </c:pt>
                <c:pt idx="9">
                  <c:v>15.24025632588066</c:v>
                </c:pt>
                <c:pt idx="10">
                  <c:v>3.1545983083184517</c:v>
                </c:pt>
                <c:pt idx="11">
                  <c:v>6.8905100511301054E-2</c:v>
                </c:pt>
                <c:pt idx="12">
                  <c:v>-4.3339976143141179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4B7A-8480-D4FF8C20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080"/>
        <c:axId val="5659584"/>
      </c:lineChart>
      <c:dateAx>
        <c:axId val="566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584"/>
        <c:crosses val="autoZero"/>
        <c:auto val="1"/>
        <c:lblOffset val="100"/>
        <c:baseTimeUnit val="months"/>
      </c:dateAx>
      <c:valAx>
        <c:axId val="5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174625</xdr:colOff>
      <xdr:row>1</xdr:row>
      <xdr:rowOff>66675</xdr:rowOff>
    </xdr:from>
    <xdr:to>
      <xdr:col>15</xdr:col>
      <xdr:colOff>479425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96413-A694-6D34-B0E0-FA970EB7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149225</xdr:colOff>
      <xdr:row>17</xdr:row>
      <xdr:rowOff>41275</xdr:rowOff>
    </xdr:from>
    <xdr:to>
      <xdr:col>15</xdr:col>
      <xdr:colOff>454025</xdr:colOff>
      <xdr:row>32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0E968-96F5-DC5D-317C-2820F73E7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111125</xdr:rowOff>
    </xdr:from>
    <xdr:to>
      <xdr:col>17</xdr:col>
      <xdr:colOff>142875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89FB8-AD56-D005-4322-FC24DB233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441325</xdr:colOff>
      <xdr:row>18</xdr:row>
      <xdr:rowOff>155575</xdr:rowOff>
    </xdr:from>
    <xdr:to>
      <xdr:col>17</xdr:col>
      <xdr:colOff>136525</xdr:colOff>
      <xdr:row>33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8E006-BED4-240F-B85B-CD46D1434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498475</xdr:colOff>
      <xdr:row>35</xdr:row>
      <xdr:rowOff>53975</xdr:rowOff>
    </xdr:from>
    <xdr:to>
      <xdr:col>17</xdr:col>
      <xdr:colOff>193675</xdr:colOff>
      <xdr:row>50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659B3-E566-FC61-D429-5E1617914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549275</xdr:colOff>
      <xdr:row>1</xdr:row>
      <xdr:rowOff>28575</xdr:rowOff>
    </xdr:from>
    <xdr:to>
      <xdr:col>34</xdr:col>
      <xdr:colOff>244475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059F98-F080-EEE9-130A-176F62E53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587375</xdr:colOff>
      <xdr:row>17</xdr:row>
      <xdr:rowOff>92075</xdr:rowOff>
    </xdr:from>
    <xdr:to>
      <xdr:col>34</xdr:col>
      <xdr:colOff>282575</xdr:colOff>
      <xdr:row>32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A28ED-6093-2197-E93D-E299B9CFA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593725</xdr:colOff>
      <xdr:row>32</xdr:row>
      <xdr:rowOff>168275</xdr:rowOff>
    </xdr:from>
    <xdr:to>
      <xdr:col>34</xdr:col>
      <xdr:colOff>288925</xdr:colOff>
      <xdr:row>47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F0DC84-2773-BE27-ED92-2D551308E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669925</xdr:colOff>
      <xdr:row>212</xdr:row>
      <xdr:rowOff>60325</xdr:rowOff>
    </xdr:from>
    <xdr:to>
      <xdr:col>6</xdr:col>
      <xdr:colOff>746125</xdr:colOff>
      <xdr:row>227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74687-C587-9581-0A61-0208E3226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669925</xdr:colOff>
      <xdr:row>2</xdr:row>
      <xdr:rowOff>130175</xdr:rowOff>
    </xdr:from>
    <xdr:to>
      <xdr:col>6</xdr:col>
      <xdr:colOff>746125</xdr:colOff>
      <xdr:row>17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E9C14-B24F-2A6B-51C6-B0DDF5D32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396875</xdr:colOff>
      <xdr:row>4</xdr:row>
      <xdr:rowOff>60325</xdr:rowOff>
    </xdr:from>
    <xdr:to>
      <xdr:col>18</xdr:col>
      <xdr:colOff>485775</xdr:colOff>
      <xdr:row>19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AE67B-0E8E-B288-D3F2-87FC84284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20</xdr:row>
      <xdr:rowOff>47625</xdr:rowOff>
    </xdr:from>
    <xdr:to>
      <xdr:col>23</xdr:col>
      <xdr:colOff>219075</xdr:colOff>
      <xdr:row>35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CECEE8-8EB3-FB0E-F9E9-B6364623D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561975</xdr:colOff>
      <xdr:row>17</xdr:row>
      <xdr:rowOff>15875</xdr:rowOff>
    </xdr:from>
    <xdr:to>
      <xdr:col>28</xdr:col>
      <xdr:colOff>206375</xdr:colOff>
      <xdr:row>31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875B87-D061-9813-6166-3F9659683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346075</xdr:colOff>
      <xdr:row>16</xdr:row>
      <xdr:rowOff>3175</xdr:rowOff>
    </xdr:from>
    <xdr:to>
      <xdr:col>34</xdr:col>
      <xdr:colOff>136525</xdr:colOff>
      <xdr:row>30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3A373-C1BF-A6DE-A5C3-24FAD3932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441325</xdr:colOff>
      <xdr:row>1</xdr:row>
      <xdr:rowOff>149225</xdr:rowOff>
    </xdr:from>
    <xdr:to>
      <xdr:col>17</xdr:col>
      <xdr:colOff>136525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8C3DA-CEBF-CFBE-7BCA-F53ECE9C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18</xdr:row>
      <xdr:rowOff>3175</xdr:rowOff>
    </xdr:from>
    <xdr:to>
      <xdr:col>17</xdr:col>
      <xdr:colOff>104775</xdr:colOff>
      <xdr:row>32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B7A4-B7E9-704A-7C91-1B438B6B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85725</xdr:rowOff>
    </xdr:from>
    <xdr:to>
      <xdr:col>15</xdr:col>
      <xdr:colOff>238125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6AF4E-DAC3-5517-6C0C-784F9994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18</xdr:row>
      <xdr:rowOff>180975</xdr:rowOff>
    </xdr:from>
    <xdr:to>
      <xdr:col>15</xdr:col>
      <xdr:colOff>219075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8D3FB-AF04-C0D4-713F-9B326F29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574675</xdr:colOff>
      <xdr:row>15</xdr:row>
      <xdr:rowOff>174625</xdr:rowOff>
    </xdr:from>
    <xdr:to>
      <xdr:col>15</xdr:col>
      <xdr:colOff>269875</xdr:colOff>
      <xdr:row>30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29B90-7279-F131-C7FE-2AD328E9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31</xdr:row>
      <xdr:rowOff>92075</xdr:rowOff>
    </xdr:from>
    <xdr:to>
      <xdr:col>15</xdr:col>
      <xdr:colOff>238125</xdr:colOff>
      <xdr:row>46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1542D-BBF6-5730-5A51-0C8F6D92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358775</xdr:colOff>
      <xdr:row>1</xdr:row>
      <xdr:rowOff>104775</xdr:rowOff>
    </xdr:from>
    <xdr:to>
      <xdr:col>19</xdr:col>
      <xdr:colOff>53975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DEF6E-3867-4ADF-2D71-CAAEDE930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16</xdr:row>
      <xdr:rowOff>174625</xdr:rowOff>
    </xdr:from>
    <xdr:to>
      <xdr:col>19</xdr:col>
      <xdr:colOff>66675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45335-0823-CADB-E2CC-E689E9A5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98425</xdr:rowOff>
    </xdr:from>
    <xdr:to>
      <xdr:col>13</xdr:col>
      <xdr:colOff>561975</xdr:colOff>
      <xdr:row>18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B9573-5AF1-1C5C-EC0A-72B0C0974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269875</xdr:colOff>
      <xdr:row>19</xdr:row>
      <xdr:rowOff>123825</xdr:rowOff>
    </xdr:from>
    <xdr:to>
      <xdr:col>13</xdr:col>
      <xdr:colOff>574675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5F3C2-C64C-C38B-FDBC-2823846E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207</xdr:row>
      <xdr:rowOff>149225</xdr:rowOff>
    </xdr:from>
    <xdr:to>
      <xdr:col>16</xdr:col>
      <xdr:colOff>441325</xdr:colOff>
      <xdr:row>222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3527D-83D7-9267-8AD0-67242A74D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224</xdr:row>
      <xdr:rowOff>92075</xdr:rowOff>
    </xdr:from>
    <xdr:to>
      <xdr:col>16</xdr:col>
      <xdr:colOff>574675</xdr:colOff>
      <xdr:row>239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1ED56-4C7E-D91E-0AA2-FAFCF3032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263525</xdr:colOff>
      <xdr:row>36</xdr:row>
      <xdr:rowOff>15875</xdr:rowOff>
    </xdr:from>
    <xdr:to>
      <xdr:col>28</xdr:col>
      <xdr:colOff>517525</xdr:colOff>
      <xdr:row>50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C11C0-777C-F3D9-6DC4-12541B37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1</xdr:row>
      <xdr:rowOff>34925</xdr:rowOff>
    </xdr:from>
    <xdr:to>
      <xdr:col>23</xdr:col>
      <xdr:colOff>581025</xdr:colOff>
      <xdr:row>16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9F718-1F22-0905-975D-1D2C40752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454025</xdr:colOff>
      <xdr:row>0</xdr:row>
      <xdr:rowOff>155575</xdr:rowOff>
    </xdr:from>
    <xdr:to>
      <xdr:col>45</xdr:col>
      <xdr:colOff>149225</xdr:colOff>
      <xdr:row>15</xdr:row>
      <xdr:rowOff>22225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41314A-5888-7D3A-A6D2-09B18088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85725</xdr:colOff>
      <xdr:row>16</xdr:row>
      <xdr:rowOff>149225</xdr:rowOff>
    </xdr:from>
    <xdr:to>
      <xdr:col>45</xdr:col>
      <xdr:colOff>390525</xdr:colOff>
      <xdr:row>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90BD0A-2CF3-D7DE-AABF-1B82536BB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94</xdr:row>
      <xdr:rowOff>142875</xdr:rowOff>
    </xdr:from>
    <xdr:to>
      <xdr:col>14</xdr:col>
      <xdr:colOff>187325</xdr:colOff>
      <xdr:row>109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0DF21-3B20-CACE-7629-BAD142546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206375</xdr:colOff>
      <xdr:row>212</xdr:row>
      <xdr:rowOff>60325</xdr:rowOff>
    </xdr:from>
    <xdr:to>
      <xdr:col>7</xdr:col>
      <xdr:colOff>104775</xdr:colOff>
      <xdr:row>227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2E363-4B78-DB43-1D9E-8E2CC05A2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396875</xdr:colOff>
      <xdr:row>40</xdr:row>
      <xdr:rowOff>60325</xdr:rowOff>
    </xdr:from>
    <xdr:to>
      <xdr:col>18</xdr:col>
      <xdr:colOff>485775</xdr:colOff>
      <xdr:row>55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78288-E0AB-6F73-4FAE-B97FEA21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396875</xdr:colOff>
      <xdr:row>2</xdr:row>
      <xdr:rowOff>130175</xdr:rowOff>
    </xdr:from>
    <xdr:to>
      <xdr:col>18</xdr:col>
      <xdr:colOff>485775</xdr:colOff>
      <xdr:row>17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3CDFB-6E0F-F653-C9EC-19546DC5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212725</xdr:colOff>
      <xdr:row>7</xdr:row>
      <xdr:rowOff>15875</xdr:rowOff>
    </xdr:from>
    <xdr:to>
      <xdr:col>36</xdr:col>
      <xdr:colOff>422275</xdr:colOff>
      <xdr:row>21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F2135-08AC-5ACD-9CAB-382F2DDD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22225</xdr:colOff>
      <xdr:row>19</xdr:row>
      <xdr:rowOff>53975</xdr:rowOff>
    </xdr:from>
    <xdr:to>
      <xdr:col>29</xdr:col>
      <xdr:colOff>276225</xdr:colOff>
      <xdr:row>34</xdr:row>
      <xdr:rowOff>34925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9363D4-9FCE-B37C-A715-A9EF166C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41275</xdr:rowOff>
    </xdr:from>
    <xdr:to>
      <xdr:col>17</xdr:col>
      <xdr:colOff>314325</xdr:colOff>
      <xdr:row>17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AB4950-FD04-A0D3-39CF-4AA5AABD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17</xdr:row>
      <xdr:rowOff>180975</xdr:rowOff>
    </xdr:from>
    <xdr:to>
      <xdr:col>17</xdr:col>
      <xdr:colOff>320675</xdr:colOff>
      <xdr:row>32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B75AA8-76AC-4C8E-7D43-E85F1840E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34</xdr:row>
      <xdr:rowOff>47625</xdr:rowOff>
    </xdr:from>
    <xdr:to>
      <xdr:col>17</xdr:col>
      <xdr:colOff>333375</xdr:colOff>
      <xdr:row>49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3E29F8-99F2-CAE7-322C-75AD7F87D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536575</xdr:colOff>
      <xdr:row>3</xdr:row>
      <xdr:rowOff>130175</xdr:rowOff>
    </xdr:from>
    <xdr:to>
      <xdr:col>34</xdr:col>
      <xdr:colOff>231775</xdr:colOff>
      <xdr:row>18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82C60-77B2-7EC4-37CC-48EFBB65D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BB75-69B0-421E-B3FC-A41FE4FC03C1}">
  <dimension ref="A1:R16"/>
  <sheetViews>
    <sheetView topLeftCell="H1" workbookViewId="0">
      <selection activeCell="G20" sqref="G20"/>
    </sheetView>
  </sheetViews>
  <sheetFormatPr defaultRowHeight="14.5" x14ac:dyDescent="0.35"/>
  <cols>
    <col min="1" max="1" width="9.453125" bestFit="1" customWidth="1"/>
    <col min="4" max="4" width="10.08984375" bestFit="1" customWidth="1"/>
  </cols>
  <sheetData>
    <row r="1" spans="1:18" x14ac:dyDescent="0.35">
      <c r="A1" t="s">
        <v>0</v>
      </c>
      <c r="B1" t="s">
        <v>1</v>
      </c>
      <c r="C1" t="s">
        <v>21</v>
      </c>
      <c r="D1" s="1" t="s">
        <v>0</v>
      </c>
      <c r="E1" s="1" t="s">
        <v>22</v>
      </c>
      <c r="F1" s="6" t="s">
        <v>23</v>
      </c>
    </row>
    <row r="2" spans="1:18" x14ac:dyDescent="0.35">
      <c r="A2" s="2">
        <v>44470</v>
      </c>
      <c r="B2">
        <v>399.23483299999998</v>
      </c>
    </row>
    <row r="3" spans="1:18" x14ac:dyDescent="0.35">
      <c r="A3" s="2">
        <v>44501</v>
      </c>
      <c r="B3">
        <v>466.51889</v>
      </c>
      <c r="C3">
        <f>((B3-B2)/B2)*100</f>
        <v>16.853253132849762</v>
      </c>
      <c r="D3" s="3">
        <v>44530</v>
      </c>
      <c r="E3" s="4">
        <v>3.5499999999999997E-2</v>
      </c>
      <c r="F3">
        <f>C3-E3</f>
        <v>16.817753132849763</v>
      </c>
      <c r="Q3" s="7" t="s">
        <v>14</v>
      </c>
    </row>
    <row r="4" spans="1:18" x14ac:dyDescent="0.35">
      <c r="A4" s="2">
        <v>44531</v>
      </c>
      <c r="B4">
        <v>536.98266599999999</v>
      </c>
      <c r="C4">
        <f t="shared" ref="C4:C14" si="0">((B4-B3)/B3)*100</f>
        <v>15.104163520581126</v>
      </c>
      <c r="D4" s="3">
        <v>44561</v>
      </c>
      <c r="E4" s="4">
        <v>3.6400000000000002E-2</v>
      </c>
      <c r="F4">
        <f>C4-E3</f>
        <v>15.068663520581126</v>
      </c>
      <c r="Q4" t="s">
        <v>10</v>
      </c>
      <c r="R4">
        <f>AVERAGE(C3:C14)</f>
        <v>-2.6830701658199767</v>
      </c>
    </row>
    <row r="5" spans="1:18" x14ac:dyDescent="0.35">
      <c r="A5" s="2">
        <v>44562</v>
      </c>
      <c r="B5">
        <v>468.861694</v>
      </c>
      <c r="C5">
        <f t="shared" si="0"/>
        <v>-12.685879137856565</v>
      </c>
      <c r="D5" s="3">
        <v>44592</v>
      </c>
      <c r="E5" s="4">
        <v>3.7599999999999995E-2</v>
      </c>
      <c r="F5">
        <f t="shared" ref="F5:F14" si="1">C5-E4</f>
        <v>-12.722279137856566</v>
      </c>
      <c r="Q5" t="s">
        <v>18</v>
      </c>
      <c r="R5">
        <f>MAX(C3:C14)</f>
        <v>16.853253132849762</v>
      </c>
    </row>
    <row r="6" spans="1:18" x14ac:dyDescent="0.35">
      <c r="A6" s="2">
        <v>44593</v>
      </c>
      <c r="B6">
        <v>401.87439000000001</v>
      </c>
      <c r="C6">
        <f t="shared" si="0"/>
        <v>-14.287220486815883</v>
      </c>
      <c r="D6" s="3">
        <v>44620</v>
      </c>
      <c r="E6" s="4">
        <v>3.73E-2</v>
      </c>
      <c r="F6">
        <f t="shared" si="1"/>
        <v>-14.324820486815883</v>
      </c>
      <c r="Q6" t="s">
        <v>19</v>
      </c>
      <c r="R6">
        <f>MIN(C3:C14)</f>
        <v>-14.287220486815883</v>
      </c>
    </row>
    <row r="7" spans="1:18" x14ac:dyDescent="0.35">
      <c r="A7" s="2">
        <v>44621</v>
      </c>
      <c r="B7">
        <v>448.50424199999998</v>
      </c>
      <c r="C7">
        <f t="shared" si="0"/>
        <v>11.603091204692086</v>
      </c>
      <c r="D7" s="3">
        <v>44651</v>
      </c>
      <c r="E7" s="4">
        <v>3.8300000000000001E-2</v>
      </c>
      <c r="F7">
        <f t="shared" si="1"/>
        <v>11.565791204692086</v>
      </c>
      <c r="Q7" t="s">
        <v>24</v>
      </c>
      <c r="R7">
        <f>_xlfn.STDEV.S(C3:C14)</f>
        <v>11.028483057669996</v>
      </c>
    </row>
    <row r="8" spans="1:18" x14ac:dyDescent="0.35">
      <c r="A8" s="2">
        <v>44652</v>
      </c>
      <c r="B8">
        <v>408.03582799999998</v>
      </c>
      <c r="C8">
        <f t="shared" si="0"/>
        <v>-9.0229724070257511</v>
      </c>
      <c r="D8" s="3">
        <v>44680</v>
      </c>
      <c r="E8" s="4">
        <v>4.0300000000000002E-2</v>
      </c>
      <c r="F8">
        <f t="shared" si="1"/>
        <v>-9.0612724070257507</v>
      </c>
      <c r="Q8" t="s">
        <v>25</v>
      </c>
      <c r="R8">
        <f>R7*SQRT(12)</f>
        <v>38.203785972593991</v>
      </c>
    </row>
    <row r="9" spans="1:18" x14ac:dyDescent="0.35">
      <c r="A9" s="2">
        <v>44682</v>
      </c>
      <c r="B9">
        <v>365.349335</v>
      </c>
      <c r="C9">
        <f t="shared" si="0"/>
        <v>-10.461457075774234</v>
      </c>
      <c r="D9" s="3">
        <v>44712</v>
      </c>
      <c r="E9" s="4">
        <v>4.9100000000000005E-2</v>
      </c>
      <c r="F9">
        <f t="shared" si="1"/>
        <v>-10.501757075774234</v>
      </c>
    </row>
    <row r="10" spans="1:18" x14ac:dyDescent="0.35">
      <c r="A10" s="2">
        <v>44713</v>
      </c>
      <c r="B10">
        <v>348.24511699999999</v>
      </c>
      <c r="C10">
        <f t="shared" si="0"/>
        <v>-4.681606441133936</v>
      </c>
      <c r="D10" s="3">
        <v>44742</v>
      </c>
      <c r="E10" s="4">
        <v>5.1399999999999994E-2</v>
      </c>
      <c r="F10">
        <f t="shared" si="1"/>
        <v>-4.7307064411339361</v>
      </c>
    </row>
    <row r="11" spans="1:18" x14ac:dyDescent="0.35">
      <c r="A11" s="2">
        <v>44743</v>
      </c>
      <c r="B11">
        <v>331.239532</v>
      </c>
      <c r="C11">
        <f t="shared" si="0"/>
        <v>-4.8832228134300006</v>
      </c>
      <c r="D11" s="3">
        <v>44771</v>
      </c>
      <c r="E11" s="4">
        <v>5.5999999999999994E-2</v>
      </c>
      <c r="F11">
        <f t="shared" si="1"/>
        <v>-4.9346228134300008</v>
      </c>
      <c r="Q11" s="7" t="s">
        <v>7</v>
      </c>
    </row>
    <row r="12" spans="1:18" x14ac:dyDescent="0.35">
      <c r="A12" s="2">
        <v>44774</v>
      </c>
      <c r="B12">
        <v>319.57034299999998</v>
      </c>
      <c r="C12">
        <f t="shared" si="0"/>
        <v>-3.52288536623099</v>
      </c>
      <c r="D12" s="3">
        <v>44803</v>
      </c>
      <c r="E12" s="4">
        <v>5.5899999999999998E-2</v>
      </c>
      <c r="F12">
        <f t="shared" si="1"/>
        <v>-3.5788853662309901</v>
      </c>
      <c r="Q12" t="s">
        <v>10</v>
      </c>
      <c r="R12">
        <f>AVERAGE(F3:F14)</f>
        <v>-2.7275868324866432</v>
      </c>
    </row>
    <row r="13" spans="1:18" x14ac:dyDescent="0.35">
      <c r="A13" s="2">
        <v>44805</v>
      </c>
      <c r="B13">
        <v>280.88577299999997</v>
      </c>
      <c r="C13">
        <f t="shared" si="0"/>
        <v>-12.105181487382266</v>
      </c>
      <c r="D13" s="3">
        <v>44834</v>
      </c>
      <c r="E13" s="4">
        <v>6.0899999999999996E-2</v>
      </c>
      <c r="F13">
        <f t="shared" si="1"/>
        <v>-12.161081487382265</v>
      </c>
      <c r="Q13" t="s">
        <v>18</v>
      </c>
      <c r="R13">
        <f>MAX(F3:F14)</f>
        <v>16.817753132849763</v>
      </c>
    </row>
    <row r="14" spans="1:18" x14ac:dyDescent="0.35">
      <c r="A14" s="2">
        <v>44835</v>
      </c>
      <c r="B14">
        <v>269.35000600000001</v>
      </c>
      <c r="C14">
        <f t="shared" si="0"/>
        <v>-4.1069246323130661</v>
      </c>
      <c r="D14" s="3">
        <v>44865</v>
      </c>
      <c r="E14" s="4">
        <v>6.4399999999999999E-2</v>
      </c>
      <c r="F14">
        <f t="shared" si="1"/>
        <v>-4.1678246323130663</v>
      </c>
      <c r="Q14" t="s">
        <v>19</v>
      </c>
      <c r="R14">
        <f>MIN(F3:F14)</f>
        <v>-14.324820486815883</v>
      </c>
    </row>
    <row r="15" spans="1:18" x14ac:dyDescent="0.35">
      <c r="Q15" t="s">
        <v>24</v>
      </c>
      <c r="R15">
        <f>_xlfn.STDEV.S(F3:F14)</f>
        <v>11.031540759647845</v>
      </c>
    </row>
    <row r="16" spans="1:18" x14ac:dyDescent="0.35">
      <c r="Q16" t="s">
        <v>25</v>
      </c>
      <c r="R16">
        <f>R15*SQRT(12)</f>
        <v>38.21437816295407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E866-0A9D-4AA1-9A8B-7A2A29877983}">
  <dimension ref="B1:AH232"/>
  <sheetViews>
    <sheetView zoomScale="85" zoomScaleNormal="85" workbookViewId="0">
      <selection activeCell="Z19" sqref="Z19"/>
    </sheetView>
  </sheetViews>
  <sheetFormatPr defaultRowHeight="14.5" x14ac:dyDescent="0.35"/>
  <cols>
    <col min="1" max="2" width="10.08984375" bestFit="1" customWidth="1"/>
    <col min="5" max="5" width="24" style="4" bestFit="1" customWidth="1"/>
    <col min="6" max="6" width="21" style="4" bestFit="1" customWidth="1"/>
    <col min="13" max="13" width="10.453125" bestFit="1" customWidth="1"/>
    <col min="17" max="17" width="10.08984375" bestFit="1" customWidth="1"/>
    <col min="24" max="24" width="9.453125" bestFit="1" customWidth="1"/>
    <col min="28" max="28" width="10.08984375" bestFit="1" customWidth="1"/>
  </cols>
  <sheetData>
    <row r="1" spans="2:34" ht="23.5" x14ac:dyDescent="0.55000000000000004">
      <c r="E1" s="18" t="s">
        <v>44</v>
      </c>
      <c r="N1" s="14" t="s">
        <v>45</v>
      </c>
      <c r="O1" s="14"/>
      <c r="P1" s="8"/>
      <c r="Y1" s="14" t="s">
        <v>48</v>
      </c>
      <c r="Z1" s="14"/>
      <c r="AA1" s="8"/>
    </row>
    <row r="2" spans="2:34" x14ac:dyDescent="0.35">
      <c r="B2" s="9" t="s">
        <v>37</v>
      </c>
      <c r="C2" s="9" t="s">
        <v>39</v>
      </c>
      <c r="D2" s="9" t="s">
        <v>38</v>
      </c>
      <c r="E2" s="11" t="s">
        <v>53</v>
      </c>
      <c r="F2" s="1" t="s">
        <v>0</v>
      </c>
      <c r="G2" s="1" t="s">
        <v>3</v>
      </c>
      <c r="H2" s="13" t="s">
        <v>54</v>
      </c>
      <c r="M2" t="s">
        <v>59</v>
      </c>
      <c r="N2" t="s">
        <v>39</v>
      </c>
      <c r="O2" t="s">
        <v>38</v>
      </c>
      <c r="P2" t="s">
        <v>60</v>
      </c>
      <c r="Q2" s="1" t="s">
        <v>0</v>
      </c>
      <c r="R2" s="1" t="s">
        <v>32</v>
      </c>
      <c r="S2" t="s">
        <v>61</v>
      </c>
      <c r="X2" t="s">
        <v>0</v>
      </c>
      <c r="Y2" t="s">
        <v>39</v>
      </c>
      <c r="Z2" t="s">
        <v>38</v>
      </c>
      <c r="AA2" t="s">
        <v>49</v>
      </c>
      <c r="AB2" s="1" t="s">
        <v>0</v>
      </c>
      <c r="AC2" s="1" t="s">
        <v>22</v>
      </c>
      <c r="AD2" t="s">
        <v>62</v>
      </c>
    </row>
    <row r="3" spans="2:34" x14ac:dyDescent="0.35">
      <c r="B3" s="10">
        <v>44501</v>
      </c>
      <c r="C3">
        <v>1074.25</v>
      </c>
      <c r="D3">
        <v>2667300</v>
      </c>
      <c r="E3"/>
      <c r="F3" s="3">
        <v>44501</v>
      </c>
      <c r="G3" s="4">
        <v>3.61E-2</v>
      </c>
      <c r="M3" s="2">
        <v>44501</v>
      </c>
      <c r="N3">
        <f>VLOOKUP(M3,B3:D228,2,FALSE)</f>
        <v>1074.25</v>
      </c>
      <c r="O3">
        <f>VLOOKUP(M3,B3:D228,3,FALSE)</f>
        <v>2667300</v>
      </c>
      <c r="X3" s="2">
        <v>44470</v>
      </c>
    </row>
    <row r="4" spans="2:34" x14ac:dyDescent="0.35">
      <c r="B4" s="10">
        <v>44502</v>
      </c>
      <c r="C4">
        <v>1070.6500000000001</v>
      </c>
      <c r="D4">
        <v>2561050</v>
      </c>
      <c r="E4">
        <f>((C4-C3)/C3)*100</f>
        <v>-0.33511752385384302</v>
      </c>
      <c r="F4" s="3">
        <v>44502</v>
      </c>
      <c r="G4" s="4">
        <v>3.61E-2</v>
      </c>
      <c r="H4">
        <f>E4-G4</f>
        <v>-0.37121752385384305</v>
      </c>
      <c r="M4" s="2">
        <v>44508</v>
      </c>
      <c r="N4">
        <f t="shared" ref="N4:N55" si="0">VLOOKUP(M4,B4:D229,2,FALSE)</f>
        <v>1101.4000000000001</v>
      </c>
      <c r="O4">
        <f t="shared" ref="O4:O55" si="1">VLOOKUP(M4,B4:D229,3,FALSE)</f>
        <v>2570400</v>
      </c>
      <c r="P4">
        <f>((N4-N3)/N3)*100</f>
        <v>2.5273446590644721</v>
      </c>
      <c r="Q4" s="3">
        <v>44507</v>
      </c>
      <c r="R4" s="4">
        <v>3.5299999999999998E-2</v>
      </c>
      <c r="S4">
        <f>P4-R4</f>
        <v>2.4920446590644723</v>
      </c>
      <c r="X4" s="2">
        <v>44501</v>
      </c>
      <c r="Y4">
        <f>VLOOKUP(X4,B3:D228,2,FALSE)</f>
        <v>1074.25</v>
      </c>
      <c r="Z4">
        <f>VLOOKUP(X4,B3:D228,3,FALSE)</f>
        <v>2667300</v>
      </c>
    </row>
    <row r="5" spans="2:34" x14ac:dyDescent="0.35">
      <c r="B5" s="10">
        <v>44503</v>
      </c>
      <c r="C5">
        <v>1081.5</v>
      </c>
      <c r="D5">
        <v>2493050</v>
      </c>
      <c r="E5">
        <f t="shared" ref="E5:E68" si="2">((C5-C4)/C4)*100</f>
        <v>1.0134030728996319</v>
      </c>
      <c r="F5" s="3">
        <v>44503</v>
      </c>
      <c r="G5" s="4">
        <v>3.6699999999999997E-2</v>
      </c>
      <c r="H5">
        <f t="shared" ref="H5:H68" si="3">E5-G5</f>
        <v>0.97670307289963199</v>
      </c>
      <c r="M5" s="2">
        <v>44515</v>
      </c>
      <c r="N5">
        <f t="shared" si="0"/>
        <v>1064.5</v>
      </c>
      <c r="O5">
        <f t="shared" si="1"/>
        <v>2782900</v>
      </c>
      <c r="P5">
        <f t="shared" ref="P5:P55" si="4">((N5-N4)/N4)*100</f>
        <v>-3.3502814599600592</v>
      </c>
      <c r="Q5" s="3">
        <v>44514</v>
      </c>
      <c r="R5" s="4">
        <v>3.5400000000000001E-2</v>
      </c>
      <c r="S5">
        <f t="shared" ref="S5:S55" si="5">P5-R5</f>
        <v>-3.3856814599600593</v>
      </c>
      <c r="X5" s="2">
        <v>44531</v>
      </c>
      <c r="Y5">
        <f t="shared" ref="Y5:Y13" si="6">VLOOKUP(X5,B4:D229,2,FALSE)</f>
        <v>946.1</v>
      </c>
      <c r="Z5">
        <f t="shared" ref="Z5:Z15" si="7">VLOOKUP(X5,B4:D229,3,FALSE)</f>
        <v>2030650</v>
      </c>
      <c r="AA5">
        <f>((Y5-Y4)/Y4)*100</f>
        <v>-11.929252967186407</v>
      </c>
      <c r="AB5" s="3">
        <v>44530</v>
      </c>
      <c r="AC5" s="4">
        <v>3.5499999999999997E-2</v>
      </c>
      <c r="AD5">
        <f>AA5-AC5</f>
        <v>-11.964752967186408</v>
      </c>
    </row>
    <row r="6" spans="2:34" x14ac:dyDescent="0.35">
      <c r="B6" s="10">
        <v>44504</v>
      </c>
      <c r="C6">
        <v>1091.9000000000001</v>
      </c>
      <c r="D6">
        <v>2509200</v>
      </c>
      <c r="E6">
        <f t="shared" si="2"/>
        <v>0.96162736939436799</v>
      </c>
      <c r="F6" s="16"/>
      <c r="G6" s="4">
        <f>AVERAGE(G4,G5,G7,G8)</f>
        <v>3.6150000000000002E-2</v>
      </c>
      <c r="H6">
        <f t="shared" si="3"/>
        <v>0.92547736939436798</v>
      </c>
      <c r="M6" s="2">
        <v>44522</v>
      </c>
      <c r="N6">
        <f t="shared" si="0"/>
        <v>988.2</v>
      </c>
      <c r="O6">
        <f t="shared" si="1"/>
        <v>1613300</v>
      </c>
      <c r="P6">
        <f t="shared" si="4"/>
        <v>-7.1676843588539176</v>
      </c>
      <c r="Q6" s="3">
        <v>44521</v>
      </c>
      <c r="R6" s="4">
        <v>3.5400000000000001E-2</v>
      </c>
      <c r="S6">
        <f t="shared" si="5"/>
        <v>-7.2030843588539177</v>
      </c>
      <c r="X6" s="2">
        <v>44562</v>
      </c>
      <c r="Y6">
        <v>1032.75</v>
      </c>
      <c r="Z6" t="e">
        <f t="shared" si="7"/>
        <v>#N/A</v>
      </c>
      <c r="AA6">
        <f t="shared" ref="AA6:AA15" si="8">((Y6-Y5)/Y5)*100</f>
        <v>9.1586513053588394</v>
      </c>
      <c r="AB6" s="3">
        <v>44561</v>
      </c>
      <c r="AC6" s="4">
        <v>3.6400000000000002E-2</v>
      </c>
      <c r="AD6">
        <f t="shared" ref="AD6:AD15" si="9">AA6-AC6</f>
        <v>9.122251305358839</v>
      </c>
      <c r="AG6" s="7" t="s">
        <v>14</v>
      </c>
      <c r="AH6" s="8"/>
    </row>
    <row r="7" spans="2:34" x14ac:dyDescent="0.35">
      <c r="B7" s="10">
        <v>44508</v>
      </c>
      <c r="C7">
        <v>1101.4000000000001</v>
      </c>
      <c r="D7">
        <v>2570400</v>
      </c>
      <c r="E7">
        <f t="shared" si="2"/>
        <v>0.87004304423482004</v>
      </c>
      <c r="F7" s="3">
        <v>44508</v>
      </c>
      <c r="G7" s="4">
        <v>3.6299999999999999E-2</v>
      </c>
      <c r="H7">
        <f t="shared" si="3"/>
        <v>0.83374304423482004</v>
      </c>
      <c r="M7" s="2">
        <v>44529</v>
      </c>
      <c r="N7">
        <f t="shared" si="0"/>
        <v>935.4</v>
      </c>
      <c r="O7">
        <f t="shared" si="1"/>
        <v>2203200</v>
      </c>
      <c r="P7">
        <f t="shared" si="4"/>
        <v>-5.3430479659987924</v>
      </c>
      <c r="Q7" s="3">
        <v>44528</v>
      </c>
      <c r="R7" s="4">
        <v>3.5499999999999997E-2</v>
      </c>
      <c r="S7">
        <f t="shared" si="5"/>
        <v>-5.3785479659987923</v>
      </c>
      <c r="X7" s="2">
        <v>44593</v>
      </c>
      <c r="Y7">
        <f t="shared" si="6"/>
        <v>896.2</v>
      </c>
      <c r="Z7">
        <f t="shared" si="7"/>
        <v>2046800</v>
      </c>
      <c r="AA7">
        <f t="shared" si="8"/>
        <v>-13.22198015008472</v>
      </c>
      <c r="AB7" s="3">
        <v>44592</v>
      </c>
      <c r="AC7" s="4">
        <v>3.7599999999999995E-2</v>
      </c>
      <c r="AD7">
        <f t="shared" si="9"/>
        <v>-13.259580150084719</v>
      </c>
      <c r="AG7" t="s">
        <v>73</v>
      </c>
      <c r="AH7">
        <f>AVERAGE(AA5:AA15)</f>
        <v>-2.9111221795682081</v>
      </c>
    </row>
    <row r="8" spans="2:34" x14ac:dyDescent="0.35">
      <c r="B8" s="10">
        <v>44509</v>
      </c>
      <c r="C8">
        <v>1085.55</v>
      </c>
      <c r="D8">
        <v>2667300</v>
      </c>
      <c r="E8">
        <f t="shared" si="2"/>
        <v>-1.4390775376793294</v>
      </c>
      <c r="F8" s="3">
        <v>44509</v>
      </c>
      <c r="G8" s="4">
        <v>3.5499999999999997E-2</v>
      </c>
      <c r="H8">
        <f t="shared" si="3"/>
        <v>-1.4745775376793295</v>
      </c>
      <c r="M8" s="2">
        <v>44536</v>
      </c>
      <c r="N8">
        <f t="shared" si="0"/>
        <v>941.2</v>
      </c>
      <c r="O8">
        <f t="shared" si="1"/>
        <v>1751850</v>
      </c>
      <c r="P8">
        <f t="shared" si="4"/>
        <v>0.62005559119094167</v>
      </c>
      <c r="Q8" s="3">
        <v>44535</v>
      </c>
      <c r="R8" s="4">
        <v>3.5000000000000003E-2</v>
      </c>
      <c r="S8">
        <f t="shared" si="5"/>
        <v>0.58505559119094164</v>
      </c>
      <c r="X8" s="2">
        <v>44621</v>
      </c>
      <c r="Y8">
        <v>779.9</v>
      </c>
      <c r="Z8" t="e">
        <f t="shared" si="7"/>
        <v>#N/A</v>
      </c>
      <c r="AA8">
        <f t="shared" si="8"/>
        <v>-12.977014059361757</v>
      </c>
      <c r="AB8" s="3">
        <v>44620</v>
      </c>
      <c r="AC8" s="4">
        <v>3.73E-2</v>
      </c>
      <c r="AD8">
        <f t="shared" si="9"/>
        <v>-13.014314059361757</v>
      </c>
      <c r="AG8" t="s">
        <v>11</v>
      </c>
      <c r="AH8">
        <f>MAX(AA5:AA15)</f>
        <v>16.799687010954621</v>
      </c>
    </row>
    <row r="9" spans="2:34" x14ac:dyDescent="0.35">
      <c r="B9" s="10">
        <v>44510</v>
      </c>
      <c r="C9">
        <v>1073.75</v>
      </c>
      <c r="D9">
        <v>2743800</v>
      </c>
      <c r="E9">
        <f t="shared" si="2"/>
        <v>-1.0870065865229566</v>
      </c>
      <c r="F9" s="3">
        <v>44510</v>
      </c>
      <c r="G9" s="4">
        <v>3.5299999999999998E-2</v>
      </c>
      <c r="H9">
        <f t="shared" si="3"/>
        <v>-1.1223065865229565</v>
      </c>
      <c r="M9" s="2">
        <v>44543</v>
      </c>
      <c r="N9">
        <f t="shared" si="0"/>
        <v>990.35</v>
      </c>
      <c r="O9">
        <f t="shared" si="1"/>
        <v>1689800</v>
      </c>
      <c r="P9">
        <f t="shared" si="4"/>
        <v>5.2220569485762827</v>
      </c>
      <c r="Q9" s="3">
        <v>44542</v>
      </c>
      <c r="R9" s="4">
        <v>3.56E-2</v>
      </c>
      <c r="S9">
        <f t="shared" si="5"/>
        <v>5.186456948576283</v>
      </c>
      <c r="X9" s="2">
        <v>44652</v>
      </c>
      <c r="Y9">
        <v>790.3</v>
      </c>
      <c r="Z9" t="e">
        <f t="shared" si="7"/>
        <v>#N/A</v>
      </c>
      <c r="AA9">
        <f t="shared" si="8"/>
        <v>1.3335042954224872</v>
      </c>
      <c r="AB9" s="3">
        <v>44651</v>
      </c>
      <c r="AC9" s="4">
        <v>3.8300000000000001E-2</v>
      </c>
      <c r="AD9">
        <f t="shared" si="9"/>
        <v>1.2952042954224872</v>
      </c>
      <c r="AG9" t="s">
        <v>12</v>
      </c>
      <c r="AH9">
        <f>MIN(AA5:AA15)</f>
        <v>-13.23856063971569</v>
      </c>
    </row>
    <row r="10" spans="2:34" x14ac:dyDescent="0.35">
      <c r="B10" s="10">
        <v>44511</v>
      </c>
      <c r="C10">
        <v>1068</v>
      </c>
      <c r="D10">
        <v>2774400</v>
      </c>
      <c r="E10">
        <f t="shared" si="2"/>
        <v>-0.53550640279394646</v>
      </c>
      <c r="F10" s="3">
        <v>44511</v>
      </c>
      <c r="G10" s="4">
        <v>3.5699999999999996E-2</v>
      </c>
      <c r="H10">
        <f t="shared" si="3"/>
        <v>-0.57120640279394641</v>
      </c>
      <c r="M10" s="2">
        <v>44550</v>
      </c>
      <c r="N10">
        <f t="shared" si="0"/>
        <v>949.3</v>
      </c>
      <c r="O10">
        <f t="shared" si="1"/>
        <v>1652400</v>
      </c>
      <c r="P10">
        <f t="shared" si="4"/>
        <v>-4.1449992426919842</v>
      </c>
      <c r="Q10" s="3">
        <v>44549</v>
      </c>
      <c r="R10" s="4">
        <v>3.6299999999999999E-2</v>
      </c>
      <c r="S10">
        <f t="shared" si="5"/>
        <v>-4.1812992426919839</v>
      </c>
      <c r="X10" s="2">
        <v>44682</v>
      </c>
      <c r="Y10">
        <v>787.85</v>
      </c>
      <c r="Z10" t="e">
        <f t="shared" si="7"/>
        <v>#N/A</v>
      </c>
      <c r="AA10">
        <f t="shared" si="8"/>
        <v>-0.31000885739591699</v>
      </c>
      <c r="AB10" s="3">
        <v>44680</v>
      </c>
      <c r="AC10" s="4">
        <v>4.0300000000000002E-2</v>
      </c>
      <c r="AD10">
        <f t="shared" si="9"/>
        <v>-0.35030885739591699</v>
      </c>
      <c r="AG10" t="s">
        <v>17</v>
      </c>
      <c r="AH10">
        <f>_xlfn.STDEV.S(AA5:AA15)</f>
        <v>9.935266457640866</v>
      </c>
    </row>
    <row r="11" spans="2:34" x14ac:dyDescent="0.35">
      <c r="B11" s="10">
        <v>44512</v>
      </c>
      <c r="C11">
        <v>1070.4000000000001</v>
      </c>
      <c r="D11">
        <v>2816050</v>
      </c>
      <c r="E11">
        <f t="shared" si="2"/>
        <v>0.22471910112360402</v>
      </c>
      <c r="F11" s="3">
        <v>44512</v>
      </c>
      <c r="G11" s="4">
        <v>3.5299999999999998E-2</v>
      </c>
      <c r="H11">
        <f t="shared" si="3"/>
        <v>0.18941910112360402</v>
      </c>
      <c r="M11" s="2">
        <v>44557</v>
      </c>
      <c r="N11">
        <f t="shared" si="0"/>
        <v>983.9</v>
      </c>
      <c r="O11">
        <f t="shared" si="1"/>
        <v>1192550</v>
      </c>
      <c r="P11">
        <f t="shared" si="4"/>
        <v>3.6447908985568338</v>
      </c>
      <c r="Q11" s="3">
        <v>44556</v>
      </c>
      <c r="R11" s="4">
        <v>3.6400000000000002E-2</v>
      </c>
      <c r="S11">
        <f t="shared" si="5"/>
        <v>3.6083908985568338</v>
      </c>
      <c r="X11" s="2">
        <v>44713</v>
      </c>
      <c r="Y11">
        <f t="shared" si="6"/>
        <v>683.55</v>
      </c>
      <c r="Z11">
        <f t="shared" si="7"/>
        <v>2715750</v>
      </c>
      <c r="AA11">
        <f t="shared" si="8"/>
        <v>-13.23856063971569</v>
      </c>
      <c r="AB11" s="3">
        <v>44712</v>
      </c>
      <c r="AC11" s="4">
        <v>4.9100000000000005E-2</v>
      </c>
      <c r="AD11">
        <f t="shared" si="9"/>
        <v>-13.287660639715689</v>
      </c>
      <c r="AG11" t="s">
        <v>43</v>
      </c>
      <c r="AH11">
        <f>AH10*SQRT(12)</f>
        <v>34.416772582737678</v>
      </c>
    </row>
    <row r="12" spans="2:34" x14ac:dyDescent="0.35">
      <c r="B12" s="10">
        <v>44515</v>
      </c>
      <c r="C12">
        <v>1064.5</v>
      </c>
      <c r="D12">
        <v>2782900</v>
      </c>
      <c r="E12">
        <f t="shared" si="2"/>
        <v>-0.5511958146487379</v>
      </c>
      <c r="F12" s="3">
        <v>44515</v>
      </c>
      <c r="G12" s="4">
        <v>3.5499999999999997E-2</v>
      </c>
      <c r="H12">
        <f t="shared" si="3"/>
        <v>-0.58669581464873788</v>
      </c>
      <c r="M12" s="2">
        <v>44564</v>
      </c>
      <c r="N12">
        <f t="shared" si="0"/>
        <v>1032.75</v>
      </c>
      <c r="O12">
        <f t="shared" si="1"/>
        <v>1957550</v>
      </c>
      <c r="P12">
        <f t="shared" si="4"/>
        <v>4.9649354609208274</v>
      </c>
      <c r="Q12" s="3">
        <v>44563</v>
      </c>
      <c r="R12" s="4">
        <v>3.6000000000000004E-2</v>
      </c>
      <c r="S12">
        <f t="shared" si="5"/>
        <v>4.9289354609208278</v>
      </c>
      <c r="X12" s="2">
        <v>44743</v>
      </c>
      <c r="Y12">
        <f t="shared" si="6"/>
        <v>639</v>
      </c>
      <c r="Z12">
        <f t="shared" si="7"/>
        <v>4081700</v>
      </c>
      <c r="AA12">
        <f t="shared" si="8"/>
        <v>-6.5174456879525948</v>
      </c>
      <c r="AB12" s="3">
        <v>44742</v>
      </c>
      <c r="AC12" s="4">
        <v>5.1399999999999994E-2</v>
      </c>
      <c r="AD12">
        <f t="shared" si="9"/>
        <v>-6.5688456879525949</v>
      </c>
    </row>
    <row r="13" spans="2:34" x14ac:dyDescent="0.35">
      <c r="B13" s="10">
        <v>44516</v>
      </c>
      <c r="C13">
        <v>1035.3499999999999</v>
      </c>
      <c r="D13">
        <v>2833050</v>
      </c>
      <c r="E13">
        <f t="shared" si="2"/>
        <v>-2.7383748238609762</v>
      </c>
      <c r="F13" s="3">
        <v>44516</v>
      </c>
      <c r="G13" s="4">
        <v>3.5499999999999997E-2</v>
      </c>
      <c r="H13">
        <f t="shared" si="3"/>
        <v>-2.7738748238609761</v>
      </c>
      <c r="M13" s="2">
        <v>44571</v>
      </c>
      <c r="N13">
        <f t="shared" si="0"/>
        <v>1046.8499999999999</v>
      </c>
      <c r="O13">
        <f t="shared" si="1"/>
        <v>1809650</v>
      </c>
      <c r="P13">
        <f t="shared" si="4"/>
        <v>1.3652868554829252</v>
      </c>
      <c r="Q13" s="3">
        <v>44570</v>
      </c>
      <c r="R13" s="4">
        <v>3.5900000000000001E-2</v>
      </c>
      <c r="S13">
        <f t="shared" si="5"/>
        <v>1.3293868554829251</v>
      </c>
      <c r="X13" s="2">
        <v>44774</v>
      </c>
      <c r="Y13">
        <f t="shared" si="6"/>
        <v>746.35</v>
      </c>
      <c r="Z13">
        <f t="shared" si="7"/>
        <v>5106800</v>
      </c>
      <c r="AA13">
        <f t="shared" si="8"/>
        <v>16.799687010954621</v>
      </c>
      <c r="AB13" s="3">
        <v>44771</v>
      </c>
      <c r="AC13" s="4">
        <v>5.5999999999999994E-2</v>
      </c>
      <c r="AD13">
        <f t="shared" si="9"/>
        <v>16.74368701095462</v>
      </c>
    </row>
    <row r="14" spans="2:34" x14ac:dyDescent="0.35">
      <c r="B14" s="10">
        <v>44517</v>
      </c>
      <c r="C14">
        <v>1021.15</v>
      </c>
      <c r="D14">
        <v>2550000</v>
      </c>
      <c r="E14">
        <f t="shared" si="2"/>
        <v>-1.37151687835031</v>
      </c>
      <c r="F14" s="3">
        <v>44517</v>
      </c>
      <c r="G14" s="4">
        <v>3.56E-2</v>
      </c>
      <c r="H14">
        <f t="shared" si="3"/>
        <v>-1.4071168783503101</v>
      </c>
      <c r="M14" s="2">
        <v>44578</v>
      </c>
      <c r="N14">
        <f t="shared" si="0"/>
        <v>1026.8</v>
      </c>
      <c r="O14">
        <f t="shared" si="1"/>
        <v>2028950</v>
      </c>
      <c r="P14">
        <f t="shared" si="4"/>
        <v>-1.9152696183789422</v>
      </c>
      <c r="Q14" s="3">
        <v>44577</v>
      </c>
      <c r="R14" s="4">
        <v>3.73E-2</v>
      </c>
      <c r="S14">
        <f t="shared" si="5"/>
        <v>-1.9525696183789423</v>
      </c>
      <c r="X14" s="2">
        <v>44805</v>
      </c>
      <c r="Y14">
        <v>757.5</v>
      </c>
      <c r="Z14" t="e">
        <f t="shared" si="7"/>
        <v>#N/A</v>
      </c>
      <c r="AA14">
        <f t="shared" si="8"/>
        <v>1.4939371608494643</v>
      </c>
      <c r="AB14" s="3">
        <v>44803</v>
      </c>
      <c r="AC14" s="4">
        <v>5.5899999999999998E-2</v>
      </c>
      <c r="AD14">
        <f t="shared" si="9"/>
        <v>1.4380371608494642</v>
      </c>
    </row>
    <row r="15" spans="2:34" x14ac:dyDescent="0.35">
      <c r="B15" s="10">
        <v>44518</v>
      </c>
      <c r="C15">
        <v>1007.25</v>
      </c>
      <c r="D15">
        <v>2279700</v>
      </c>
      <c r="E15">
        <f t="shared" si="2"/>
        <v>-1.3612104000391694</v>
      </c>
      <c r="F15" s="3">
        <v>44518</v>
      </c>
      <c r="G15" s="4">
        <v>3.5400000000000001E-2</v>
      </c>
      <c r="H15">
        <f t="shared" si="3"/>
        <v>-1.3966104000391695</v>
      </c>
      <c r="M15" s="2">
        <v>44585</v>
      </c>
      <c r="N15">
        <f t="shared" si="0"/>
        <v>894.65</v>
      </c>
      <c r="O15">
        <f t="shared" si="1"/>
        <v>983450</v>
      </c>
      <c r="P15">
        <f t="shared" si="4"/>
        <v>-12.87008180755746</v>
      </c>
      <c r="Q15" s="3">
        <v>44584</v>
      </c>
      <c r="R15" s="4">
        <v>3.7599999999999995E-2</v>
      </c>
      <c r="S15">
        <f t="shared" si="5"/>
        <v>-12.907681807557459</v>
      </c>
      <c r="X15" s="2">
        <v>44835</v>
      </c>
      <c r="Y15">
        <v>737.7</v>
      </c>
      <c r="Z15" t="e">
        <f t="shared" si="7"/>
        <v>#N/A</v>
      </c>
      <c r="AA15">
        <f t="shared" si="8"/>
        <v>-2.6138613861386077</v>
      </c>
      <c r="AB15" s="3">
        <v>44834</v>
      </c>
      <c r="AC15" s="4">
        <v>6.0899999999999996E-2</v>
      </c>
      <c r="AD15">
        <f t="shared" si="9"/>
        <v>-2.6747613861386079</v>
      </c>
    </row>
    <row r="16" spans="2:34" x14ac:dyDescent="0.35">
      <c r="B16" s="10">
        <v>44522</v>
      </c>
      <c r="C16">
        <v>988.2</v>
      </c>
      <c r="D16">
        <v>1613300</v>
      </c>
      <c r="E16">
        <f t="shared" si="2"/>
        <v>-1.8912881608339493</v>
      </c>
      <c r="F16" s="3">
        <v>44522</v>
      </c>
      <c r="G16" s="4">
        <v>3.5400000000000001E-2</v>
      </c>
      <c r="H16">
        <f t="shared" si="3"/>
        <v>-1.9266881608339494</v>
      </c>
      <c r="M16" s="2">
        <v>44592</v>
      </c>
      <c r="N16">
        <f t="shared" si="0"/>
        <v>862.2</v>
      </c>
      <c r="O16">
        <f t="shared" si="1"/>
        <v>2091000</v>
      </c>
      <c r="P16">
        <f t="shared" si="4"/>
        <v>-3.6271167495668624</v>
      </c>
      <c r="Q16" s="3">
        <v>44591</v>
      </c>
      <c r="R16" s="4">
        <v>3.8599999999999995E-2</v>
      </c>
      <c r="S16">
        <f t="shared" si="5"/>
        <v>-3.6657167495668626</v>
      </c>
    </row>
    <row r="17" spans="2:19" x14ac:dyDescent="0.35">
      <c r="B17" s="10">
        <v>44523</v>
      </c>
      <c r="C17">
        <v>1002.85</v>
      </c>
      <c r="D17">
        <v>1098200</v>
      </c>
      <c r="E17">
        <f t="shared" si="2"/>
        <v>1.4824934223841304</v>
      </c>
      <c r="F17" s="3">
        <v>44523</v>
      </c>
      <c r="G17" s="4">
        <v>3.5299999999999998E-2</v>
      </c>
      <c r="H17">
        <f t="shared" si="3"/>
        <v>1.4471934223841303</v>
      </c>
      <c r="M17" s="2">
        <v>44599</v>
      </c>
      <c r="N17">
        <f t="shared" si="0"/>
        <v>878.3</v>
      </c>
      <c r="O17">
        <f t="shared" si="1"/>
        <v>2119050</v>
      </c>
      <c r="P17">
        <f t="shared" si="4"/>
        <v>1.8673161679424621</v>
      </c>
      <c r="Q17" s="3">
        <v>44598</v>
      </c>
      <c r="R17" s="4">
        <v>3.7499999999999999E-2</v>
      </c>
      <c r="S17">
        <f t="shared" si="5"/>
        <v>1.829816167942462</v>
      </c>
    </row>
    <row r="18" spans="2:19" x14ac:dyDescent="0.35">
      <c r="B18" s="10">
        <v>44524</v>
      </c>
      <c r="C18">
        <v>990.3</v>
      </c>
      <c r="D18">
        <v>524450</v>
      </c>
      <c r="E18">
        <f t="shared" si="2"/>
        <v>-1.2514334147679183</v>
      </c>
      <c r="F18" s="3">
        <v>44524</v>
      </c>
      <c r="G18" s="4">
        <v>3.5499999999999997E-2</v>
      </c>
      <c r="H18">
        <f t="shared" si="3"/>
        <v>-1.2869334147679183</v>
      </c>
      <c r="M18" s="2">
        <v>44606</v>
      </c>
      <c r="N18">
        <f t="shared" si="0"/>
        <v>837.4</v>
      </c>
      <c r="O18">
        <f t="shared" si="1"/>
        <v>1884450</v>
      </c>
      <c r="P18">
        <f t="shared" si="4"/>
        <v>-4.6567232153022857</v>
      </c>
      <c r="Q18" s="3">
        <v>44605</v>
      </c>
      <c r="R18" s="4">
        <v>3.7200000000000004E-2</v>
      </c>
      <c r="S18">
        <f t="shared" si="5"/>
        <v>-4.6939232153022861</v>
      </c>
    </row>
    <row r="19" spans="2:19" x14ac:dyDescent="0.35">
      <c r="B19" s="10">
        <v>44525</v>
      </c>
      <c r="C19">
        <v>990.6</v>
      </c>
      <c r="D19">
        <v>28900</v>
      </c>
      <c r="E19">
        <f t="shared" si="2"/>
        <v>3.0293850348386168E-2</v>
      </c>
      <c r="F19" s="3">
        <v>44525</v>
      </c>
      <c r="G19" s="4">
        <v>3.5499999999999997E-2</v>
      </c>
      <c r="H19">
        <f t="shared" si="3"/>
        <v>-5.2061496516138291E-3</v>
      </c>
      <c r="M19" s="2">
        <v>44613</v>
      </c>
      <c r="N19">
        <f t="shared" si="0"/>
        <v>825.35</v>
      </c>
      <c r="O19">
        <f t="shared" si="1"/>
        <v>1013200</v>
      </c>
      <c r="P19">
        <f t="shared" si="4"/>
        <v>-1.4389777883926385</v>
      </c>
      <c r="Q19" s="3">
        <v>44612</v>
      </c>
      <c r="R19" s="4">
        <v>3.7400000000000003E-2</v>
      </c>
      <c r="S19">
        <f t="shared" si="5"/>
        <v>-1.4763777883926386</v>
      </c>
    </row>
    <row r="20" spans="2:19" x14ac:dyDescent="0.35">
      <c r="B20" s="10">
        <v>44526</v>
      </c>
      <c r="C20">
        <v>952.3</v>
      </c>
      <c r="D20">
        <v>2244850</v>
      </c>
      <c r="E20">
        <f t="shared" si="2"/>
        <v>-3.8663436301231648</v>
      </c>
      <c r="F20" s="3">
        <v>44526</v>
      </c>
      <c r="G20" s="4">
        <v>3.5400000000000001E-2</v>
      </c>
      <c r="H20">
        <f t="shared" si="3"/>
        <v>-3.9017436301231649</v>
      </c>
      <c r="M20" s="2">
        <v>44620</v>
      </c>
      <c r="N20">
        <v>778.55</v>
      </c>
      <c r="O20" t="e">
        <f t="shared" si="1"/>
        <v>#N/A</v>
      </c>
      <c r="P20">
        <f t="shared" si="4"/>
        <v>-5.6703216817107975</v>
      </c>
      <c r="Q20" s="3">
        <v>44619</v>
      </c>
      <c r="R20" s="4">
        <v>3.7999999999999999E-2</v>
      </c>
      <c r="S20">
        <f t="shared" si="5"/>
        <v>-5.7083216817107978</v>
      </c>
    </row>
    <row r="21" spans="2:19" x14ac:dyDescent="0.35">
      <c r="B21" s="10">
        <v>44529</v>
      </c>
      <c r="C21">
        <v>935.4</v>
      </c>
      <c r="D21">
        <v>2203200</v>
      </c>
      <c r="E21">
        <f t="shared" si="2"/>
        <v>-1.7746508453218501</v>
      </c>
      <c r="F21" s="3">
        <v>44529</v>
      </c>
      <c r="G21" s="4">
        <v>3.5400000000000001E-2</v>
      </c>
      <c r="H21">
        <f t="shared" si="3"/>
        <v>-1.8100508453218502</v>
      </c>
      <c r="M21" s="2">
        <v>44627</v>
      </c>
      <c r="N21">
        <f t="shared" si="0"/>
        <v>700.1</v>
      </c>
      <c r="O21">
        <f t="shared" si="1"/>
        <v>2364700</v>
      </c>
      <c r="P21">
        <f t="shared" si="4"/>
        <v>-10.076424121764811</v>
      </c>
      <c r="Q21" s="3">
        <v>44626</v>
      </c>
      <c r="R21" s="4">
        <v>3.8300000000000001E-2</v>
      </c>
      <c r="S21">
        <f t="shared" si="5"/>
        <v>-10.114724121764811</v>
      </c>
    </row>
    <row r="22" spans="2:19" x14ac:dyDescent="0.35">
      <c r="B22" s="10">
        <v>44530</v>
      </c>
      <c r="C22">
        <v>941.8</v>
      </c>
      <c r="D22">
        <v>2128400</v>
      </c>
      <c r="E22">
        <f t="shared" si="2"/>
        <v>0.68419927303826999</v>
      </c>
      <c r="F22" s="3">
        <v>44530</v>
      </c>
      <c r="G22" s="4">
        <v>3.5499999999999997E-2</v>
      </c>
      <c r="H22">
        <f t="shared" si="3"/>
        <v>0.64869927303827002</v>
      </c>
      <c r="M22" s="2">
        <v>44634</v>
      </c>
      <c r="N22">
        <f t="shared" si="0"/>
        <v>730.05</v>
      </c>
      <c r="O22">
        <f t="shared" si="1"/>
        <v>2387650</v>
      </c>
      <c r="P22">
        <f t="shared" si="4"/>
        <v>4.2779602913869352</v>
      </c>
      <c r="Q22" s="3">
        <v>44633</v>
      </c>
      <c r="R22" s="4">
        <v>3.7699999999999997E-2</v>
      </c>
      <c r="S22">
        <f t="shared" si="5"/>
        <v>4.2402602913869352</v>
      </c>
    </row>
    <row r="23" spans="2:19" x14ac:dyDescent="0.35">
      <c r="B23" s="10">
        <v>44531</v>
      </c>
      <c r="C23">
        <v>946.1</v>
      </c>
      <c r="D23">
        <v>2030650</v>
      </c>
      <c r="E23">
        <f t="shared" si="2"/>
        <v>0.45657252070504017</v>
      </c>
      <c r="F23" s="3">
        <v>44531</v>
      </c>
      <c r="G23" s="4">
        <v>3.5299999999999998E-2</v>
      </c>
      <c r="H23">
        <f t="shared" si="3"/>
        <v>0.42127252070504018</v>
      </c>
      <c r="M23" s="2">
        <v>44641</v>
      </c>
      <c r="N23">
        <f t="shared" si="0"/>
        <v>742.7</v>
      </c>
      <c r="O23">
        <f t="shared" si="1"/>
        <v>2827950</v>
      </c>
      <c r="P23">
        <f t="shared" si="4"/>
        <v>1.7327580302719117</v>
      </c>
      <c r="Q23" s="3">
        <v>44640</v>
      </c>
      <c r="R23" s="4">
        <v>3.7900000000000003E-2</v>
      </c>
      <c r="S23">
        <f t="shared" si="5"/>
        <v>1.6948580302719116</v>
      </c>
    </row>
    <row r="24" spans="2:19" x14ac:dyDescent="0.35">
      <c r="B24" s="10">
        <v>44532</v>
      </c>
      <c r="C24">
        <v>952.2</v>
      </c>
      <c r="D24">
        <v>1946500</v>
      </c>
      <c r="E24">
        <f t="shared" si="2"/>
        <v>0.64475214036571427</v>
      </c>
      <c r="F24" s="3">
        <v>44532</v>
      </c>
      <c r="G24" s="4">
        <v>3.5400000000000001E-2</v>
      </c>
      <c r="H24">
        <f t="shared" si="3"/>
        <v>0.60935214036571428</v>
      </c>
      <c r="M24" s="2">
        <v>44648</v>
      </c>
      <c r="N24">
        <f t="shared" si="0"/>
        <v>727.85</v>
      </c>
      <c r="O24">
        <f t="shared" si="1"/>
        <v>2184500</v>
      </c>
      <c r="P24">
        <f t="shared" si="4"/>
        <v>-1.9994614245321156</v>
      </c>
      <c r="Q24" s="3">
        <v>44647</v>
      </c>
      <c r="R24" s="4">
        <v>3.8300000000000001E-2</v>
      </c>
      <c r="S24">
        <f t="shared" si="5"/>
        <v>-2.0377614245321158</v>
      </c>
    </row>
    <row r="25" spans="2:19" x14ac:dyDescent="0.35">
      <c r="B25" s="10">
        <v>44533</v>
      </c>
      <c r="C25">
        <v>952.3</v>
      </c>
      <c r="D25">
        <v>1809650</v>
      </c>
      <c r="E25">
        <f t="shared" si="2"/>
        <v>1.0501995379112481E-2</v>
      </c>
      <c r="F25" s="3">
        <v>44533</v>
      </c>
      <c r="G25" s="4">
        <v>3.5499999999999997E-2</v>
      </c>
      <c r="H25">
        <f t="shared" si="3"/>
        <v>-2.4998004620887516E-2</v>
      </c>
      <c r="M25" s="2">
        <v>44655</v>
      </c>
      <c r="N25">
        <f t="shared" si="0"/>
        <v>790.3</v>
      </c>
      <c r="O25">
        <f t="shared" si="1"/>
        <v>2889150</v>
      </c>
      <c r="P25">
        <f t="shared" si="4"/>
        <v>8.5800645737445809</v>
      </c>
      <c r="Q25" s="3">
        <v>44654</v>
      </c>
      <c r="R25" s="4">
        <v>3.9800000000000002E-2</v>
      </c>
      <c r="S25">
        <f t="shared" si="5"/>
        <v>8.5402645737445813</v>
      </c>
    </row>
    <row r="26" spans="2:19" x14ac:dyDescent="0.35">
      <c r="B26" s="10">
        <v>44536</v>
      </c>
      <c r="C26">
        <v>941.2</v>
      </c>
      <c r="D26">
        <v>1751850</v>
      </c>
      <c r="E26">
        <f t="shared" si="2"/>
        <v>-1.1655990759214439</v>
      </c>
      <c r="F26" s="3">
        <v>44536</v>
      </c>
      <c r="G26" s="4">
        <v>3.56E-2</v>
      </c>
      <c r="H26">
        <f t="shared" si="3"/>
        <v>-1.2011990759214439</v>
      </c>
      <c r="M26" s="2">
        <v>44662</v>
      </c>
      <c r="N26">
        <f t="shared" si="0"/>
        <v>816.1</v>
      </c>
      <c r="O26">
        <f t="shared" si="1"/>
        <v>2826250</v>
      </c>
      <c r="P26">
        <f t="shared" si="4"/>
        <v>3.2645830697203686</v>
      </c>
      <c r="Q26" s="3">
        <v>44661</v>
      </c>
      <c r="R26" s="4">
        <v>3.9900000000000005E-2</v>
      </c>
      <c r="S26">
        <f t="shared" si="5"/>
        <v>3.2246830697203688</v>
      </c>
    </row>
    <row r="27" spans="2:19" x14ac:dyDescent="0.35">
      <c r="B27" s="10">
        <v>44537</v>
      </c>
      <c r="C27">
        <v>961.45</v>
      </c>
      <c r="D27">
        <v>1739950</v>
      </c>
      <c r="E27">
        <f t="shared" si="2"/>
        <v>2.151508712282193</v>
      </c>
      <c r="F27" s="3">
        <v>44537</v>
      </c>
      <c r="G27" s="4">
        <v>3.5699999999999996E-2</v>
      </c>
      <c r="H27">
        <f t="shared" si="3"/>
        <v>2.1158087122821931</v>
      </c>
      <c r="M27" s="2">
        <v>44669</v>
      </c>
      <c r="N27">
        <f t="shared" si="0"/>
        <v>806.25</v>
      </c>
      <c r="O27">
        <f t="shared" si="1"/>
        <v>2588250</v>
      </c>
      <c r="P27">
        <f t="shared" si="4"/>
        <v>-1.2069599313809611</v>
      </c>
      <c r="Q27" s="3">
        <v>44668</v>
      </c>
      <c r="R27" s="4">
        <v>3.9800000000000002E-2</v>
      </c>
      <c r="S27">
        <f t="shared" si="5"/>
        <v>-1.2467599313809612</v>
      </c>
    </row>
    <row r="28" spans="2:19" x14ac:dyDescent="0.35">
      <c r="B28" s="10">
        <v>44538</v>
      </c>
      <c r="C28">
        <v>982.35</v>
      </c>
      <c r="D28">
        <v>1685550</v>
      </c>
      <c r="E28">
        <f t="shared" si="2"/>
        <v>2.1737999895990407</v>
      </c>
      <c r="F28" s="3">
        <v>44538</v>
      </c>
      <c r="G28" s="4">
        <v>3.5099999999999999E-2</v>
      </c>
      <c r="H28">
        <f t="shared" si="3"/>
        <v>2.1386999895990408</v>
      </c>
      <c r="M28" s="2">
        <v>44676</v>
      </c>
      <c r="N28">
        <f t="shared" si="0"/>
        <v>803.25</v>
      </c>
      <c r="O28">
        <f t="shared" si="1"/>
        <v>1799450</v>
      </c>
      <c r="P28">
        <f t="shared" si="4"/>
        <v>-0.37209302325581395</v>
      </c>
      <c r="Q28" s="3">
        <v>44675</v>
      </c>
      <c r="R28" s="4">
        <v>4.0099999999999997E-2</v>
      </c>
      <c r="S28">
        <f t="shared" si="5"/>
        <v>-0.41219302325581397</v>
      </c>
    </row>
    <row r="29" spans="2:19" x14ac:dyDescent="0.35">
      <c r="B29" s="10">
        <v>44539</v>
      </c>
      <c r="C29">
        <v>986.5</v>
      </c>
      <c r="D29">
        <v>1673650</v>
      </c>
      <c r="E29">
        <f t="shared" si="2"/>
        <v>0.42245635465974218</v>
      </c>
      <c r="F29" s="3">
        <v>44539</v>
      </c>
      <c r="G29" s="4">
        <v>3.5200000000000002E-2</v>
      </c>
      <c r="H29">
        <f t="shared" si="3"/>
        <v>0.38725635465974217</v>
      </c>
      <c r="M29" s="2">
        <v>44683</v>
      </c>
      <c r="N29">
        <f t="shared" si="0"/>
        <v>787.85</v>
      </c>
      <c r="O29">
        <f t="shared" si="1"/>
        <v>2694500</v>
      </c>
      <c r="P29">
        <f t="shared" si="4"/>
        <v>-1.9172113289760322</v>
      </c>
      <c r="Q29" s="3">
        <v>44682</v>
      </c>
      <c r="R29" s="4">
        <v>4.6300000000000001E-2</v>
      </c>
      <c r="S29">
        <f t="shared" si="5"/>
        <v>-1.9635113289760322</v>
      </c>
    </row>
    <row r="30" spans="2:19" x14ac:dyDescent="0.35">
      <c r="B30" s="10">
        <v>44540</v>
      </c>
      <c r="C30">
        <v>994.05</v>
      </c>
      <c r="D30">
        <v>1677050</v>
      </c>
      <c r="E30">
        <f t="shared" si="2"/>
        <v>0.76533198175367001</v>
      </c>
      <c r="F30" s="3">
        <v>44540</v>
      </c>
      <c r="G30" s="4">
        <v>3.5000000000000003E-2</v>
      </c>
      <c r="H30">
        <f t="shared" si="3"/>
        <v>0.73033198175366998</v>
      </c>
      <c r="M30" s="2">
        <v>44690</v>
      </c>
      <c r="N30">
        <f t="shared" si="0"/>
        <v>722.2</v>
      </c>
      <c r="O30">
        <f t="shared" si="1"/>
        <v>2467550</v>
      </c>
      <c r="P30">
        <f t="shared" si="4"/>
        <v>-8.3328044678555528</v>
      </c>
      <c r="Q30" s="3">
        <v>44689</v>
      </c>
      <c r="R30" s="4">
        <v>4.9000000000000002E-2</v>
      </c>
      <c r="S30">
        <f t="shared" si="5"/>
        <v>-8.3818044678555523</v>
      </c>
    </row>
    <row r="31" spans="2:19" x14ac:dyDescent="0.35">
      <c r="B31" s="10">
        <v>44543</v>
      </c>
      <c r="C31">
        <v>990.35</v>
      </c>
      <c r="D31">
        <v>1689800</v>
      </c>
      <c r="E31">
        <f t="shared" si="2"/>
        <v>-0.37221467733010732</v>
      </c>
      <c r="F31" s="3">
        <v>44543</v>
      </c>
      <c r="G31" s="4">
        <v>3.5099999999999999E-2</v>
      </c>
      <c r="H31">
        <f t="shared" si="3"/>
        <v>-0.40731467733010734</v>
      </c>
      <c r="M31" s="2">
        <v>44697</v>
      </c>
      <c r="N31">
        <f t="shared" si="0"/>
        <v>688.7</v>
      </c>
      <c r="O31">
        <f t="shared" si="1"/>
        <v>2353650</v>
      </c>
      <c r="P31">
        <f t="shared" si="4"/>
        <v>-4.6386042647466077</v>
      </c>
      <c r="Q31" s="3">
        <v>44696</v>
      </c>
      <c r="R31" s="4">
        <v>4.9200000000000001E-2</v>
      </c>
      <c r="S31">
        <f t="shared" si="5"/>
        <v>-4.6878042647466076</v>
      </c>
    </row>
    <row r="32" spans="2:19" x14ac:dyDescent="0.35">
      <c r="B32" s="10">
        <v>44544</v>
      </c>
      <c r="C32">
        <v>996.7</v>
      </c>
      <c r="D32">
        <v>1696600</v>
      </c>
      <c r="E32">
        <f t="shared" si="2"/>
        <v>0.64118745897915108</v>
      </c>
      <c r="F32" s="3">
        <v>44544</v>
      </c>
      <c r="G32" s="4">
        <v>3.5200000000000002E-2</v>
      </c>
      <c r="H32">
        <f t="shared" si="3"/>
        <v>0.60598745897915107</v>
      </c>
      <c r="M32" s="2">
        <v>44704</v>
      </c>
      <c r="N32">
        <f t="shared" si="0"/>
        <v>673.9</v>
      </c>
      <c r="O32">
        <f t="shared" si="1"/>
        <v>1937150</v>
      </c>
      <c r="P32">
        <f t="shared" si="4"/>
        <v>-2.1489763322201347</v>
      </c>
      <c r="Q32" s="3">
        <v>44703</v>
      </c>
      <c r="R32" s="4">
        <v>4.8799999999999996E-2</v>
      </c>
      <c r="S32">
        <f t="shared" si="5"/>
        <v>-2.1977763322201347</v>
      </c>
    </row>
    <row r="33" spans="2:19" x14ac:dyDescent="0.35">
      <c r="B33" s="10">
        <v>44545</v>
      </c>
      <c r="C33">
        <v>999.75</v>
      </c>
      <c r="D33">
        <v>1687250</v>
      </c>
      <c r="E33">
        <f t="shared" si="2"/>
        <v>0.30600983244707081</v>
      </c>
      <c r="F33" s="3">
        <v>44545</v>
      </c>
      <c r="G33" s="4">
        <v>3.5299999999999998E-2</v>
      </c>
      <c r="H33">
        <f t="shared" si="3"/>
        <v>0.27070983244707081</v>
      </c>
      <c r="M33" s="2">
        <v>44711</v>
      </c>
      <c r="N33">
        <f t="shared" si="0"/>
        <v>685</v>
      </c>
      <c r="O33">
        <f t="shared" si="1"/>
        <v>2708100</v>
      </c>
      <c r="P33">
        <f t="shared" si="4"/>
        <v>1.6471286541029861</v>
      </c>
      <c r="Q33" s="3">
        <v>44710</v>
      </c>
      <c r="R33" s="4">
        <v>4.9800000000000004E-2</v>
      </c>
      <c r="S33">
        <f t="shared" si="5"/>
        <v>1.5973286541029861</v>
      </c>
    </row>
    <row r="34" spans="2:19" x14ac:dyDescent="0.35">
      <c r="B34" s="10">
        <v>44546</v>
      </c>
      <c r="C34">
        <v>993.9</v>
      </c>
      <c r="D34">
        <v>1733150</v>
      </c>
      <c r="E34">
        <f t="shared" si="2"/>
        <v>-0.58514628657164514</v>
      </c>
      <c r="F34" s="3">
        <v>44546</v>
      </c>
      <c r="G34" s="4">
        <v>3.56E-2</v>
      </c>
      <c r="H34">
        <f t="shared" si="3"/>
        <v>-0.6207462865716451</v>
      </c>
      <c r="M34" s="2">
        <v>44718</v>
      </c>
      <c r="N34">
        <f t="shared" si="0"/>
        <v>626.1</v>
      </c>
      <c r="O34">
        <f t="shared" si="1"/>
        <v>3029400</v>
      </c>
      <c r="P34">
        <f t="shared" si="4"/>
        <v>-8.5985401459853978</v>
      </c>
      <c r="Q34" s="3">
        <v>44717</v>
      </c>
      <c r="R34" s="4">
        <v>0.05</v>
      </c>
      <c r="S34">
        <f t="shared" si="5"/>
        <v>-8.6485401459853986</v>
      </c>
    </row>
    <row r="35" spans="2:19" x14ac:dyDescent="0.35">
      <c r="B35" s="10">
        <v>44547</v>
      </c>
      <c r="C35">
        <v>981</v>
      </c>
      <c r="D35">
        <v>1663450</v>
      </c>
      <c r="E35">
        <f t="shared" si="2"/>
        <v>-1.2979172955025633</v>
      </c>
      <c r="F35" s="3">
        <v>44547</v>
      </c>
      <c r="G35" s="4">
        <v>3.56E-2</v>
      </c>
      <c r="H35">
        <f t="shared" si="3"/>
        <v>-1.3335172955025634</v>
      </c>
      <c r="M35" s="2">
        <v>44725</v>
      </c>
      <c r="N35">
        <f t="shared" si="0"/>
        <v>587.54999999999995</v>
      </c>
      <c r="O35">
        <f t="shared" si="1"/>
        <v>3475650</v>
      </c>
      <c r="P35">
        <f t="shared" si="4"/>
        <v>-6.157163392429335</v>
      </c>
      <c r="Q35" s="3">
        <v>44724</v>
      </c>
      <c r="R35" s="4">
        <v>5.1200000000000002E-2</v>
      </c>
      <c r="S35">
        <f t="shared" si="5"/>
        <v>-6.2083633924293347</v>
      </c>
    </row>
    <row r="36" spans="2:19" x14ac:dyDescent="0.35">
      <c r="B36" s="10">
        <v>44550</v>
      </c>
      <c r="C36">
        <v>949.3</v>
      </c>
      <c r="D36">
        <v>1652400</v>
      </c>
      <c r="E36">
        <f t="shared" si="2"/>
        <v>-3.2313965341488324</v>
      </c>
      <c r="F36" s="3">
        <v>44550</v>
      </c>
      <c r="G36" s="4">
        <v>3.6000000000000004E-2</v>
      </c>
      <c r="H36">
        <f t="shared" si="3"/>
        <v>-3.2673965341488325</v>
      </c>
      <c r="M36" s="2">
        <v>44732</v>
      </c>
      <c r="N36">
        <f t="shared" si="0"/>
        <v>588.25</v>
      </c>
      <c r="O36">
        <f t="shared" si="1"/>
        <v>3363450</v>
      </c>
      <c r="P36">
        <f t="shared" si="4"/>
        <v>0.1191387966981611</v>
      </c>
      <c r="Q36" s="3">
        <v>44731</v>
      </c>
      <c r="R36" s="4">
        <v>5.1100000000000007E-2</v>
      </c>
      <c r="S36">
        <f t="shared" si="5"/>
        <v>6.8038796698161097E-2</v>
      </c>
    </row>
    <row r="37" spans="2:19" x14ac:dyDescent="0.35">
      <c r="B37" s="10">
        <v>44551</v>
      </c>
      <c r="C37">
        <v>970.7</v>
      </c>
      <c r="D37">
        <v>1650700</v>
      </c>
      <c r="E37">
        <f t="shared" si="2"/>
        <v>2.2542926366796685</v>
      </c>
      <c r="F37" s="3">
        <v>44551</v>
      </c>
      <c r="G37" s="4">
        <v>3.6699999999999997E-2</v>
      </c>
      <c r="H37">
        <f t="shared" si="3"/>
        <v>2.2175926366796683</v>
      </c>
      <c r="M37" s="2">
        <v>44739</v>
      </c>
      <c r="N37">
        <f t="shared" si="0"/>
        <v>625.5</v>
      </c>
      <c r="O37">
        <f t="shared" si="1"/>
        <v>1717850</v>
      </c>
      <c r="P37">
        <f t="shared" si="4"/>
        <v>6.3323416914577129</v>
      </c>
      <c r="Q37" s="3">
        <v>44738</v>
      </c>
      <c r="R37" s="4">
        <v>5.1299999999999998E-2</v>
      </c>
      <c r="S37">
        <f t="shared" si="5"/>
        <v>6.2810416914577125</v>
      </c>
    </row>
    <row r="38" spans="2:19" x14ac:dyDescent="0.35">
      <c r="B38" s="10">
        <v>44552</v>
      </c>
      <c r="C38">
        <v>994.5</v>
      </c>
      <c r="D38">
        <v>1642200</v>
      </c>
      <c r="E38">
        <f t="shared" si="2"/>
        <v>2.4518388791593648</v>
      </c>
      <c r="F38" s="3">
        <v>44552</v>
      </c>
      <c r="G38" s="4">
        <v>3.6799999999999999E-2</v>
      </c>
      <c r="H38">
        <f t="shared" si="3"/>
        <v>2.4150388791593649</v>
      </c>
      <c r="M38" s="2">
        <v>44746</v>
      </c>
      <c r="N38">
        <f t="shared" si="0"/>
        <v>641.6</v>
      </c>
      <c r="O38">
        <f t="shared" si="1"/>
        <v>4244050</v>
      </c>
      <c r="P38">
        <f t="shared" si="4"/>
        <v>2.5739408473221461</v>
      </c>
      <c r="Q38" s="3">
        <v>44745</v>
      </c>
      <c r="R38" s="4">
        <v>5.1699999999999996E-2</v>
      </c>
      <c r="S38">
        <f t="shared" si="5"/>
        <v>2.5222408473221463</v>
      </c>
    </row>
    <row r="39" spans="2:19" x14ac:dyDescent="0.35">
      <c r="B39" s="10">
        <v>44553</v>
      </c>
      <c r="C39">
        <v>997.3</v>
      </c>
      <c r="D39">
        <v>1577600</v>
      </c>
      <c r="E39">
        <f t="shared" si="2"/>
        <v>0.28154851684262994</v>
      </c>
      <c r="F39" s="3">
        <v>44553</v>
      </c>
      <c r="G39" s="4">
        <v>3.6600000000000001E-2</v>
      </c>
      <c r="H39">
        <f t="shared" si="3"/>
        <v>0.24494851684262994</v>
      </c>
      <c r="M39" s="2">
        <v>44753</v>
      </c>
      <c r="N39">
        <f t="shared" si="0"/>
        <v>645.35</v>
      </c>
      <c r="O39">
        <f t="shared" si="1"/>
        <v>4788050</v>
      </c>
      <c r="P39">
        <f t="shared" si="4"/>
        <v>0.58447630922693261</v>
      </c>
      <c r="Q39" s="3">
        <v>44752</v>
      </c>
      <c r="R39" s="4">
        <v>5.2300000000000006E-2</v>
      </c>
      <c r="S39">
        <f t="shared" si="5"/>
        <v>0.5321763092269326</v>
      </c>
    </row>
    <row r="40" spans="2:19" x14ac:dyDescent="0.35">
      <c r="B40" s="10">
        <v>44554</v>
      </c>
      <c r="C40">
        <v>990.75</v>
      </c>
      <c r="D40">
        <v>1477300</v>
      </c>
      <c r="E40">
        <f t="shared" si="2"/>
        <v>-0.65677328787726408</v>
      </c>
      <c r="F40" s="3">
        <v>44554</v>
      </c>
      <c r="G40" s="4">
        <v>3.6299999999999999E-2</v>
      </c>
      <c r="H40">
        <f t="shared" si="3"/>
        <v>-0.69307328787726408</v>
      </c>
      <c r="M40" s="2">
        <v>44760</v>
      </c>
      <c r="N40">
        <f t="shared" si="0"/>
        <v>655.7</v>
      </c>
      <c r="O40">
        <f t="shared" si="1"/>
        <v>4596800</v>
      </c>
      <c r="P40">
        <f t="shared" si="4"/>
        <v>1.6037808940884826</v>
      </c>
      <c r="Q40" s="3">
        <v>44759</v>
      </c>
      <c r="R40" s="4">
        <v>5.45E-2</v>
      </c>
      <c r="S40">
        <f t="shared" si="5"/>
        <v>1.5492808940884826</v>
      </c>
    </row>
    <row r="41" spans="2:19" x14ac:dyDescent="0.35">
      <c r="B41" s="10">
        <v>44557</v>
      </c>
      <c r="C41">
        <v>983.9</v>
      </c>
      <c r="D41">
        <v>1192550</v>
      </c>
      <c r="E41">
        <f t="shared" si="2"/>
        <v>-0.69139540751955819</v>
      </c>
      <c r="F41" s="3">
        <v>44557</v>
      </c>
      <c r="G41" s="4">
        <v>3.6400000000000002E-2</v>
      </c>
      <c r="H41">
        <f t="shared" si="3"/>
        <v>-0.72779540751955818</v>
      </c>
      <c r="M41" s="2">
        <v>44767</v>
      </c>
      <c r="N41">
        <f t="shared" si="0"/>
        <v>677.15</v>
      </c>
      <c r="O41">
        <f t="shared" si="1"/>
        <v>3414450</v>
      </c>
      <c r="P41">
        <f t="shared" si="4"/>
        <v>3.2713131005032681</v>
      </c>
      <c r="Q41" s="3">
        <v>44766</v>
      </c>
      <c r="R41" s="4">
        <v>5.5999999999999994E-2</v>
      </c>
      <c r="S41">
        <f t="shared" si="5"/>
        <v>3.215313100503268</v>
      </c>
    </row>
    <row r="42" spans="2:19" x14ac:dyDescent="0.35">
      <c r="B42" s="10">
        <v>44558</v>
      </c>
      <c r="C42">
        <v>994.35</v>
      </c>
      <c r="D42">
        <v>794750</v>
      </c>
      <c r="E42">
        <f t="shared" si="2"/>
        <v>1.0620998068909488</v>
      </c>
      <c r="F42" s="3">
        <v>44558</v>
      </c>
      <c r="G42" s="4">
        <v>3.6400000000000002E-2</v>
      </c>
      <c r="H42">
        <f t="shared" si="3"/>
        <v>1.0256998068909489</v>
      </c>
      <c r="M42" s="2">
        <v>44774</v>
      </c>
      <c r="N42">
        <f t="shared" si="0"/>
        <v>746.35</v>
      </c>
      <c r="O42">
        <f t="shared" si="1"/>
        <v>5106800</v>
      </c>
      <c r="P42">
        <f t="shared" si="4"/>
        <v>10.219301484161566</v>
      </c>
      <c r="Q42" s="3">
        <v>44773</v>
      </c>
      <c r="R42" s="4">
        <v>5.5800000000000002E-2</v>
      </c>
      <c r="S42">
        <f t="shared" si="5"/>
        <v>10.163501484161566</v>
      </c>
    </row>
    <row r="43" spans="2:19" x14ac:dyDescent="0.35">
      <c r="B43" s="10">
        <v>44559</v>
      </c>
      <c r="C43">
        <v>985.75</v>
      </c>
      <c r="D43">
        <v>419050</v>
      </c>
      <c r="E43">
        <f t="shared" si="2"/>
        <v>-0.86488660934278905</v>
      </c>
      <c r="F43" s="3">
        <v>44559</v>
      </c>
      <c r="G43" s="4">
        <v>3.6299999999999999E-2</v>
      </c>
      <c r="H43">
        <f t="shared" si="3"/>
        <v>-0.90118660934278905</v>
      </c>
      <c r="M43" s="2">
        <v>44781</v>
      </c>
      <c r="N43">
        <f t="shared" si="0"/>
        <v>752.65</v>
      </c>
      <c r="O43">
        <f t="shared" si="1"/>
        <v>4894300</v>
      </c>
      <c r="P43">
        <f t="shared" si="4"/>
        <v>0.84410799222884092</v>
      </c>
      <c r="Q43" s="3">
        <v>44780</v>
      </c>
      <c r="R43" s="4">
        <v>5.5500000000000001E-2</v>
      </c>
      <c r="S43">
        <f t="shared" si="5"/>
        <v>0.78860799222884093</v>
      </c>
    </row>
    <row r="44" spans="2:19" x14ac:dyDescent="0.35">
      <c r="B44" s="10">
        <v>44560</v>
      </c>
      <c r="C44">
        <v>984.95</v>
      </c>
      <c r="D44">
        <v>18700</v>
      </c>
      <c r="E44">
        <f t="shared" si="2"/>
        <v>-8.1156479837682427E-2</v>
      </c>
      <c r="F44" s="3">
        <v>44560</v>
      </c>
      <c r="G44" s="4">
        <v>3.6499999999999998E-2</v>
      </c>
      <c r="H44">
        <f t="shared" si="3"/>
        <v>-0.11765647983768243</v>
      </c>
      <c r="M44" s="2">
        <v>44788</v>
      </c>
      <c r="N44">
        <v>758.6</v>
      </c>
      <c r="O44" t="e">
        <f t="shared" si="1"/>
        <v>#N/A</v>
      </c>
      <c r="P44">
        <f t="shared" si="4"/>
        <v>0.79054009167608386</v>
      </c>
      <c r="Q44" s="3">
        <v>44787</v>
      </c>
      <c r="R44" s="4">
        <v>5.5500000000000001E-2</v>
      </c>
      <c r="S44">
        <f t="shared" si="5"/>
        <v>0.73504009167608386</v>
      </c>
    </row>
    <row r="45" spans="2:19" x14ac:dyDescent="0.35">
      <c r="B45" s="10">
        <v>44561</v>
      </c>
      <c r="C45">
        <v>1011</v>
      </c>
      <c r="D45">
        <v>1841100</v>
      </c>
      <c r="E45">
        <f t="shared" si="2"/>
        <v>2.6448043047870402</v>
      </c>
      <c r="F45" s="3">
        <v>44561</v>
      </c>
      <c r="G45" s="4">
        <v>3.6400000000000002E-2</v>
      </c>
      <c r="H45">
        <f t="shared" si="3"/>
        <v>2.6084043047870402</v>
      </c>
      <c r="M45" s="2">
        <v>44795</v>
      </c>
      <c r="N45">
        <f t="shared" si="0"/>
        <v>730.55</v>
      </c>
      <c r="O45">
        <f t="shared" si="1"/>
        <v>2625650</v>
      </c>
      <c r="P45">
        <f t="shared" si="4"/>
        <v>-3.6976008436593815</v>
      </c>
      <c r="Q45" s="3">
        <v>44794</v>
      </c>
      <c r="R45" s="4">
        <v>5.5899999999999998E-2</v>
      </c>
      <c r="S45">
        <f t="shared" si="5"/>
        <v>-3.7535008436593813</v>
      </c>
    </row>
    <row r="46" spans="2:19" x14ac:dyDescent="0.35">
      <c r="B46" s="10">
        <v>44564</v>
      </c>
      <c r="C46">
        <v>1032.75</v>
      </c>
      <c r="D46">
        <v>1957550</v>
      </c>
      <c r="E46">
        <f t="shared" si="2"/>
        <v>2.1513353115727005</v>
      </c>
      <c r="F46" s="3">
        <v>44564</v>
      </c>
      <c r="G46" s="4">
        <v>3.5900000000000001E-2</v>
      </c>
      <c r="H46">
        <f t="shared" si="3"/>
        <v>2.1154353115727007</v>
      </c>
      <c r="M46" s="2">
        <v>44802</v>
      </c>
      <c r="N46">
        <f t="shared" si="0"/>
        <v>733.9</v>
      </c>
      <c r="O46">
        <f t="shared" si="1"/>
        <v>3972900</v>
      </c>
      <c r="P46">
        <f t="shared" si="4"/>
        <v>0.45855862021764737</v>
      </c>
      <c r="Q46" s="3">
        <v>44801</v>
      </c>
      <c r="R46" s="4">
        <v>5.6299999999999996E-2</v>
      </c>
      <c r="S46">
        <f t="shared" si="5"/>
        <v>0.40225862021764736</v>
      </c>
    </row>
    <row r="47" spans="2:19" x14ac:dyDescent="0.35">
      <c r="B47" s="10">
        <v>44565</v>
      </c>
      <c r="C47">
        <v>1026.4000000000001</v>
      </c>
      <c r="D47">
        <v>1891250</v>
      </c>
      <c r="E47">
        <f t="shared" si="2"/>
        <v>-0.61486322924230541</v>
      </c>
      <c r="F47" s="3">
        <v>44565</v>
      </c>
      <c r="G47" s="4">
        <v>3.6000000000000004E-2</v>
      </c>
      <c r="H47">
        <f t="shared" si="3"/>
        <v>-0.65086322924230544</v>
      </c>
      <c r="M47" s="2">
        <v>44809</v>
      </c>
      <c r="N47">
        <v>757.5</v>
      </c>
      <c r="O47" t="e">
        <f t="shared" si="1"/>
        <v>#N/A</v>
      </c>
      <c r="P47">
        <f t="shared" si="4"/>
        <v>3.2156969614388915</v>
      </c>
      <c r="Q47" s="3">
        <v>44808</v>
      </c>
      <c r="R47" s="4">
        <v>5.6399999999999999E-2</v>
      </c>
      <c r="S47">
        <f t="shared" si="5"/>
        <v>3.1592969614388915</v>
      </c>
    </row>
    <row r="48" spans="2:19" x14ac:dyDescent="0.35">
      <c r="B48" s="10">
        <v>44566</v>
      </c>
      <c r="C48">
        <v>1032.95</v>
      </c>
      <c r="D48">
        <v>1985600</v>
      </c>
      <c r="E48">
        <f t="shared" si="2"/>
        <v>0.63815276695245071</v>
      </c>
      <c r="F48" s="3">
        <v>44566</v>
      </c>
      <c r="G48" s="4">
        <v>3.5799999999999998E-2</v>
      </c>
      <c r="H48">
        <f t="shared" si="3"/>
        <v>0.60235276695245066</v>
      </c>
      <c r="M48" s="2">
        <v>44816</v>
      </c>
      <c r="N48">
        <f t="shared" si="0"/>
        <v>798.75</v>
      </c>
      <c r="O48">
        <f t="shared" si="1"/>
        <v>3955050</v>
      </c>
      <c r="P48">
        <f t="shared" si="4"/>
        <v>5.4455445544554459</v>
      </c>
      <c r="Q48" s="3">
        <v>44815</v>
      </c>
      <c r="R48" s="4">
        <v>5.7699999999999994E-2</v>
      </c>
      <c r="S48">
        <f t="shared" si="5"/>
        <v>5.3878445544554463</v>
      </c>
    </row>
    <row r="49" spans="2:19" x14ac:dyDescent="0.35">
      <c r="B49" s="10">
        <v>44567</v>
      </c>
      <c r="C49">
        <v>1006.15</v>
      </c>
      <c r="D49">
        <v>1872550</v>
      </c>
      <c r="E49">
        <f t="shared" si="2"/>
        <v>-2.5945108669345145</v>
      </c>
      <c r="F49" s="3">
        <v>44567</v>
      </c>
      <c r="G49" s="4">
        <v>3.5699999999999996E-2</v>
      </c>
      <c r="H49">
        <f t="shared" si="3"/>
        <v>-2.6302108669345143</v>
      </c>
      <c r="M49" s="2">
        <v>44823</v>
      </c>
      <c r="N49">
        <f t="shared" si="0"/>
        <v>763.2</v>
      </c>
      <c r="O49">
        <f t="shared" si="1"/>
        <v>3010700</v>
      </c>
      <c r="P49">
        <f t="shared" si="4"/>
        <v>-4.4507042253521067</v>
      </c>
      <c r="Q49" s="3">
        <v>44822</v>
      </c>
      <c r="R49" s="4">
        <v>5.9000000000000004E-2</v>
      </c>
      <c r="S49">
        <f t="shared" si="5"/>
        <v>-4.5097042253521069</v>
      </c>
    </row>
    <row r="50" spans="2:19" x14ac:dyDescent="0.35">
      <c r="B50" s="10">
        <v>44568</v>
      </c>
      <c r="C50">
        <v>1033.3499999999999</v>
      </c>
      <c r="D50">
        <v>1828350</v>
      </c>
      <c r="E50">
        <f t="shared" si="2"/>
        <v>2.7033742483725023</v>
      </c>
      <c r="F50" s="3">
        <v>44568</v>
      </c>
      <c r="G50" s="4">
        <v>3.6000000000000004E-2</v>
      </c>
      <c r="H50">
        <f t="shared" si="3"/>
        <v>2.6673742483725023</v>
      </c>
      <c r="M50" s="2">
        <v>44830</v>
      </c>
      <c r="N50">
        <f t="shared" si="0"/>
        <v>711.3</v>
      </c>
      <c r="O50">
        <f t="shared" si="1"/>
        <v>2163250</v>
      </c>
      <c r="P50">
        <f t="shared" si="4"/>
        <v>-6.8003144654088157</v>
      </c>
      <c r="Q50" s="3">
        <v>44829</v>
      </c>
      <c r="R50" s="4">
        <v>6.0899999999999996E-2</v>
      </c>
      <c r="S50">
        <f t="shared" si="5"/>
        <v>-6.8612144654088159</v>
      </c>
    </row>
    <row r="51" spans="2:19" x14ac:dyDescent="0.35">
      <c r="B51" s="10">
        <v>44571</v>
      </c>
      <c r="C51">
        <v>1046.8499999999999</v>
      </c>
      <c r="D51">
        <v>1809650</v>
      </c>
      <c r="E51">
        <f t="shared" si="2"/>
        <v>1.3064305414428801</v>
      </c>
      <c r="F51" s="3">
        <v>44571</v>
      </c>
      <c r="G51" s="4">
        <v>3.5900000000000001E-2</v>
      </c>
      <c r="H51">
        <f t="shared" si="3"/>
        <v>1.27053054144288</v>
      </c>
      <c r="M51" s="2">
        <v>44837</v>
      </c>
      <c r="N51">
        <f t="shared" si="0"/>
        <v>737.7</v>
      </c>
      <c r="O51">
        <f t="shared" si="1"/>
        <v>2884900</v>
      </c>
      <c r="P51">
        <f t="shared" si="4"/>
        <v>3.7115141290594815</v>
      </c>
      <c r="Q51" s="3">
        <v>44836</v>
      </c>
      <c r="R51" s="4">
        <v>6.1200000000000004E-2</v>
      </c>
      <c r="S51">
        <f t="shared" si="5"/>
        <v>3.6503141290594816</v>
      </c>
    </row>
    <row r="52" spans="2:19" x14ac:dyDescent="0.35">
      <c r="B52" s="10">
        <v>44572</v>
      </c>
      <c r="C52">
        <v>1021.55</v>
      </c>
      <c r="D52">
        <v>1784150</v>
      </c>
      <c r="E52">
        <f t="shared" si="2"/>
        <v>-2.4167741319195644</v>
      </c>
      <c r="F52" s="3">
        <v>44572</v>
      </c>
      <c r="G52" s="4">
        <v>3.5799999999999998E-2</v>
      </c>
      <c r="H52">
        <f t="shared" si="3"/>
        <v>-2.4525741319195644</v>
      </c>
      <c r="M52" s="2">
        <v>44844</v>
      </c>
      <c r="N52">
        <f t="shared" si="0"/>
        <v>721.85</v>
      </c>
      <c r="O52">
        <f t="shared" si="1"/>
        <v>3186650</v>
      </c>
      <c r="P52">
        <f t="shared" si="4"/>
        <v>-2.1485698793547541</v>
      </c>
      <c r="Q52" s="3">
        <v>44843</v>
      </c>
      <c r="R52" s="4">
        <v>6.3299999999999995E-2</v>
      </c>
      <c r="S52">
        <f t="shared" si="5"/>
        <v>-2.211869879354754</v>
      </c>
    </row>
    <row r="53" spans="2:19" x14ac:dyDescent="0.35">
      <c r="B53" s="10">
        <v>44573</v>
      </c>
      <c r="C53">
        <v>1042.25</v>
      </c>
      <c r="D53">
        <v>1788400</v>
      </c>
      <c r="E53">
        <f t="shared" si="2"/>
        <v>2.0263325338945766</v>
      </c>
      <c r="F53" s="3">
        <v>44573</v>
      </c>
      <c r="G53" s="4">
        <v>3.5699999999999996E-2</v>
      </c>
      <c r="H53">
        <f t="shared" si="3"/>
        <v>1.9906325338945765</v>
      </c>
      <c r="M53" s="2">
        <v>44851</v>
      </c>
      <c r="N53">
        <f t="shared" si="0"/>
        <v>705.15</v>
      </c>
      <c r="O53">
        <f t="shared" si="1"/>
        <v>3113550</v>
      </c>
      <c r="P53">
        <f t="shared" si="4"/>
        <v>-2.3135000346332402</v>
      </c>
      <c r="Q53" s="3">
        <v>44850</v>
      </c>
      <c r="R53" s="4">
        <v>6.3799999999999996E-2</v>
      </c>
      <c r="S53">
        <f t="shared" si="5"/>
        <v>-2.3773000346332402</v>
      </c>
    </row>
    <row r="54" spans="2:19" x14ac:dyDescent="0.35">
      <c r="B54" s="10">
        <v>44574</v>
      </c>
      <c r="C54">
        <v>1023.5</v>
      </c>
      <c r="D54">
        <v>1817300</v>
      </c>
      <c r="E54">
        <f t="shared" si="2"/>
        <v>-1.7989925641640683</v>
      </c>
      <c r="F54" s="3">
        <v>44574</v>
      </c>
      <c r="G54" s="4">
        <v>3.5799999999999998E-2</v>
      </c>
      <c r="H54">
        <f t="shared" si="3"/>
        <v>-1.8347925641640683</v>
      </c>
      <c r="M54" s="2">
        <v>44858</v>
      </c>
      <c r="N54">
        <v>711.95</v>
      </c>
      <c r="O54" t="e">
        <f t="shared" si="1"/>
        <v>#N/A</v>
      </c>
      <c r="P54">
        <f t="shared" si="4"/>
        <v>0.96433382968163761</v>
      </c>
      <c r="Q54" s="3">
        <v>44857</v>
      </c>
      <c r="R54" s="4">
        <v>6.4500000000000002E-2</v>
      </c>
      <c r="S54">
        <f t="shared" si="5"/>
        <v>0.89983382968163761</v>
      </c>
    </row>
    <row r="55" spans="2:19" x14ac:dyDescent="0.35">
      <c r="B55" s="10">
        <v>44575</v>
      </c>
      <c r="C55">
        <v>1013.05</v>
      </c>
      <c r="D55">
        <v>1867450</v>
      </c>
      <c r="E55">
        <f t="shared" si="2"/>
        <v>-1.02100635075721</v>
      </c>
      <c r="F55" s="3">
        <v>44575</v>
      </c>
      <c r="G55" s="4">
        <v>3.5900000000000001E-2</v>
      </c>
      <c r="H55">
        <f t="shared" si="3"/>
        <v>-1.0569063507572101</v>
      </c>
      <c r="M55" s="2">
        <v>44865</v>
      </c>
      <c r="N55">
        <f t="shared" si="0"/>
        <v>721.15</v>
      </c>
      <c r="O55">
        <f t="shared" si="1"/>
        <v>3029400</v>
      </c>
      <c r="P55">
        <f t="shared" si="4"/>
        <v>1.2922255776388696</v>
      </c>
      <c r="Q55" s="3">
        <v>44864</v>
      </c>
      <c r="R55" s="4">
        <v>6.480000000000001E-2</v>
      </c>
      <c r="S55">
        <f t="shared" si="5"/>
        <v>1.2274255776388696</v>
      </c>
    </row>
    <row r="56" spans="2:19" x14ac:dyDescent="0.35">
      <c r="B56" s="10">
        <v>44578</v>
      </c>
      <c r="C56">
        <v>1026.8</v>
      </c>
      <c r="D56">
        <v>2028950</v>
      </c>
      <c r="E56">
        <f t="shared" si="2"/>
        <v>1.3572873994373427</v>
      </c>
      <c r="F56" s="3">
        <v>44578</v>
      </c>
      <c r="G56" s="4">
        <v>3.6000000000000004E-2</v>
      </c>
      <c r="H56">
        <f t="shared" si="3"/>
        <v>1.3212873994373426</v>
      </c>
    </row>
    <row r="57" spans="2:19" x14ac:dyDescent="0.35">
      <c r="B57" s="10">
        <v>44581</v>
      </c>
      <c r="C57">
        <v>951.3</v>
      </c>
      <c r="D57">
        <v>1749300</v>
      </c>
      <c r="E57">
        <f t="shared" si="2"/>
        <v>-7.3529411764705888</v>
      </c>
      <c r="F57" s="3">
        <v>44581</v>
      </c>
      <c r="G57" s="4">
        <v>3.73E-2</v>
      </c>
      <c r="H57">
        <f t="shared" si="3"/>
        <v>-7.3902411764705889</v>
      </c>
    </row>
    <row r="58" spans="2:19" x14ac:dyDescent="0.35">
      <c r="B58" s="10">
        <v>44582</v>
      </c>
      <c r="C58">
        <v>939.8</v>
      </c>
      <c r="D58">
        <v>1518100</v>
      </c>
      <c r="E58">
        <f t="shared" si="2"/>
        <v>-1.2088720697992221</v>
      </c>
      <c r="F58" s="3">
        <v>44582</v>
      </c>
      <c r="G58" s="4">
        <v>3.73E-2</v>
      </c>
      <c r="H58">
        <f t="shared" si="3"/>
        <v>-1.246172069799222</v>
      </c>
    </row>
    <row r="59" spans="2:19" x14ac:dyDescent="0.35">
      <c r="B59" s="10">
        <v>44585</v>
      </c>
      <c r="C59">
        <v>894.65</v>
      </c>
      <c r="D59">
        <v>983450</v>
      </c>
      <c r="E59">
        <f t="shared" si="2"/>
        <v>-4.8042136624813772</v>
      </c>
      <c r="F59" s="3">
        <v>44585</v>
      </c>
      <c r="G59" s="4">
        <v>3.73E-2</v>
      </c>
      <c r="H59">
        <f t="shared" si="3"/>
        <v>-4.8415136624813773</v>
      </c>
    </row>
    <row r="60" spans="2:19" x14ac:dyDescent="0.35">
      <c r="B60" s="10">
        <v>44586</v>
      </c>
      <c r="C60">
        <v>857.8</v>
      </c>
      <c r="D60">
        <v>459850</v>
      </c>
      <c r="E60">
        <f t="shared" si="2"/>
        <v>-4.1189291901861091</v>
      </c>
      <c r="F60" s="3">
        <v>44586</v>
      </c>
      <c r="G60" s="4">
        <v>3.7100000000000001E-2</v>
      </c>
      <c r="H60">
        <f t="shared" si="3"/>
        <v>-4.1560291901861088</v>
      </c>
    </row>
    <row r="61" spans="2:19" x14ac:dyDescent="0.35">
      <c r="B61" s="10">
        <v>44588</v>
      </c>
      <c r="C61">
        <v>845.75</v>
      </c>
      <c r="D61">
        <v>69700</v>
      </c>
      <c r="E61">
        <f t="shared" si="2"/>
        <v>-1.4047563534623404</v>
      </c>
      <c r="F61" s="3">
        <v>44588</v>
      </c>
      <c r="G61" s="4">
        <v>3.7599999999999995E-2</v>
      </c>
      <c r="H61">
        <f t="shared" si="3"/>
        <v>-1.4423563534623405</v>
      </c>
    </row>
    <row r="62" spans="2:19" x14ac:dyDescent="0.35">
      <c r="B62" s="10">
        <v>44589</v>
      </c>
      <c r="C62">
        <v>853.35</v>
      </c>
      <c r="D62">
        <v>2041700</v>
      </c>
      <c r="E62">
        <f t="shared" si="2"/>
        <v>0.89861070056163439</v>
      </c>
      <c r="F62" s="3">
        <v>44589</v>
      </c>
      <c r="G62" s="4">
        <v>3.7599999999999995E-2</v>
      </c>
      <c r="H62">
        <f t="shared" si="3"/>
        <v>0.86101070056163442</v>
      </c>
    </row>
    <row r="63" spans="2:19" x14ac:dyDescent="0.35">
      <c r="B63" s="10">
        <v>44592</v>
      </c>
      <c r="C63">
        <v>862.2</v>
      </c>
      <c r="D63">
        <v>2091000</v>
      </c>
      <c r="E63">
        <f t="shared" si="2"/>
        <v>1.0370891193531402</v>
      </c>
      <c r="F63" s="3">
        <v>44592</v>
      </c>
      <c r="G63" s="4">
        <v>3.7599999999999995E-2</v>
      </c>
      <c r="H63">
        <f t="shared" si="3"/>
        <v>0.99948911935314022</v>
      </c>
    </row>
    <row r="64" spans="2:19" x14ac:dyDescent="0.35">
      <c r="B64" s="10">
        <v>44593</v>
      </c>
      <c r="C64">
        <v>896.2</v>
      </c>
      <c r="D64">
        <v>2046800</v>
      </c>
      <c r="E64">
        <f t="shared" si="2"/>
        <v>3.9434006031083277</v>
      </c>
      <c r="F64" s="3">
        <v>44593</v>
      </c>
      <c r="G64" s="4">
        <v>3.7699999999999997E-2</v>
      </c>
      <c r="H64">
        <f t="shared" si="3"/>
        <v>3.9057006031083277</v>
      </c>
    </row>
    <row r="65" spans="2:8" x14ac:dyDescent="0.35">
      <c r="B65" s="10">
        <v>44594</v>
      </c>
      <c r="C65">
        <v>888.8</v>
      </c>
      <c r="D65">
        <v>2155600</v>
      </c>
      <c r="E65">
        <f t="shared" si="2"/>
        <v>-0.82570854719929598</v>
      </c>
      <c r="F65" s="3">
        <v>44594</v>
      </c>
      <c r="G65" s="4">
        <v>3.8399999999999997E-2</v>
      </c>
      <c r="H65">
        <f t="shared" si="3"/>
        <v>-0.86410854719929597</v>
      </c>
    </row>
    <row r="66" spans="2:8" x14ac:dyDescent="0.35">
      <c r="B66" s="10">
        <v>44595</v>
      </c>
      <c r="C66">
        <v>873.6</v>
      </c>
      <c r="D66">
        <v>2080800</v>
      </c>
      <c r="E66">
        <f t="shared" si="2"/>
        <v>-1.7101710171017026</v>
      </c>
      <c r="F66" s="3">
        <v>44595</v>
      </c>
      <c r="G66" s="4">
        <v>3.8300000000000001E-2</v>
      </c>
      <c r="H66">
        <f t="shared" si="3"/>
        <v>-1.7484710171017026</v>
      </c>
    </row>
    <row r="67" spans="2:8" x14ac:dyDescent="0.35">
      <c r="B67" s="10">
        <v>44596</v>
      </c>
      <c r="C67">
        <v>884.35</v>
      </c>
      <c r="D67">
        <v>2142000</v>
      </c>
      <c r="E67">
        <f t="shared" si="2"/>
        <v>1.2305402930402931</v>
      </c>
      <c r="F67" s="3">
        <v>44596</v>
      </c>
      <c r="G67" s="4">
        <v>3.8599999999999995E-2</v>
      </c>
      <c r="H67">
        <f t="shared" si="3"/>
        <v>1.1919402930402931</v>
      </c>
    </row>
    <row r="68" spans="2:8" x14ac:dyDescent="0.35">
      <c r="B68" s="10">
        <v>44599</v>
      </c>
      <c r="C68">
        <v>878.3</v>
      </c>
      <c r="D68">
        <v>2119050</v>
      </c>
      <c r="E68">
        <f t="shared" si="2"/>
        <v>-0.68411827896195709</v>
      </c>
      <c r="F68" s="16"/>
      <c r="G68" s="4">
        <f>AVERAGE(G66,G67,G69,G70)</f>
        <v>3.8675000000000001E-2</v>
      </c>
      <c r="H68">
        <f t="shared" si="3"/>
        <v>-0.72279327896195711</v>
      </c>
    </row>
    <row r="69" spans="2:8" x14ac:dyDescent="0.35">
      <c r="B69" s="10">
        <v>44600</v>
      </c>
      <c r="C69">
        <v>876.65</v>
      </c>
      <c r="D69">
        <v>2131800</v>
      </c>
      <c r="E69">
        <f t="shared" ref="E69:E132" si="10">((C69-C68)/C68)*100</f>
        <v>-0.18786291699874499</v>
      </c>
      <c r="F69" s="3">
        <v>44600</v>
      </c>
      <c r="G69" s="4">
        <v>3.9E-2</v>
      </c>
      <c r="H69">
        <f t="shared" ref="H69:H132" si="11">E69-G69</f>
        <v>-0.226862916998745</v>
      </c>
    </row>
    <row r="70" spans="2:8" x14ac:dyDescent="0.35">
      <c r="B70" s="10">
        <v>44601</v>
      </c>
      <c r="C70">
        <v>891.85</v>
      </c>
      <c r="D70">
        <v>2031500</v>
      </c>
      <c r="E70">
        <f t="shared" si="10"/>
        <v>1.7338732675526203</v>
      </c>
      <c r="F70" s="3">
        <v>44601</v>
      </c>
      <c r="G70" s="4">
        <v>3.8800000000000001E-2</v>
      </c>
      <c r="H70">
        <f t="shared" si="11"/>
        <v>1.6950732675526203</v>
      </c>
    </row>
    <row r="71" spans="2:8" x14ac:dyDescent="0.35">
      <c r="B71" s="10">
        <v>44602</v>
      </c>
      <c r="C71">
        <v>893.2</v>
      </c>
      <c r="D71">
        <v>1929500</v>
      </c>
      <c r="E71">
        <f t="shared" si="10"/>
        <v>0.15137074620171809</v>
      </c>
      <c r="F71" s="3">
        <v>44602</v>
      </c>
      <c r="G71" s="4">
        <v>3.7599999999999995E-2</v>
      </c>
      <c r="H71">
        <f t="shared" si="11"/>
        <v>0.11377074620171809</v>
      </c>
    </row>
    <row r="72" spans="2:8" x14ac:dyDescent="0.35">
      <c r="B72" s="10">
        <v>44603</v>
      </c>
      <c r="C72">
        <v>871.5</v>
      </c>
      <c r="D72">
        <v>1924400</v>
      </c>
      <c r="E72">
        <f t="shared" si="10"/>
        <v>-2.4294670846395037</v>
      </c>
      <c r="F72" s="3">
        <v>44603</v>
      </c>
      <c r="G72" s="4">
        <v>3.7499999999999999E-2</v>
      </c>
      <c r="H72">
        <f t="shared" si="11"/>
        <v>-2.4669670846395038</v>
      </c>
    </row>
    <row r="73" spans="2:8" x14ac:dyDescent="0.35">
      <c r="B73" s="10">
        <v>44606</v>
      </c>
      <c r="C73">
        <v>837.4</v>
      </c>
      <c r="D73">
        <v>1884450</v>
      </c>
      <c r="E73">
        <f t="shared" si="10"/>
        <v>-3.9127940332759641</v>
      </c>
      <c r="F73" s="3">
        <v>44606</v>
      </c>
      <c r="G73" s="4">
        <v>3.7599999999999995E-2</v>
      </c>
      <c r="H73">
        <f t="shared" si="11"/>
        <v>-3.9503940332759639</v>
      </c>
    </row>
    <row r="74" spans="2:8" x14ac:dyDescent="0.35">
      <c r="B74" s="10">
        <v>44608</v>
      </c>
      <c r="C74">
        <v>861.15</v>
      </c>
      <c r="D74">
        <v>1777350</v>
      </c>
      <c r="E74">
        <f t="shared" si="10"/>
        <v>2.8361595414377838</v>
      </c>
      <c r="F74" s="3">
        <v>44608</v>
      </c>
      <c r="G74" s="4">
        <v>3.73E-2</v>
      </c>
      <c r="H74">
        <f t="shared" si="11"/>
        <v>2.7988595414377837</v>
      </c>
    </row>
    <row r="75" spans="2:8" x14ac:dyDescent="0.35">
      <c r="B75" s="10">
        <v>44609</v>
      </c>
      <c r="C75">
        <v>856.4</v>
      </c>
      <c r="D75">
        <v>1740800</v>
      </c>
      <c r="E75">
        <f t="shared" si="10"/>
        <v>-0.55158799280032522</v>
      </c>
      <c r="F75" s="3">
        <v>44609</v>
      </c>
      <c r="G75" s="4">
        <v>3.6600000000000001E-2</v>
      </c>
      <c r="H75">
        <f t="shared" si="11"/>
        <v>-0.58818799280032519</v>
      </c>
    </row>
    <row r="76" spans="2:8" x14ac:dyDescent="0.35">
      <c r="B76" s="10">
        <v>44610</v>
      </c>
      <c r="C76">
        <v>835.45</v>
      </c>
      <c r="D76">
        <v>1660050</v>
      </c>
      <c r="E76">
        <f t="shared" si="10"/>
        <v>-2.4462867818776197</v>
      </c>
      <c r="F76" s="3">
        <v>44610</v>
      </c>
      <c r="G76" s="4">
        <v>3.7200000000000004E-2</v>
      </c>
      <c r="H76">
        <f t="shared" si="11"/>
        <v>-2.4834867818776196</v>
      </c>
    </row>
    <row r="77" spans="2:8" x14ac:dyDescent="0.35">
      <c r="B77" s="10">
        <v>44613</v>
      </c>
      <c r="C77">
        <v>825.35</v>
      </c>
      <c r="D77">
        <v>1013200</v>
      </c>
      <c r="E77">
        <f t="shared" si="10"/>
        <v>-1.2089293195284005</v>
      </c>
      <c r="F77" s="3">
        <v>44613</v>
      </c>
      <c r="G77" s="4">
        <v>3.7100000000000001E-2</v>
      </c>
      <c r="H77">
        <f t="shared" si="11"/>
        <v>-1.2460293195284005</v>
      </c>
    </row>
    <row r="78" spans="2:8" x14ac:dyDescent="0.35">
      <c r="B78" s="10">
        <v>44614</v>
      </c>
      <c r="C78">
        <v>822.15</v>
      </c>
      <c r="D78">
        <v>619650</v>
      </c>
      <c r="E78">
        <f t="shared" si="10"/>
        <v>-0.38771430302296545</v>
      </c>
      <c r="F78" s="3">
        <v>44614</v>
      </c>
      <c r="G78" s="4">
        <v>3.7200000000000004E-2</v>
      </c>
      <c r="H78">
        <f t="shared" si="11"/>
        <v>-0.42491430302296546</v>
      </c>
    </row>
    <row r="79" spans="2:8" x14ac:dyDescent="0.35">
      <c r="B79" s="10">
        <v>44615</v>
      </c>
      <c r="C79">
        <v>813.45</v>
      </c>
      <c r="D79">
        <v>356150</v>
      </c>
      <c r="E79">
        <f t="shared" si="10"/>
        <v>-1.0582010582010499</v>
      </c>
      <c r="F79" s="3">
        <v>44615</v>
      </c>
      <c r="G79" s="4">
        <v>3.7100000000000001E-2</v>
      </c>
      <c r="H79">
        <f t="shared" si="11"/>
        <v>-1.0953010582010498</v>
      </c>
    </row>
    <row r="80" spans="2:8" x14ac:dyDescent="0.35">
      <c r="B80" s="10">
        <v>44616</v>
      </c>
      <c r="C80">
        <v>769.25</v>
      </c>
      <c r="D80">
        <v>81600</v>
      </c>
      <c r="E80">
        <f t="shared" si="10"/>
        <v>-5.4336468129571633</v>
      </c>
      <c r="F80" s="3">
        <v>44616</v>
      </c>
      <c r="G80" s="4">
        <v>3.7400000000000003E-2</v>
      </c>
      <c r="H80">
        <f t="shared" si="11"/>
        <v>-5.4710468129571632</v>
      </c>
    </row>
    <row r="81" spans="2:8" x14ac:dyDescent="0.35">
      <c r="B81" s="10">
        <v>44617</v>
      </c>
      <c r="C81">
        <v>778.55</v>
      </c>
      <c r="D81">
        <v>1395700</v>
      </c>
      <c r="E81">
        <f t="shared" si="10"/>
        <v>1.2089697757556002</v>
      </c>
      <c r="F81" s="3">
        <v>44617</v>
      </c>
      <c r="G81" s="4">
        <v>3.7400000000000003E-2</v>
      </c>
      <c r="H81">
        <f t="shared" si="11"/>
        <v>1.1715697757556001</v>
      </c>
    </row>
    <row r="82" spans="2:8" x14ac:dyDescent="0.35">
      <c r="B82" s="10">
        <v>44622</v>
      </c>
      <c r="C82">
        <v>779.9</v>
      </c>
      <c r="D82">
        <v>1486650</v>
      </c>
      <c r="E82">
        <f t="shared" si="10"/>
        <v>0.17339926786976081</v>
      </c>
      <c r="F82" s="3">
        <v>44622</v>
      </c>
      <c r="G82" s="4">
        <v>3.78E-2</v>
      </c>
      <c r="H82">
        <f t="shared" si="11"/>
        <v>0.13559926786976081</v>
      </c>
    </row>
    <row r="83" spans="2:8" x14ac:dyDescent="0.35">
      <c r="B83" s="10">
        <v>44623</v>
      </c>
      <c r="C83">
        <v>728.85</v>
      </c>
      <c r="D83">
        <v>1662600</v>
      </c>
      <c r="E83">
        <f t="shared" si="10"/>
        <v>-6.5457109885882758</v>
      </c>
      <c r="F83" s="3">
        <v>44623</v>
      </c>
      <c r="G83" s="4">
        <v>3.7900000000000003E-2</v>
      </c>
      <c r="H83">
        <f t="shared" si="11"/>
        <v>-6.5836109885882754</v>
      </c>
    </row>
    <row r="84" spans="2:8" x14ac:dyDescent="0.35">
      <c r="B84" s="10">
        <v>44624</v>
      </c>
      <c r="C84">
        <v>735.05</v>
      </c>
      <c r="D84">
        <v>2260150</v>
      </c>
      <c r="E84">
        <f t="shared" si="10"/>
        <v>0.85065514166151224</v>
      </c>
      <c r="F84" s="3">
        <v>44624</v>
      </c>
      <c r="G84" s="4">
        <v>3.7999999999999999E-2</v>
      </c>
      <c r="H84">
        <f t="shared" si="11"/>
        <v>0.8126551416615122</v>
      </c>
    </row>
    <row r="85" spans="2:8" x14ac:dyDescent="0.35">
      <c r="B85" s="10">
        <v>44627</v>
      </c>
      <c r="C85">
        <v>700.1</v>
      </c>
      <c r="D85">
        <v>2364700</v>
      </c>
      <c r="E85">
        <f t="shared" si="10"/>
        <v>-4.7547785864907057</v>
      </c>
      <c r="F85" s="3">
        <v>44627</v>
      </c>
      <c r="G85" s="4">
        <v>3.8300000000000001E-2</v>
      </c>
      <c r="H85">
        <f t="shared" si="11"/>
        <v>-4.7930785864907062</v>
      </c>
    </row>
    <row r="86" spans="2:8" x14ac:dyDescent="0.35">
      <c r="B86" s="10">
        <v>44628</v>
      </c>
      <c r="C86">
        <v>711.65</v>
      </c>
      <c r="D86">
        <v>2334950</v>
      </c>
      <c r="E86">
        <f t="shared" si="10"/>
        <v>1.6497643193829385</v>
      </c>
      <c r="F86" s="3">
        <v>44628</v>
      </c>
      <c r="G86" s="4">
        <v>3.8399999999999997E-2</v>
      </c>
      <c r="H86">
        <f t="shared" si="11"/>
        <v>1.6113643193829386</v>
      </c>
    </row>
    <row r="87" spans="2:8" x14ac:dyDescent="0.35">
      <c r="B87" s="10">
        <v>44629</v>
      </c>
      <c r="C87">
        <v>727.75</v>
      </c>
      <c r="D87">
        <v>2372350</v>
      </c>
      <c r="E87">
        <f t="shared" si="10"/>
        <v>2.2623480643574823</v>
      </c>
      <c r="F87" s="3">
        <v>44629</v>
      </c>
      <c r="G87" s="4">
        <v>3.78E-2</v>
      </c>
      <c r="H87">
        <f t="shared" si="11"/>
        <v>2.2245480643574824</v>
      </c>
    </row>
    <row r="88" spans="2:8" x14ac:dyDescent="0.35">
      <c r="B88" s="10">
        <v>44630</v>
      </c>
      <c r="C88">
        <v>733.5</v>
      </c>
      <c r="D88">
        <v>2355350</v>
      </c>
      <c r="E88">
        <f t="shared" si="10"/>
        <v>0.79010649261422194</v>
      </c>
      <c r="F88" s="3">
        <v>44630</v>
      </c>
      <c r="G88" s="4">
        <v>3.8399999999999997E-2</v>
      </c>
      <c r="H88">
        <f t="shared" si="11"/>
        <v>0.75170649261422195</v>
      </c>
    </row>
    <row r="89" spans="2:8" x14ac:dyDescent="0.35">
      <c r="B89" s="10">
        <v>44631</v>
      </c>
      <c r="C89">
        <v>739.45</v>
      </c>
      <c r="D89">
        <v>2336650</v>
      </c>
      <c r="E89">
        <f t="shared" si="10"/>
        <v>0.81117927743695228</v>
      </c>
      <c r="F89" s="3">
        <v>44631</v>
      </c>
      <c r="G89" s="4">
        <v>3.8300000000000001E-2</v>
      </c>
      <c r="H89">
        <f t="shared" si="11"/>
        <v>0.77287927743695228</v>
      </c>
    </row>
    <row r="90" spans="2:8" x14ac:dyDescent="0.35">
      <c r="B90" s="10">
        <v>44634</v>
      </c>
      <c r="C90">
        <v>730.05</v>
      </c>
      <c r="D90">
        <v>2387650</v>
      </c>
      <c r="E90">
        <f t="shared" si="10"/>
        <v>-1.2712150922983421</v>
      </c>
      <c r="F90" s="3">
        <v>44634</v>
      </c>
      <c r="G90" s="4">
        <v>3.8300000000000001E-2</v>
      </c>
      <c r="H90">
        <f t="shared" si="11"/>
        <v>-1.3095150922983421</v>
      </c>
    </row>
    <row r="91" spans="2:8" x14ac:dyDescent="0.35">
      <c r="B91" s="10">
        <v>44635</v>
      </c>
      <c r="C91">
        <v>726.75</v>
      </c>
      <c r="D91">
        <v>2436950</v>
      </c>
      <c r="E91">
        <f t="shared" si="10"/>
        <v>-0.4520238339839675</v>
      </c>
      <c r="F91" s="3">
        <v>44635</v>
      </c>
      <c r="G91" s="4">
        <v>3.7999999999999999E-2</v>
      </c>
      <c r="H91">
        <f t="shared" si="11"/>
        <v>-0.49002383398396748</v>
      </c>
    </row>
    <row r="92" spans="2:8" x14ac:dyDescent="0.35">
      <c r="B92" s="10">
        <v>44636</v>
      </c>
      <c r="C92">
        <v>753.95</v>
      </c>
      <c r="D92">
        <v>2692800</v>
      </c>
      <c r="E92">
        <f t="shared" si="10"/>
        <v>3.7426900584795386</v>
      </c>
      <c r="F92" s="3">
        <v>44636</v>
      </c>
      <c r="G92" s="4">
        <v>3.7900000000000003E-2</v>
      </c>
      <c r="H92">
        <f t="shared" si="11"/>
        <v>3.7047900584795386</v>
      </c>
    </row>
    <row r="93" spans="2:8" x14ac:dyDescent="0.35">
      <c r="B93" s="10">
        <v>44641</v>
      </c>
      <c r="C93">
        <v>742.7</v>
      </c>
      <c r="D93">
        <v>2827950</v>
      </c>
      <c r="E93">
        <f t="shared" si="10"/>
        <v>-1.4921413886862522</v>
      </c>
      <c r="F93" s="3">
        <v>44641</v>
      </c>
      <c r="G93" s="4">
        <v>3.78E-2</v>
      </c>
      <c r="H93">
        <f t="shared" si="11"/>
        <v>-1.5299413886862523</v>
      </c>
    </row>
    <row r="94" spans="2:8" x14ac:dyDescent="0.35">
      <c r="B94" s="10">
        <v>44648</v>
      </c>
      <c r="C94">
        <v>727.85</v>
      </c>
      <c r="D94">
        <v>2184500</v>
      </c>
      <c r="E94">
        <f t="shared" si="10"/>
        <v>-1.9994614245321156</v>
      </c>
      <c r="F94" s="3">
        <v>44648</v>
      </c>
      <c r="G94" s="4">
        <v>3.78E-2</v>
      </c>
      <c r="H94">
        <f t="shared" si="11"/>
        <v>-2.0372614245321157</v>
      </c>
    </row>
    <row r="95" spans="2:8" x14ac:dyDescent="0.35">
      <c r="B95" s="10">
        <v>44649</v>
      </c>
      <c r="C95">
        <v>741.75</v>
      </c>
      <c r="D95">
        <v>1656650</v>
      </c>
      <c r="E95">
        <f t="shared" si="10"/>
        <v>1.9097341485196095</v>
      </c>
      <c r="F95" s="3">
        <v>44649</v>
      </c>
      <c r="G95" s="4">
        <v>3.78E-2</v>
      </c>
      <c r="H95">
        <f t="shared" si="11"/>
        <v>1.8719341485196095</v>
      </c>
    </row>
    <row r="96" spans="2:8" x14ac:dyDescent="0.35">
      <c r="B96" s="10">
        <v>44650</v>
      </c>
      <c r="C96">
        <v>771.45</v>
      </c>
      <c r="D96">
        <v>404600</v>
      </c>
      <c r="E96">
        <f t="shared" si="10"/>
        <v>4.0040444893832214</v>
      </c>
      <c r="F96" s="3">
        <v>44650</v>
      </c>
      <c r="G96" s="4">
        <v>3.8300000000000001E-2</v>
      </c>
      <c r="H96">
        <f t="shared" si="11"/>
        <v>3.9657444893832214</v>
      </c>
    </row>
    <row r="97" spans="2:8" x14ac:dyDescent="0.35">
      <c r="B97" s="10">
        <v>44655</v>
      </c>
      <c r="C97">
        <v>790.3</v>
      </c>
      <c r="D97">
        <v>2889150</v>
      </c>
      <c r="E97">
        <f t="shared" si="10"/>
        <v>2.4434506448894817</v>
      </c>
      <c r="F97" s="3">
        <v>44655</v>
      </c>
      <c r="G97" s="4">
        <v>3.7499999999999999E-2</v>
      </c>
      <c r="H97">
        <f t="shared" si="11"/>
        <v>2.4059506448894816</v>
      </c>
    </row>
    <row r="98" spans="2:8" x14ac:dyDescent="0.35">
      <c r="B98" s="10">
        <v>44656</v>
      </c>
      <c r="C98">
        <v>803.95</v>
      </c>
      <c r="D98">
        <v>2774400</v>
      </c>
      <c r="E98">
        <f t="shared" si="10"/>
        <v>1.7271922054915969</v>
      </c>
      <c r="F98" s="3">
        <v>44656</v>
      </c>
      <c r="G98" s="4">
        <v>3.73E-2</v>
      </c>
      <c r="H98">
        <f t="shared" si="11"/>
        <v>1.689892205491597</v>
      </c>
    </row>
    <row r="99" spans="2:8" x14ac:dyDescent="0.35">
      <c r="B99" s="10">
        <v>44657</v>
      </c>
      <c r="C99">
        <v>807.25</v>
      </c>
      <c r="D99">
        <v>2765050</v>
      </c>
      <c r="E99">
        <f t="shared" si="10"/>
        <v>0.41047328813980405</v>
      </c>
      <c r="F99" s="3">
        <v>44657</v>
      </c>
      <c r="G99" s="4">
        <v>3.78E-2</v>
      </c>
      <c r="H99">
        <f t="shared" si="11"/>
        <v>0.37267328813980405</v>
      </c>
    </row>
    <row r="100" spans="2:8" x14ac:dyDescent="0.35">
      <c r="B100" s="10">
        <v>44658</v>
      </c>
      <c r="C100">
        <v>811.45</v>
      </c>
      <c r="D100">
        <v>2635000</v>
      </c>
      <c r="E100">
        <f t="shared" si="10"/>
        <v>0.52028491793125364</v>
      </c>
      <c r="F100" s="3">
        <v>44658</v>
      </c>
      <c r="G100" s="4">
        <v>3.8699999999999998E-2</v>
      </c>
      <c r="H100">
        <f t="shared" si="11"/>
        <v>0.48158491793125363</v>
      </c>
    </row>
    <row r="101" spans="2:8" x14ac:dyDescent="0.35">
      <c r="B101" s="10">
        <v>44659</v>
      </c>
      <c r="C101">
        <v>816.7</v>
      </c>
      <c r="D101">
        <v>2680050</v>
      </c>
      <c r="E101">
        <f t="shared" si="10"/>
        <v>0.6469899562511553</v>
      </c>
      <c r="F101" s="3">
        <v>44659</v>
      </c>
      <c r="G101" s="4">
        <v>3.9800000000000002E-2</v>
      </c>
      <c r="H101">
        <f t="shared" si="11"/>
        <v>0.60718995625115535</v>
      </c>
    </row>
    <row r="102" spans="2:8" x14ac:dyDescent="0.35">
      <c r="B102" s="10">
        <v>44662</v>
      </c>
      <c r="C102">
        <v>816.1</v>
      </c>
      <c r="D102">
        <v>2826250</v>
      </c>
      <c r="E102">
        <f t="shared" si="10"/>
        <v>-7.34663891269772E-2</v>
      </c>
      <c r="F102" s="3">
        <v>44662</v>
      </c>
      <c r="G102" s="4">
        <v>0.04</v>
      </c>
      <c r="H102">
        <f t="shared" si="11"/>
        <v>-0.11346638912697721</v>
      </c>
    </row>
    <row r="103" spans="2:8" x14ac:dyDescent="0.35">
      <c r="B103" s="10">
        <v>44663</v>
      </c>
      <c r="C103">
        <v>803.15</v>
      </c>
      <c r="D103">
        <v>2770150</v>
      </c>
      <c r="E103">
        <f t="shared" si="10"/>
        <v>-1.5868153412572046</v>
      </c>
      <c r="F103" s="3">
        <v>44663</v>
      </c>
      <c r="G103" s="4">
        <v>3.9800000000000002E-2</v>
      </c>
      <c r="H103">
        <f t="shared" si="11"/>
        <v>-1.6266153412572046</v>
      </c>
    </row>
    <row r="104" spans="2:8" x14ac:dyDescent="0.35">
      <c r="B104" s="10">
        <v>44664</v>
      </c>
      <c r="C104">
        <v>813.3</v>
      </c>
      <c r="D104">
        <v>2705550</v>
      </c>
      <c r="E104">
        <f t="shared" si="10"/>
        <v>1.2637738903069138</v>
      </c>
      <c r="F104" s="3">
        <v>44664</v>
      </c>
      <c r="G104" s="4">
        <v>3.9900000000000005E-2</v>
      </c>
      <c r="H104">
        <f t="shared" si="11"/>
        <v>1.2238738903069137</v>
      </c>
    </row>
    <row r="105" spans="2:8" x14ac:dyDescent="0.35">
      <c r="B105" s="10">
        <v>44669</v>
      </c>
      <c r="C105">
        <v>806.25</v>
      </c>
      <c r="D105">
        <v>2588250</v>
      </c>
      <c r="E105">
        <f t="shared" si="10"/>
        <v>-0.86683880486904641</v>
      </c>
      <c r="F105" s="3">
        <v>44669</v>
      </c>
      <c r="G105" s="4">
        <v>4.0099999999999997E-2</v>
      </c>
      <c r="H105">
        <f t="shared" si="11"/>
        <v>-0.90693880486904643</v>
      </c>
    </row>
    <row r="106" spans="2:8" x14ac:dyDescent="0.35">
      <c r="B106" s="10">
        <v>44670</v>
      </c>
      <c r="C106">
        <v>786.7</v>
      </c>
      <c r="D106">
        <v>2548300</v>
      </c>
      <c r="E106">
        <f t="shared" si="10"/>
        <v>-2.424806201550382</v>
      </c>
      <c r="F106" s="3">
        <v>44670</v>
      </c>
      <c r="G106" s="4">
        <v>3.9900000000000005E-2</v>
      </c>
      <c r="H106">
        <f t="shared" si="11"/>
        <v>-2.4647062015503818</v>
      </c>
    </row>
    <row r="107" spans="2:8" x14ac:dyDescent="0.35">
      <c r="B107" s="10">
        <v>44671</v>
      </c>
      <c r="C107">
        <v>807.25</v>
      </c>
      <c r="D107">
        <v>2544900</v>
      </c>
      <c r="E107">
        <f t="shared" si="10"/>
        <v>2.6121774501080401</v>
      </c>
      <c r="F107" s="3">
        <v>44671</v>
      </c>
      <c r="G107" s="4">
        <v>3.9699999999999999E-2</v>
      </c>
      <c r="H107">
        <f t="shared" si="11"/>
        <v>2.5724774501080403</v>
      </c>
    </row>
    <row r="108" spans="2:8" x14ac:dyDescent="0.35">
      <c r="B108" s="10">
        <v>44672</v>
      </c>
      <c r="C108">
        <v>811.25</v>
      </c>
      <c r="D108">
        <v>2476900</v>
      </c>
      <c r="E108">
        <f t="shared" si="10"/>
        <v>0.49550944564880767</v>
      </c>
      <c r="F108" s="3">
        <v>44672</v>
      </c>
      <c r="G108" s="4">
        <v>3.9699999999999999E-2</v>
      </c>
      <c r="H108">
        <f t="shared" si="11"/>
        <v>0.45580944564880765</v>
      </c>
    </row>
    <row r="109" spans="2:8" x14ac:dyDescent="0.35">
      <c r="B109" s="10">
        <v>44673</v>
      </c>
      <c r="C109">
        <v>809.75</v>
      </c>
      <c r="D109">
        <v>2359600</v>
      </c>
      <c r="E109">
        <f t="shared" si="10"/>
        <v>-0.18489984591679506</v>
      </c>
      <c r="F109" s="3">
        <v>44673</v>
      </c>
      <c r="G109" s="4">
        <v>3.9800000000000002E-2</v>
      </c>
      <c r="H109">
        <f t="shared" si="11"/>
        <v>-0.22469984591679507</v>
      </c>
    </row>
    <row r="110" spans="2:8" x14ac:dyDescent="0.35">
      <c r="B110" s="10">
        <v>44676</v>
      </c>
      <c r="C110">
        <v>803.25</v>
      </c>
      <c r="D110">
        <v>1799450</v>
      </c>
      <c r="E110">
        <f t="shared" si="10"/>
        <v>-0.80271688792837304</v>
      </c>
      <c r="F110" s="3">
        <v>44676</v>
      </c>
      <c r="G110" s="4">
        <v>3.9599999999999996E-2</v>
      </c>
      <c r="H110">
        <f t="shared" si="11"/>
        <v>-0.842316887928373</v>
      </c>
    </row>
    <row r="111" spans="2:8" x14ac:dyDescent="0.35">
      <c r="B111" s="10">
        <v>44677</v>
      </c>
      <c r="C111">
        <v>795.55</v>
      </c>
      <c r="D111">
        <v>1285200</v>
      </c>
      <c r="E111">
        <f t="shared" si="10"/>
        <v>-0.9586056644880232</v>
      </c>
      <c r="F111" s="3">
        <v>44677</v>
      </c>
      <c r="G111" s="4">
        <v>3.9800000000000002E-2</v>
      </c>
      <c r="H111">
        <f t="shared" si="11"/>
        <v>-0.99840566448802326</v>
      </c>
    </row>
    <row r="112" spans="2:8" x14ac:dyDescent="0.35">
      <c r="B112" s="10">
        <v>44678</v>
      </c>
      <c r="C112">
        <v>779.75</v>
      </c>
      <c r="D112">
        <v>556750</v>
      </c>
      <c r="E112">
        <f t="shared" si="10"/>
        <v>-1.9860473885990766</v>
      </c>
      <c r="F112" s="3">
        <v>44678</v>
      </c>
      <c r="G112" s="4">
        <v>0.04</v>
      </c>
      <c r="H112">
        <f t="shared" si="11"/>
        <v>-2.0260473885990766</v>
      </c>
    </row>
    <row r="113" spans="2:8" x14ac:dyDescent="0.35">
      <c r="B113" s="10">
        <v>44680</v>
      </c>
      <c r="C113">
        <v>795.2</v>
      </c>
      <c r="D113">
        <v>2771850</v>
      </c>
      <c r="E113">
        <f t="shared" si="10"/>
        <v>1.9814042962488034</v>
      </c>
      <c r="F113" s="3">
        <v>44680</v>
      </c>
      <c r="G113" s="4">
        <v>4.0300000000000002E-2</v>
      </c>
      <c r="H113">
        <f t="shared" si="11"/>
        <v>1.9411042962488034</v>
      </c>
    </row>
    <row r="114" spans="2:8" x14ac:dyDescent="0.35">
      <c r="B114" s="10">
        <v>44683</v>
      </c>
      <c r="C114">
        <v>787.85</v>
      </c>
      <c r="D114">
        <v>2694500</v>
      </c>
      <c r="E114">
        <f t="shared" si="10"/>
        <v>-0.92429577464789003</v>
      </c>
      <c r="F114" s="3">
        <v>44683</v>
      </c>
      <c r="G114" s="4">
        <v>4.0300000000000002E-2</v>
      </c>
      <c r="H114">
        <f t="shared" si="11"/>
        <v>-0.96459577464789004</v>
      </c>
    </row>
    <row r="115" spans="2:8" x14ac:dyDescent="0.35">
      <c r="B115" s="10">
        <v>44685</v>
      </c>
      <c r="C115">
        <v>751.3</v>
      </c>
      <c r="D115">
        <v>2502400</v>
      </c>
      <c r="E115">
        <f t="shared" si="10"/>
        <v>-4.6392079710604897</v>
      </c>
      <c r="F115" s="3">
        <v>44685</v>
      </c>
      <c r="G115" s="4">
        <v>4.3700000000000003E-2</v>
      </c>
      <c r="H115">
        <f t="shared" si="11"/>
        <v>-4.6829079710604899</v>
      </c>
    </row>
    <row r="116" spans="2:8" x14ac:dyDescent="0.35">
      <c r="B116" s="10">
        <v>44686</v>
      </c>
      <c r="C116">
        <v>739.45</v>
      </c>
      <c r="D116">
        <v>2412300</v>
      </c>
      <c r="E116">
        <f t="shared" si="10"/>
        <v>-1.5772660721416092</v>
      </c>
      <c r="F116" s="3">
        <v>44686</v>
      </c>
      <c r="G116" s="4">
        <v>4.58E-2</v>
      </c>
      <c r="H116">
        <f t="shared" si="11"/>
        <v>-1.6230660721416093</v>
      </c>
    </row>
    <row r="117" spans="2:8" x14ac:dyDescent="0.35">
      <c r="B117" s="10">
        <v>44687</v>
      </c>
      <c r="C117">
        <v>724.7</v>
      </c>
      <c r="D117">
        <v>2463300</v>
      </c>
      <c r="E117">
        <f t="shared" si="10"/>
        <v>-1.994725809723443</v>
      </c>
      <c r="F117" s="3">
        <v>44687</v>
      </c>
      <c r="G117" s="4">
        <v>4.58E-2</v>
      </c>
      <c r="H117">
        <f t="shared" si="11"/>
        <v>-2.0405258097234431</v>
      </c>
    </row>
    <row r="118" spans="2:8" x14ac:dyDescent="0.35">
      <c r="B118" s="10">
        <v>44690</v>
      </c>
      <c r="C118">
        <v>722.2</v>
      </c>
      <c r="D118">
        <v>2467550</v>
      </c>
      <c r="E118">
        <f t="shared" si="10"/>
        <v>-0.34497033255140058</v>
      </c>
      <c r="F118" s="3">
        <v>44690</v>
      </c>
      <c r="G118" s="4">
        <v>4.6199999999999998E-2</v>
      </c>
      <c r="H118">
        <f t="shared" si="11"/>
        <v>-0.3911703325514006</v>
      </c>
    </row>
    <row r="119" spans="2:8" x14ac:dyDescent="0.35">
      <c r="B119" s="10">
        <v>44692</v>
      </c>
      <c r="C119">
        <v>703.95</v>
      </c>
      <c r="D119">
        <v>2280550</v>
      </c>
      <c r="E119">
        <f t="shared" si="10"/>
        <v>-2.5270008307947935</v>
      </c>
      <c r="F119" s="3">
        <v>44692</v>
      </c>
      <c r="G119" s="4">
        <v>4.7500000000000001E-2</v>
      </c>
      <c r="H119">
        <f t="shared" si="11"/>
        <v>-2.5745008307947934</v>
      </c>
    </row>
    <row r="120" spans="2:8" x14ac:dyDescent="0.35">
      <c r="B120" s="10">
        <v>44693</v>
      </c>
      <c r="C120">
        <v>698.6</v>
      </c>
      <c r="D120">
        <v>2292450</v>
      </c>
      <c r="E120">
        <f t="shared" si="10"/>
        <v>-0.75999715888912889</v>
      </c>
      <c r="F120" s="3">
        <v>44693</v>
      </c>
      <c r="G120" s="4">
        <v>4.8399999999999999E-2</v>
      </c>
      <c r="H120">
        <f t="shared" si="11"/>
        <v>-0.80839715888912889</v>
      </c>
    </row>
    <row r="121" spans="2:8" x14ac:dyDescent="0.35">
      <c r="B121" s="10">
        <v>44694</v>
      </c>
      <c r="C121">
        <v>678.2</v>
      </c>
      <c r="D121">
        <v>2343450</v>
      </c>
      <c r="E121">
        <f t="shared" si="10"/>
        <v>-2.9201259662181474</v>
      </c>
      <c r="F121" s="3">
        <v>44694</v>
      </c>
      <c r="G121" s="4">
        <v>4.9000000000000002E-2</v>
      </c>
      <c r="H121">
        <f t="shared" si="11"/>
        <v>-2.9691259662181473</v>
      </c>
    </row>
    <row r="122" spans="2:8" x14ac:dyDescent="0.35">
      <c r="B122" s="10">
        <v>44697</v>
      </c>
      <c r="C122">
        <v>688.7</v>
      </c>
      <c r="D122">
        <v>2353650</v>
      </c>
      <c r="E122">
        <f t="shared" si="10"/>
        <v>1.5482158655263933</v>
      </c>
      <c r="F122" s="16"/>
      <c r="G122" s="4">
        <f>AVERAGE(G120,G121,G123,G124)</f>
        <v>4.8774999999999999E-2</v>
      </c>
      <c r="H122">
        <f t="shared" si="11"/>
        <v>1.4994408655263933</v>
      </c>
    </row>
    <row r="123" spans="2:8" x14ac:dyDescent="0.35">
      <c r="B123" s="10">
        <v>44698</v>
      </c>
      <c r="C123">
        <v>697.2</v>
      </c>
      <c r="D123">
        <v>2351100</v>
      </c>
      <c r="E123">
        <f t="shared" si="10"/>
        <v>1.2342093799912879</v>
      </c>
      <c r="F123" s="3">
        <v>44698</v>
      </c>
      <c r="G123" s="4">
        <v>4.8799999999999996E-2</v>
      </c>
      <c r="H123">
        <f t="shared" si="11"/>
        <v>1.1854093799912879</v>
      </c>
    </row>
    <row r="124" spans="2:8" x14ac:dyDescent="0.35">
      <c r="B124" s="10">
        <v>44699</v>
      </c>
      <c r="C124">
        <v>697.9</v>
      </c>
      <c r="D124">
        <v>2330700</v>
      </c>
      <c r="E124">
        <f t="shared" si="10"/>
        <v>0.10040160642569303</v>
      </c>
      <c r="F124" s="3">
        <v>44699</v>
      </c>
      <c r="G124" s="4">
        <v>4.8899999999999999E-2</v>
      </c>
      <c r="H124">
        <f t="shared" si="11"/>
        <v>5.1501606425693028E-2</v>
      </c>
    </row>
    <row r="125" spans="2:8" x14ac:dyDescent="0.35">
      <c r="B125" s="10">
        <v>44700</v>
      </c>
      <c r="C125">
        <v>681.25</v>
      </c>
      <c r="D125">
        <v>2317100</v>
      </c>
      <c r="E125">
        <f t="shared" si="10"/>
        <v>-2.3857286144146692</v>
      </c>
      <c r="F125" s="3">
        <v>44700</v>
      </c>
      <c r="G125" s="4">
        <v>4.9100000000000005E-2</v>
      </c>
      <c r="H125">
        <f t="shared" si="11"/>
        <v>-2.4348286144146694</v>
      </c>
    </row>
    <row r="126" spans="2:8" x14ac:dyDescent="0.35">
      <c r="B126" s="10">
        <v>44701</v>
      </c>
      <c r="C126">
        <v>684.15</v>
      </c>
      <c r="D126">
        <v>2589100</v>
      </c>
      <c r="E126">
        <f t="shared" si="10"/>
        <v>0.42568807339449205</v>
      </c>
      <c r="F126" s="3">
        <v>44701</v>
      </c>
      <c r="G126" s="4">
        <v>4.9200000000000001E-2</v>
      </c>
      <c r="H126">
        <f t="shared" si="11"/>
        <v>0.37648807339449203</v>
      </c>
    </row>
    <row r="127" spans="2:8" x14ac:dyDescent="0.35">
      <c r="B127" s="10">
        <v>44704</v>
      </c>
      <c r="C127">
        <v>673.9</v>
      </c>
      <c r="D127">
        <v>1937150</v>
      </c>
      <c r="E127">
        <f t="shared" si="10"/>
        <v>-1.4982094569904261</v>
      </c>
      <c r="F127" s="3">
        <v>44704</v>
      </c>
      <c r="G127" s="4">
        <v>4.87E-2</v>
      </c>
      <c r="H127">
        <f t="shared" si="11"/>
        <v>-1.546909456990426</v>
      </c>
    </row>
    <row r="128" spans="2:8" x14ac:dyDescent="0.35">
      <c r="B128" s="10">
        <v>44705</v>
      </c>
      <c r="C128">
        <v>652.25</v>
      </c>
      <c r="D128">
        <v>901000</v>
      </c>
      <c r="E128">
        <f t="shared" si="10"/>
        <v>-3.2126428253450037</v>
      </c>
      <c r="F128" s="3">
        <v>44705</v>
      </c>
      <c r="G128" s="4">
        <v>4.87E-2</v>
      </c>
      <c r="H128">
        <f t="shared" si="11"/>
        <v>-3.2613428253450039</v>
      </c>
    </row>
    <row r="129" spans="2:8" x14ac:dyDescent="0.35">
      <c r="B129" s="10">
        <v>44706</v>
      </c>
      <c r="C129">
        <v>638.04999999999995</v>
      </c>
      <c r="D129">
        <v>385900</v>
      </c>
      <c r="E129">
        <f t="shared" si="10"/>
        <v>-2.1770793407435871</v>
      </c>
      <c r="F129" s="3">
        <v>44706</v>
      </c>
      <c r="G129" s="4">
        <v>4.8799999999999996E-2</v>
      </c>
      <c r="H129">
        <f t="shared" si="11"/>
        <v>-2.2258793407435871</v>
      </c>
    </row>
    <row r="130" spans="2:8" x14ac:dyDescent="0.35">
      <c r="B130" s="10">
        <v>44707</v>
      </c>
      <c r="C130">
        <v>666</v>
      </c>
      <c r="D130">
        <v>75650</v>
      </c>
      <c r="E130">
        <f t="shared" si="10"/>
        <v>4.3805344408745475</v>
      </c>
      <c r="F130" s="3">
        <v>44707</v>
      </c>
      <c r="G130" s="4">
        <v>4.8899999999999999E-2</v>
      </c>
      <c r="H130">
        <f t="shared" si="11"/>
        <v>4.3316344408745477</v>
      </c>
    </row>
    <row r="131" spans="2:8" x14ac:dyDescent="0.35">
      <c r="B131" s="10">
        <v>44708</v>
      </c>
      <c r="C131">
        <v>661.3</v>
      </c>
      <c r="D131">
        <v>2612900</v>
      </c>
      <c r="E131">
        <f t="shared" si="10"/>
        <v>-0.70570570570571245</v>
      </c>
      <c r="F131" s="3">
        <v>44708</v>
      </c>
      <c r="G131" s="4">
        <v>4.8799999999999996E-2</v>
      </c>
      <c r="H131">
        <f t="shared" si="11"/>
        <v>-0.7545057057057124</v>
      </c>
    </row>
    <row r="132" spans="2:8" x14ac:dyDescent="0.35">
      <c r="B132" s="10">
        <v>44711</v>
      </c>
      <c r="C132">
        <v>685</v>
      </c>
      <c r="D132">
        <v>2708100</v>
      </c>
      <c r="E132">
        <f t="shared" si="10"/>
        <v>3.5838499924391423</v>
      </c>
      <c r="F132" s="3">
        <v>44711</v>
      </c>
      <c r="G132" s="4">
        <v>4.8899999999999999E-2</v>
      </c>
      <c r="H132">
        <f t="shared" si="11"/>
        <v>3.5349499924391421</v>
      </c>
    </row>
    <row r="133" spans="2:8" x14ac:dyDescent="0.35">
      <c r="B133" s="10">
        <v>44712</v>
      </c>
      <c r="C133">
        <v>692.35</v>
      </c>
      <c r="D133">
        <v>2633300</v>
      </c>
      <c r="E133">
        <f t="shared" ref="E133:E196" si="12">((C133-C132)/C132)*100</f>
        <v>1.0729927007299305</v>
      </c>
      <c r="F133" s="3">
        <v>44712</v>
      </c>
      <c r="G133" s="4">
        <v>4.9100000000000005E-2</v>
      </c>
      <c r="H133">
        <f t="shared" ref="H133:H196" si="13">E133-G133</f>
        <v>1.0238927007299305</v>
      </c>
    </row>
    <row r="134" spans="2:8" x14ac:dyDescent="0.35">
      <c r="B134" s="10">
        <v>44713</v>
      </c>
      <c r="C134">
        <v>683.55</v>
      </c>
      <c r="D134">
        <v>2715750</v>
      </c>
      <c r="E134">
        <f t="shared" si="12"/>
        <v>-1.2710334368455358</v>
      </c>
      <c r="F134" s="3">
        <v>44713</v>
      </c>
      <c r="G134" s="4">
        <v>4.9299999999999997E-2</v>
      </c>
      <c r="H134">
        <f t="shared" si="13"/>
        <v>-1.3203334368455357</v>
      </c>
    </row>
    <row r="135" spans="2:8" x14ac:dyDescent="0.35">
      <c r="B135" s="10">
        <v>44714</v>
      </c>
      <c r="C135">
        <v>688.85</v>
      </c>
      <c r="D135">
        <v>2798200</v>
      </c>
      <c r="E135">
        <f t="shared" si="12"/>
        <v>0.77536390900447205</v>
      </c>
      <c r="F135" s="3">
        <v>44714</v>
      </c>
      <c r="G135" s="4">
        <v>4.9699999999999994E-2</v>
      </c>
      <c r="H135">
        <f t="shared" si="13"/>
        <v>0.72566390900447209</v>
      </c>
    </row>
    <row r="136" spans="2:8" x14ac:dyDescent="0.35">
      <c r="B136" s="10">
        <v>44715</v>
      </c>
      <c r="C136">
        <v>627.54999999999995</v>
      </c>
      <c r="D136">
        <v>3049800</v>
      </c>
      <c r="E136">
        <f t="shared" si="12"/>
        <v>-8.8988894534368974</v>
      </c>
      <c r="F136" s="3">
        <v>44715</v>
      </c>
      <c r="G136" s="4">
        <v>4.9800000000000004E-2</v>
      </c>
      <c r="H136">
        <f t="shared" si="13"/>
        <v>-8.9486894534368968</v>
      </c>
    </row>
    <row r="137" spans="2:8" x14ac:dyDescent="0.35">
      <c r="B137" s="10">
        <v>44718</v>
      </c>
      <c r="C137">
        <v>626.1</v>
      </c>
      <c r="D137">
        <v>3029400</v>
      </c>
      <c r="E137">
        <f t="shared" si="12"/>
        <v>-0.23105728627199934</v>
      </c>
      <c r="F137" s="3">
        <v>44718</v>
      </c>
      <c r="G137" s="4">
        <v>4.9800000000000004E-2</v>
      </c>
      <c r="H137">
        <f t="shared" si="13"/>
        <v>-0.28085728627199935</v>
      </c>
    </row>
    <row r="138" spans="2:8" x14ac:dyDescent="0.35">
      <c r="B138" s="10">
        <v>44719</v>
      </c>
      <c r="C138">
        <v>609.45000000000005</v>
      </c>
      <c r="D138">
        <v>3111850</v>
      </c>
      <c r="E138">
        <f t="shared" si="12"/>
        <v>-2.6593195975083814</v>
      </c>
      <c r="F138" s="3">
        <v>44719</v>
      </c>
      <c r="G138" s="4">
        <v>5.0199999999999995E-2</v>
      </c>
      <c r="H138">
        <f t="shared" si="13"/>
        <v>-2.7095195975083812</v>
      </c>
    </row>
    <row r="139" spans="2:8" x14ac:dyDescent="0.35">
      <c r="B139" s="10">
        <v>44720</v>
      </c>
      <c r="C139">
        <v>607.54999999999995</v>
      </c>
      <c r="D139">
        <v>3118650</v>
      </c>
      <c r="E139">
        <f t="shared" si="12"/>
        <v>-0.31175650176390035</v>
      </c>
      <c r="F139" s="3">
        <v>44720</v>
      </c>
      <c r="G139" s="4">
        <v>4.9699999999999994E-2</v>
      </c>
      <c r="H139">
        <f t="shared" si="13"/>
        <v>-0.36145650176390032</v>
      </c>
    </row>
    <row r="140" spans="2:8" x14ac:dyDescent="0.35">
      <c r="B140" s="10">
        <v>44721</v>
      </c>
      <c r="C140">
        <v>611.6</v>
      </c>
      <c r="D140">
        <v>3207050</v>
      </c>
      <c r="E140">
        <f t="shared" si="12"/>
        <v>0.66661180149783039</v>
      </c>
      <c r="F140" s="3">
        <v>44721</v>
      </c>
      <c r="G140" s="4">
        <v>5.0099999999999999E-2</v>
      </c>
      <c r="H140">
        <f t="shared" si="13"/>
        <v>0.61651180149783036</v>
      </c>
    </row>
    <row r="141" spans="2:8" x14ac:dyDescent="0.35">
      <c r="B141" s="10">
        <v>44722</v>
      </c>
      <c r="C141">
        <v>603.75</v>
      </c>
      <c r="D141">
        <v>3415300</v>
      </c>
      <c r="E141">
        <f t="shared" si="12"/>
        <v>-1.2835186396337512</v>
      </c>
      <c r="F141" s="3">
        <v>44722</v>
      </c>
      <c r="G141" s="4">
        <v>0.05</v>
      </c>
      <c r="H141">
        <f t="shared" si="13"/>
        <v>-1.3335186396337513</v>
      </c>
    </row>
    <row r="142" spans="2:8" x14ac:dyDescent="0.35">
      <c r="B142" s="10">
        <v>44725</v>
      </c>
      <c r="C142">
        <v>587.54999999999995</v>
      </c>
      <c r="D142">
        <v>3475650</v>
      </c>
      <c r="E142">
        <f t="shared" si="12"/>
        <v>-2.683229813664604</v>
      </c>
      <c r="F142" s="3">
        <v>44725</v>
      </c>
      <c r="G142" s="4">
        <v>4.99E-2</v>
      </c>
      <c r="H142">
        <f t="shared" si="13"/>
        <v>-2.7331298136646041</v>
      </c>
    </row>
    <row r="143" spans="2:8" x14ac:dyDescent="0.35">
      <c r="B143" s="10">
        <v>44726</v>
      </c>
      <c r="C143">
        <v>591.15</v>
      </c>
      <c r="D143">
        <v>3460350</v>
      </c>
      <c r="E143">
        <f t="shared" si="12"/>
        <v>0.61271381159050686</v>
      </c>
      <c r="F143" s="3">
        <v>44726</v>
      </c>
      <c r="G143" s="4">
        <v>4.9800000000000004E-2</v>
      </c>
      <c r="H143">
        <f t="shared" si="13"/>
        <v>0.56291381159050691</v>
      </c>
    </row>
    <row r="144" spans="2:8" x14ac:dyDescent="0.35">
      <c r="B144" s="10">
        <v>44727</v>
      </c>
      <c r="C144">
        <v>602.95000000000005</v>
      </c>
      <c r="D144">
        <v>3387250</v>
      </c>
      <c r="E144">
        <f t="shared" si="12"/>
        <v>1.9961092785249206</v>
      </c>
      <c r="F144" s="3">
        <v>44727</v>
      </c>
      <c r="G144" s="4">
        <v>5.04E-2</v>
      </c>
      <c r="H144">
        <f t="shared" si="13"/>
        <v>1.9457092785249206</v>
      </c>
    </row>
    <row r="145" spans="2:8" x14ac:dyDescent="0.35">
      <c r="B145" s="10">
        <v>44728</v>
      </c>
      <c r="C145">
        <v>573.1</v>
      </c>
      <c r="D145">
        <v>3532600</v>
      </c>
      <c r="E145">
        <f t="shared" si="12"/>
        <v>-4.9506592586449987</v>
      </c>
      <c r="F145" s="3">
        <v>44728</v>
      </c>
      <c r="G145" s="4">
        <v>5.0700000000000002E-2</v>
      </c>
      <c r="H145">
        <f t="shared" si="13"/>
        <v>-5.0013592586449986</v>
      </c>
    </row>
    <row r="146" spans="2:8" x14ac:dyDescent="0.35">
      <c r="B146" s="10">
        <v>44732</v>
      </c>
      <c r="C146">
        <v>588.25</v>
      </c>
      <c r="D146">
        <v>3363450</v>
      </c>
      <c r="E146">
        <f t="shared" si="12"/>
        <v>2.6435177106962096</v>
      </c>
      <c r="F146" s="3">
        <v>44732</v>
      </c>
      <c r="G146" s="4">
        <v>5.0700000000000002E-2</v>
      </c>
      <c r="H146">
        <f t="shared" si="13"/>
        <v>2.5928177106962096</v>
      </c>
    </row>
    <row r="147" spans="2:8" x14ac:dyDescent="0.35">
      <c r="B147" s="10">
        <v>44733</v>
      </c>
      <c r="C147">
        <v>599.70000000000005</v>
      </c>
      <c r="D147">
        <v>3289500</v>
      </c>
      <c r="E147">
        <f t="shared" si="12"/>
        <v>1.9464513387165399</v>
      </c>
      <c r="F147" s="3">
        <v>44733</v>
      </c>
      <c r="G147" s="4">
        <v>5.0499999999999996E-2</v>
      </c>
      <c r="H147">
        <f t="shared" si="13"/>
        <v>1.8959513387165399</v>
      </c>
    </row>
    <row r="148" spans="2:8" x14ac:dyDescent="0.35">
      <c r="B148" s="10">
        <v>44734</v>
      </c>
      <c r="C148">
        <v>598.54999999999995</v>
      </c>
      <c r="D148">
        <v>3179850</v>
      </c>
      <c r="E148">
        <f t="shared" si="12"/>
        <v>-0.19176254794065212</v>
      </c>
      <c r="F148" s="3">
        <v>44734</v>
      </c>
      <c r="G148" s="4">
        <v>5.0700000000000002E-2</v>
      </c>
      <c r="H148">
        <f t="shared" si="13"/>
        <v>-0.24246254794065211</v>
      </c>
    </row>
    <row r="149" spans="2:8" x14ac:dyDescent="0.35">
      <c r="B149" s="10">
        <v>44735</v>
      </c>
      <c r="C149">
        <v>603.79999999999995</v>
      </c>
      <c r="D149">
        <v>3132250</v>
      </c>
      <c r="E149">
        <f t="shared" si="12"/>
        <v>0.87711970595606059</v>
      </c>
      <c r="F149" s="3">
        <v>44735</v>
      </c>
      <c r="G149" s="4">
        <v>5.1100000000000007E-2</v>
      </c>
      <c r="H149">
        <f t="shared" si="13"/>
        <v>0.82601970595606056</v>
      </c>
    </row>
    <row r="150" spans="2:8" x14ac:dyDescent="0.35">
      <c r="B150" s="10">
        <v>44736</v>
      </c>
      <c r="C150">
        <v>610.35</v>
      </c>
      <c r="D150">
        <v>3031950</v>
      </c>
      <c r="E150">
        <f t="shared" si="12"/>
        <v>1.0847962901623167</v>
      </c>
      <c r="F150" s="3">
        <v>44736</v>
      </c>
      <c r="G150" s="4">
        <v>5.1100000000000007E-2</v>
      </c>
      <c r="H150">
        <f t="shared" si="13"/>
        <v>1.0336962901623168</v>
      </c>
    </row>
    <row r="151" spans="2:8" x14ac:dyDescent="0.35">
      <c r="B151" s="10">
        <v>44739</v>
      </c>
      <c r="C151">
        <v>625.5</v>
      </c>
      <c r="D151">
        <v>1717850</v>
      </c>
      <c r="E151">
        <f t="shared" si="12"/>
        <v>2.4821823543868233</v>
      </c>
      <c r="F151" s="3">
        <v>44739</v>
      </c>
      <c r="G151" s="4">
        <v>5.0799999999999998E-2</v>
      </c>
      <c r="H151">
        <f t="shared" si="13"/>
        <v>2.4313823543868232</v>
      </c>
    </row>
    <row r="152" spans="2:8" x14ac:dyDescent="0.35">
      <c r="B152" s="10">
        <v>44740</v>
      </c>
      <c r="C152">
        <v>626.29999999999995</v>
      </c>
      <c r="D152">
        <v>1145800</v>
      </c>
      <c r="E152">
        <f t="shared" si="12"/>
        <v>0.12789768185450912</v>
      </c>
      <c r="F152" s="3">
        <v>44740</v>
      </c>
      <c r="G152" s="4">
        <v>5.0999999999999997E-2</v>
      </c>
      <c r="H152">
        <f t="shared" si="13"/>
        <v>7.6897681854509126E-2</v>
      </c>
    </row>
    <row r="153" spans="2:8" x14ac:dyDescent="0.35">
      <c r="B153" s="10">
        <v>44741</v>
      </c>
      <c r="C153">
        <v>627.6</v>
      </c>
      <c r="D153">
        <v>475150</v>
      </c>
      <c r="E153">
        <f t="shared" si="12"/>
        <v>0.20756825802332241</v>
      </c>
      <c r="F153" s="3">
        <v>44741</v>
      </c>
      <c r="G153" s="4">
        <v>5.1299999999999998E-2</v>
      </c>
      <c r="H153">
        <f t="shared" si="13"/>
        <v>0.15626825802332239</v>
      </c>
    </row>
    <row r="154" spans="2:8" x14ac:dyDescent="0.35">
      <c r="B154" s="10">
        <v>44742</v>
      </c>
      <c r="C154">
        <v>636.79999999999995</v>
      </c>
      <c r="D154">
        <v>268600</v>
      </c>
      <c r="E154">
        <f t="shared" si="12"/>
        <v>1.4659018483110151</v>
      </c>
      <c r="F154" s="3">
        <v>44742</v>
      </c>
      <c r="G154" s="4">
        <v>5.1399999999999994E-2</v>
      </c>
      <c r="H154">
        <f t="shared" si="13"/>
        <v>1.4145018483110152</v>
      </c>
    </row>
    <row r="155" spans="2:8" x14ac:dyDescent="0.35">
      <c r="B155" s="10">
        <v>44743</v>
      </c>
      <c r="C155">
        <v>639</v>
      </c>
      <c r="D155">
        <v>4081700</v>
      </c>
      <c r="E155">
        <f t="shared" si="12"/>
        <v>0.34547738693468055</v>
      </c>
      <c r="F155" s="3">
        <v>44743</v>
      </c>
      <c r="G155" s="4">
        <v>5.1299999999999998E-2</v>
      </c>
      <c r="H155">
        <f t="shared" si="13"/>
        <v>0.29417738693468054</v>
      </c>
    </row>
    <row r="156" spans="2:8" x14ac:dyDescent="0.35">
      <c r="B156" s="10">
        <v>44746</v>
      </c>
      <c r="C156">
        <v>641.6</v>
      </c>
      <c r="D156">
        <v>4244050</v>
      </c>
      <c r="E156">
        <f t="shared" si="12"/>
        <v>0.40688575899843865</v>
      </c>
      <c r="F156" s="3">
        <v>44746</v>
      </c>
      <c r="G156" s="4">
        <v>5.1100000000000007E-2</v>
      </c>
      <c r="H156">
        <f t="shared" si="13"/>
        <v>0.35578575899843867</v>
      </c>
    </row>
    <row r="157" spans="2:8" x14ac:dyDescent="0.35">
      <c r="B157" s="10">
        <v>44747</v>
      </c>
      <c r="C157">
        <v>633.95000000000005</v>
      </c>
      <c r="D157">
        <v>4363900</v>
      </c>
      <c r="E157">
        <f t="shared" si="12"/>
        <v>-1.192331670822939</v>
      </c>
      <c r="F157" s="3">
        <v>44747</v>
      </c>
      <c r="G157" s="4">
        <v>5.1200000000000002E-2</v>
      </c>
      <c r="H157">
        <f t="shared" si="13"/>
        <v>-1.2435316708229389</v>
      </c>
    </row>
    <row r="158" spans="2:8" x14ac:dyDescent="0.35">
      <c r="B158" s="10">
        <v>44748</v>
      </c>
      <c r="C158">
        <v>650.35</v>
      </c>
      <c r="D158">
        <v>4653750</v>
      </c>
      <c r="E158">
        <f t="shared" si="12"/>
        <v>2.5869548071614443</v>
      </c>
      <c r="F158" s="3">
        <v>44748</v>
      </c>
      <c r="G158" s="4">
        <v>5.0900000000000001E-2</v>
      </c>
      <c r="H158">
        <f t="shared" si="13"/>
        <v>2.5360548071614444</v>
      </c>
    </row>
    <row r="159" spans="2:8" x14ac:dyDescent="0.35">
      <c r="B159" s="10">
        <v>44749</v>
      </c>
      <c r="C159">
        <v>646.29999999999995</v>
      </c>
      <c r="D159">
        <v>4708150</v>
      </c>
      <c r="E159">
        <f t="shared" si="12"/>
        <v>-0.62274160067656925</v>
      </c>
      <c r="F159" s="3">
        <v>44749</v>
      </c>
      <c r="G159" s="4">
        <v>5.16E-2</v>
      </c>
      <c r="H159">
        <f t="shared" si="13"/>
        <v>-0.67434160067656923</v>
      </c>
    </row>
    <row r="160" spans="2:8" x14ac:dyDescent="0.35">
      <c r="B160" s="10">
        <v>44750</v>
      </c>
      <c r="C160">
        <v>649.85</v>
      </c>
      <c r="D160">
        <v>4686050</v>
      </c>
      <c r="E160">
        <f t="shared" si="12"/>
        <v>0.54928051988241822</v>
      </c>
      <c r="F160" s="3">
        <v>44750</v>
      </c>
      <c r="G160" s="4">
        <v>5.1699999999999996E-2</v>
      </c>
      <c r="H160">
        <f t="shared" si="13"/>
        <v>0.49758051988241825</v>
      </c>
    </row>
    <row r="161" spans="2:8" x14ac:dyDescent="0.35">
      <c r="B161" s="10">
        <v>44753</v>
      </c>
      <c r="C161">
        <v>645.35</v>
      </c>
      <c r="D161">
        <v>4788050</v>
      </c>
      <c r="E161">
        <f t="shared" si="12"/>
        <v>-0.69246749249826878</v>
      </c>
      <c r="F161" s="3">
        <v>44753</v>
      </c>
      <c r="G161" s="4">
        <v>5.1500000000000004E-2</v>
      </c>
      <c r="H161">
        <f t="shared" si="13"/>
        <v>-0.74396749249826877</v>
      </c>
    </row>
    <row r="162" spans="2:8" x14ac:dyDescent="0.35">
      <c r="B162" s="10">
        <v>44754</v>
      </c>
      <c r="C162">
        <v>639.95000000000005</v>
      </c>
      <c r="D162">
        <v>4714100</v>
      </c>
      <c r="E162">
        <f t="shared" si="12"/>
        <v>-0.83675524908963772</v>
      </c>
      <c r="F162" s="3">
        <v>44754</v>
      </c>
      <c r="G162" s="4">
        <v>5.16E-2</v>
      </c>
      <c r="H162">
        <f t="shared" si="13"/>
        <v>-0.8883552490896377</v>
      </c>
    </row>
    <row r="163" spans="2:8" x14ac:dyDescent="0.35">
      <c r="B163" s="10">
        <v>44755</v>
      </c>
      <c r="C163">
        <v>657.5</v>
      </c>
      <c r="D163">
        <v>4709000</v>
      </c>
      <c r="E163">
        <f t="shared" si="12"/>
        <v>2.7424017501367222</v>
      </c>
      <c r="F163" s="3">
        <v>44755</v>
      </c>
      <c r="G163" s="4">
        <v>5.1799999999999999E-2</v>
      </c>
      <c r="H163">
        <f t="shared" si="13"/>
        <v>2.6906017501367221</v>
      </c>
    </row>
    <row r="164" spans="2:8" x14ac:dyDescent="0.35">
      <c r="B164" s="10">
        <v>44756</v>
      </c>
      <c r="C164">
        <v>645.25</v>
      </c>
      <c r="D164">
        <v>4704750</v>
      </c>
      <c r="E164">
        <f t="shared" si="12"/>
        <v>-1.8631178707224332</v>
      </c>
      <c r="F164" s="3">
        <v>44756</v>
      </c>
      <c r="G164" s="4">
        <v>5.2199999999999996E-2</v>
      </c>
      <c r="H164">
        <f t="shared" si="13"/>
        <v>-1.9153178707224332</v>
      </c>
    </row>
    <row r="165" spans="2:8" x14ac:dyDescent="0.35">
      <c r="B165" s="10">
        <v>44757</v>
      </c>
      <c r="C165">
        <v>642</v>
      </c>
      <c r="D165">
        <v>4715800</v>
      </c>
      <c r="E165">
        <f t="shared" si="12"/>
        <v>-0.50368074389771411</v>
      </c>
      <c r="F165" s="3">
        <v>44757</v>
      </c>
      <c r="G165" s="4">
        <v>5.2300000000000006E-2</v>
      </c>
      <c r="H165">
        <f t="shared" si="13"/>
        <v>-0.55598074389771412</v>
      </c>
    </row>
    <row r="166" spans="2:8" x14ac:dyDescent="0.35">
      <c r="B166" s="10">
        <v>44760</v>
      </c>
      <c r="C166">
        <v>655.7</v>
      </c>
      <c r="D166">
        <v>4596800</v>
      </c>
      <c r="E166">
        <f t="shared" si="12"/>
        <v>2.1339563862928417</v>
      </c>
      <c r="F166" s="3">
        <v>44760</v>
      </c>
      <c r="G166" s="4">
        <v>5.2300000000000006E-2</v>
      </c>
      <c r="H166">
        <f t="shared" si="13"/>
        <v>2.0816563862928419</v>
      </c>
    </row>
    <row r="167" spans="2:8" x14ac:dyDescent="0.35">
      <c r="B167" s="10">
        <v>44761</v>
      </c>
      <c r="C167">
        <v>665.7</v>
      </c>
      <c r="D167">
        <v>4845000</v>
      </c>
      <c r="E167">
        <f t="shared" si="12"/>
        <v>1.5250876925423211</v>
      </c>
      <c r="F167" s="3">
        <v>44761</v>
      </c>
      <c r="G167" s="4">
        <v>5.2499999999999998E-2</v>
      </c>
      <c r="H167">
        <f t="shared" si="13"/>
        <v>1.4725876925423211</v>
      </c>
    </row>
    <row r="168" spans="2:8" x14ac:dyDescent="0.35">
      <c r="B168" s="10">
        <v>44763</v>
      </c>
      <c r="C168">
        <v>669.75</v>
      </c>
      <c r="D168">
        <v>4593400</v>
      </c>
      <c r="E168">
        <f t="shared" si="12"/>
        <v>0.60838215412347219</v>
      </c>
      <c r="F168" s="3">
        <v>44763</v>
      </c>
      <c r="G168" s="4">
        <v>5.4299999999999994E-2</v>
      </c>
      <c r="H168">
        <f t="shared" si="13"/>
        <v>0.55408215412347217</v>
      </c>
    </row>
    <row r="169" spans="2:8" x14ac:dyDescent="0.35">
      <c r="B169" s="10">
        <v>44764</v>
      </c>
      <c r="C169">
        <v>686.2</v>
      </c>
      <c r="D169">
        <v>4371550</v>
      </c>
      <c r="E169">
        <f t="shared" si="12"/>
        <v>2.4561403508771997</v>
      </c>
      <c r="F169" s="3">
        <v>44764</v>
      </c>
      <c r="G169" s="4">
        <v>5.45E-2</v>
      </c>
      <c r="H169">
        <f t="shared" si="13"/>
        <v>2.4016403508771997</v>
      </c>
    </row>
    <row r="170" spans="2:8" x14ac:dyDescent="0.35">
      <c r="B170" s="10">
        <v>44767</v>
      </c>
      <c r="C170">
        <v>677.15</v>
      </c>
      <c r="D170">
        <v>3414450</v>
      </c>
      <c r="E170">
        <f t="shared" si="12"/>
        <v>-1.3188574759545422</v>
      </c>
      <c r="F170" s="3">
        <v>44767</v>
      </c>
      <c r="G170" s="4">
        <v>5.45E-2</v>
      </c>
      <c r="H170">
        <f t="shared" si="13"/>
        <v>-1.3733574759545422</v>
      </c>
    </row>
    <row r="171" spans="2:8" x14ac:dyDescent="0.35">
      <c r="B171" s="10">
        <v>44768</v>
      </c>
      <c r="C171">
        <v>697.2</v>
      </c>
      <c r="D171">
        <v>2548300</v>
      </c>
      <c r="E171">
        <f t="shared" si="12"/>
        <v>2.9609392305988433</v>
      </c>
      <c r="F171" s="3">
        <v>44768</v>
      </c>
      <c r="G171" s="4">
        <v>5.4400000000000004E-2</v>
      </c>
      <c r="H171">
        <f t="shared" si="13"/>
        <v>2.9065392305988436</v>
      </c>
    </row>
    <row r="172" spans="2:8" x14ac:dyDescent="0.35">
      <c r="B172" s="10">
        <v>44769</v>
      </c>
      <c r="C172">
        <v>723.8</v>
      </c>
      <c r="D172">
        <v>1072700</v>
      </c>
      <c r="E172">
        <f t="shared" si="12"/>
        <v>3.815261044176693</v>
      </c>
      <c r="F172" s="3">
        <v>44769</v>
      </c>
      <c r="G172" s="4">
        <v>5.6299999999999996E-2</v>
      </c>
      <c r="H172">
        <f t="shared" si="13"/>
        <v>3.7589610441766932</v>
      </c>
    </row>
    <row r="173" spans="2:8" x14ac:dyDescent="0.35">
      <c r="B173" s="10">
        <v>44770</v>
      </c>
      <c r="C173">
        <v>720</v>
      </c>
      <c r="D173">
        <v>380800</v>
      </c>
      <c r="E173">
        <f t="shared" si="12"/>
        <v>-0.5250069079856251</v>
      </c>
      <c r="F173" s="3">
        <v>44770</v>
      </c>
      <c r="G173" s="4">
        <v>5.5999999999999994E-2</v>
      </c>
      <c r="H173">
        <f t="shared" si="13"/>
        <v>-0.58100690798562504</v>
      </c>
    </row>
    <row r="174" spans="2:8" x14ac:dyDescent="0.35">
      <c r="B174" s="10">
        <v>44771</v>
      </c>
      <c r="C174">
        <v>727.95</v>
      </c>
      <c r="D174">
        <v>5080450</v>
      </c>
      <c r="E174">
        <f t="shared" si="12"/>
        <v>1.104166666666673</v>
      </c>
      <c r="F174" s="3">
        <v>44771</v>
      </c>
      <c r="G174" s="4">
        <v>5.5999999999999994E-2</v>
      </c>
      <c r="H174">
        <f t="shared" si="13"/>
        <v>1.0481666666666729</v>
      </c>
    </row>
    <row r="175" spans="2:8" x14ac:dyDescent="0.35">
      <c r="B175" s="10">
        <v>44774</v>
      </c>
      <c r="C175">
        <v>746.35</v>
      </c>
      <c r="D175">
        <v>5106800</v>
      </c>
      <c r="E175">
        <f t="shared" si="12"/>
        <v>2.5276461295418611</v>
      </c>
      <c r="F175" s="3">
        <v>44774</v>
      </c>
      <c r="G175" s="4">
        <v>5.5800000000000002E-2</v>
      </c>
      <c r="H175">
        <f t="shared" si="13"/>
        <v>2.471846129541861</v>
      </c>
    </row>
    <row r="176" spans="2:8" x14ac:dyDescent="0.35">
      <c r="B176" s="10">
        <v>44775</v>
      </c>
      <c r="C176">
        <v>731.25</v>
      </c>
      <c r="D176">
        <v>5150150</v>
      </c>
      <c r="E176">
        <f t="shared" si="12"/>
        <v>-2.0231794734373985</v>
      </c>
      <c r="F176" s="3">
        <v>44775</v>
      </c>
      <c r="G176" s="4">
        <v>5.4699999999999999E-2</v>
      </c>
      <c r="H176">
        <f t="shared" si="13"/>
        <v>-2.0778794734373984</v>
      </c>
    </row>
    <row r="177" spans="2:8" x14ac:dyDescent="0.35">
      <c r="B177" s="10">
        <v>44776</v>
      </c>
      <c r="C177">
        <v>726.6</v>
      </c>
      <c r="D177">
        <v>5066000</v>
      </c>
      <c r="E177">
        <f t="shared" si="12"/>
        <v>-0.63589743589743275</v>
      </c>
      <c r="F177" s="3">
        <v>44776</v>
      </c>
      <c r="G177" s="4">
        <v>5.5300000000000002E-2</v>
      </c>
      <c r="H177">
        <f t="shared" si="13"/>
        <v>-0.69119743589743277</v>
      </c>
    </row>
    <row r="178" spans="2:8" x14ac:dyDescent="0.35">
      <c r="B178" s="10">
        <v>44777</v>
      </c>
      <c r="C178">
        <v>736.15</v>
      </c>
      <c r="D178">
        <v>4916400</v>
      </c>
      <c r="E178">
        <f t="shared" si="12"/>
        <v>1.314340765207811</v>
      </c>
      <c r="F178" s="3">
        <v>44777</v>
      </c>
      <c r="G178" s="4">
        <v>5.5300000000000002E-2</v>
      </c>
      <c r="H178">
        <f t="shared" si="13"/>
        <v>1.2590407652078111</v>
      </c>
    </row>
    <row r="179" spans="2:8" x14ac:dyDescent="0.35">
      <c r="B179" s="10">
        <v>44778</v>
      </c>
      <c r="C179">
        <v>752.9</v>
      </c>
      <c r="D179">
        <v>4873900</v>
      </c>
      <c r="E179">
        <f t="shared" si="12"/>
        <v>2.275351490864634</v>
      </c>
      <c r="F179" s="3">
        <v>44778</v>
      </c>
      <c r="G179" s="4">
        <v>5.5800000000000002E-2</v>
      </c>
      <c r="H179">
        <f t="shared" si="13"/>
        <v>2.2195514908646339</v>
      </c>
    </row>
    <row r="180" spans="2:8" x14ac:dyDescent="0.35">
      <c r="B180" s="10">
        <v>44781</v>
      </c>
      <c r="C180">
        <v>752.65</v>
      </c>
      <c r="D180">
        <v>4894300</v>
      </c>
      <c r="E180">
        <f t="shared" si="12"/>
        <v>-3.3204940895205211E-2</v>
      </c>
      <c r="F180" s="3">
        <v>44781</v>
      </c>
      <c r="G180" s="4">
        <v>5.5800000000000002E-2</v>
      </c>
      <c r="H180">
        <f t="shared" si="13"/>
        <v>-8.900494089520522E-2</v>
      </c>
    </row>
    <row r="181" spans="2:8" x14ac:dyDescent="0.35">
      <c r="B181" s="10">
        <v>44783</v>
      </c>
      <c r="C181">
        <v>751.3</v>
      </c>
      <c r="D181">
        <v>4894300</v>
      </c>
      <c r="E181">
        <f t="shared" si="12"/>
        <v>-0.17936623928785261</v>
      </c>
      <c r="F181" s="3">
        <v>44783</v>
      </c>
      <c r="G181" s="4">
        <v>5.5300000000000002E-2</v>
      </c>
      <c r="H181">
        <f t="shared" si="13"/>
        <v>-0.23466623928785263</v>
      </c>
    </row>
    <row r="182" spans="2:8" x14ac:dyDescent="0.35">
      <c r="B182" s="10">
        <v>44784</v>
      </c>
      <c r="C182">
        <v>748.85</v>
      </c>
      <c r="D182">
        <v>4807600</v>
      </c>
      <c r="E182">
        <f t="shared" si="12"/>
        <v>-0.32610142419804766</v>
      </c>
      <c r="F182" s="3">
        <v>44784</v>
      </c>
      <c r="G182" s="4">
        <v>5.6100000000000004E-2</v>
      </c>
      <c r="H182">
        <f t="shared" si="13"/>
        <v>-0.38220142419804765</v>
      </c>
    </row>
    <row r="183" spans="2:8" x14ac:dyDescent="0.35">
      <c r="B183" s="10">
        <v>44785</v>
      </c>
      <c r="C183">
        <v>748.5</v>
      </c>
      <c r="D183">
        <v>4746400</v>
      </c>
      <c r="E183">
        <f t="shared" si="12"/>
        <v>-4.6738332109237196E-2</v>
      </c>
      <c r="F183" s="3">
        <v>44785</v>
      </c>
      <c r="G183" s="4">
        <v>5.5500000000000001E-2</v>
      </c>
      <c r="H183">
        <f t="shared" si="13"/>
        <v>-0.10223833210923719</v>
      </c>
    </row>
    <row r="184" spans="2:8" x14ac:dyDescent="0.35">
      <c r="B184" s="10">
        <v>44789</v>
      </c>
      <c r="C184">
        <v>758.6</v>
      </c>
      <c r="D184">
        <v>4729400</v>
      </c>
      <c r="E184">
        <f t="shared" si="12"/>
        <v>1.3493653974615929</v>
      </c>
      <c r="F184" s="12">
        <v>44790</v>
      </c>
      <c r="G184" s="4">
        <v>5.5399999999999998E-2</v>
      </c>
      <c r="H184">
        <f t="shared" si="13"/>
        <v>1.293965397461593</v>
      </c>
    </row>
    <row r="185" spans="2:8" x14ac:dyDescent="0.35">
      <c r="B185" s="10">
        <v>44791</v>
      </c>
      <c r="C185">
        <v>776.1</v>
      </c>
      <c r="D185">
        <v>4573000</v>
      </c>
      <c r="E185">
        <f t="shared" si="12"/>
        <v>2.3068810967571842</v>
      </c>
      <c r="F185" s="3">
        <v>44791</v>
      </c>
      <c r="G185" s="4">
        <v>5.5599999999999997E-2</v>
      </c>
      <c r="H185">
        <f t="shared" si="13"/>
        <v>2.2512810967571841</v>
      </c>
    </row>
    <row r="186" spans="2:8" x14ac:dyDescent="0.35">
      <c r="B186" s="10">
        <v>44792</v>
      </c>
      <c r="C186">
        <v>759.65</v>
      </c>
      <c r="D186">
        <v>4387700</v>
      </c>
      <c r="E186">
        <f t="shared" si="12"/>
        <v>-2.1195722200747382</v>
      </c>
      <c r="F186" s="3">
        <v>44792</v>
      </c>
      <c r="G186" s="4">
        <v>5.5500000000000001E-2</v>
      </c>
      <c r="H186">
        <f t="shared" si="13"/>
        <v>-2.1750722200747381</v>
      </c>
    </row>
    <row r="187" spans="2:8" x14ac:dyDescent="0.35">
      <c r="B187" s="10">
        <v>44795</v>
      </c>
      <c r="C187">
        <v>730.55</v>
      </c>
      <c r="D187">
        <v>2625650</v>
      </c>
      <c r="E187">
        <f t="shared" si="12"/>
        <v>-3.8307115118804749</v>
      </c>
      <c r="F187" s="3">
        <v>44795</v>
      </c>
      <c r="G187" s="4">
        <v>5.5800000000000002E-2</v>
      </c>
      <c r="H187">
        <f t="shared" si="13"/>
        <v>-3.8865115118804749</v>
      </c>
    </row>
    <row r="188" spans="2:8" x14ac:dyDescent="0.35">
      <c r="B188" s="10">
        <v>44796</v>
      </c>
      <c r="C188">
        <v>747</v>
      </c>
      <c r="D188">
        <v>2192150</v>
      </c>
      <c r="E188">
        <f t="shared" si="12"/>
        <v>2.2517281500239612</v>
      </c>
      <c r="F188" s="3">
        <v>44796</v>
      </c>
      <c r="G188" s="4">
        <v>5.5199999999999999E-2</v>
      </c>
      <c r="H188">
        <f t="shared" si="13"/>
        <v>2.1965281500239611</v>
      </c>
    </row>
    <row r="189" spans="2:8" x14ac:dyDescent="0.35">
      <c r="B189" s="10">
        <v>44797</v>
      </c>
      <c r="C189">
        <v>751.95</v>
      </c>
      <c r="D189">
        <v>1950750</v>
      </c>
      <c r="E189">
        <f t="shared" si="12"/>
        <v>0.66265060240964457</v>
      </c>
      <c r="F189" s="3">
        <v>44797</v>
      </c>
      <c r="G189" s="4">
        <v>5.5800000000000002E-2</v>
      </c>
      <c r="H189">
        <f t="shared" si="13"/>
        <v>0.60685060240964461</v>
      </c>
    </row>
    <row r="190" spans="2:8" x14ac:dyDescent="0.35">
      <c r="B190" s="10">
        <v>44798</v>
      </c>
      <c r="C190">
        <v>761.05</v>
      </c>
      <c r="D190">
        <v>1586100</v>
      </c>
      <c r="E190">
        <f t="shared" si="12"/>
        <v>1.2101868475297439</v>
      </c>
      <c r="F190" s="3">
        <v>44798</v>
      </c>
      <c r="G190" s="4">
        <v>5.62E-2</v>
      </c>
      <c r="H190">
        <f t="shared" si="13"/>
        <v>1.1539868475297439</v>
      </c>
    </row>
    <row r="191" spans="2:8" x14ac:dyDescent="0.35">
      <c r="B191" s="10">
        <v>44799</v>
      </c>
      <c r="C191">
        <v>741</v>
      </c>
      <c r="D191">
        <v>4072350</v>
      </c>
      <c r="E191">
        <f t="shared" si="12"/>
        <v>-2.6345180999934241</v>
      </c>
      <c r="F191" s="3">
        <v>44799</v>
      </c>
      <c r="G191" s="4">
        <v>5.5899999999999998E-2</v>
      </c>
      <c r="H191">
        <f t="shared" si="13"/>
        <v>-2.690418099993424</v>
      </c>
    </row>
    <row r="192" spans="2:8" x14ac:dyDescent="0.35">
      <c r="B192" s="10">
        <v>44802</v>
      </c>
      <c r="C192">
        <v>733.9</v>
      </c>
      <c r="D192">
        <v>3972900</v>
      </c>
      <c r="E192">
        <f t="shared" si="12"/>
        <v>-0.95816464237517174</v>
      </c>
      <c r="F192" s="3">
        <v>44802</v>
      </c>
      <c r="G192" s="4">
        <v>5.5999999999999994E-2</v>
      </c>
      <c r="H192">
        <f t="shared" si="13"/>
        <v>-1.0141646423751718</v>
      </c>
    </row>
    <row r="193" spans="2:8" x14ac:dyDescent="0.35">
      <c r="B193" s="10">
        <v>44803</v>
      </c>
      <c r="C193">
        <v>755.8</v>
      </c>
      <c r="D193">
        <v>4041750</v>
      </c>
      <c r="E193">
        <f t="shared" si="12"/>
        <v>2.9840577735386264</v>
      </c>
      <c r="F193" s="3">
        <v>44803</v>
      </c>
      <c r="G193" s="4">
        <v>5.5899999999999998E-2</v>
      </c>
      <c r="H193">
        <f t="shared" si="13"/>
        <v>2.9281577735386266</v>
      </c>
    </row>
    <row r="194" spans="2:8" x14ac:dyDescent="0.35">
      <c r="B194" s="10">
        <v>44810</v>
      </c>
      <c r="C194">
        <v>757.5</v>
      </c>
      <c r="D194">
        <v>3694100</v>
      </c>
      <c r="E194">
        <f t="shared" si="12"/>
        <v>0.22492722942578006</v>
      </c>
      <c r="F194" s="3">
        <v>44810</v>
      </c>
      <c r="G194" s="4">
        <v>5.5999999999999994E-2</v>
      </c>
      <c r="H194">
        <f t="shared" si="13"/>
        <v>0.16892722942578006</v>
      </c>
    </row>
    <row r="195" spans="2:8" x14ac:dyDescent="0.35">
      <c r="B195" s="10">
        <v>44811</v>
      </c>
      <c r="C195">
        <v>771.85</v>
      </c>
      <c r="D195">
        <v>4245750</v>
      </c>
      <c r="E195">
        <f t="shared" si="12"/>
        <v>1.8943894389438973</v>
      </c>
      <c r="F195" s="3">
        <v>44811</v>
      </c>
      <c r="G195" s="4">
        <v>5.5899999999999998E-2</v>
      </c>
      <c r="H195">
        <f t="shared" si="13"/>
        <v>1.8384894389438973</v>
      </c>
    </row>
    <row r="196" spans="2:8" x14ac:dyDescent="0.35">
      <c r="B196" s="10">
        <v>44812</v>
      </c>
      <c r="C196">
        <v>784.05</v>
      </c>
      <c r="D196">
        <v>4112300</v>
      </c>
      <c r="E196">
        <f t="shared" si="12"/>
        <v>1.5806179957245492</v>
      </c>
      <c r="F196" s="3">
        <v>44812</v>
      </c>
      <c r="G196" s="4">
        <v>5.6399999999999999E-2</v>
      </c>
      <c r="H196">
        <f t="shared" si="13"/>
        <v>1.5242179957245492</v>
      </c>
    </row>
    <row r="197" spans="2:8" x14ac:dyDescent="0.35">
      <c r="B197" s="10">
        <v>44813</v>
      </c>
      <c r="C197">
        <v>774.95</v>
      </c>
      <c r="D197">
        <v>3994150</v>
      </c>
      <c r="E197">
        <f t="shared" ref="E197:E228" si="14">((C197-C196)/C196)*100</f>
        <v>-1.1606402652891918</v>
      </c>
      <c r="F197" s="3">
        <v>44813</v>
      </c>
      <c r="G197" s="4">
        <v>5.6399999999999999E-2</v>
      </c>
      <c r="H197">
        <f t="shared" ref="H197:H228" si="15">E197-G197</f>
        <v>-1.2170402652891918</v>
      </c>
    </row>
    <row r="198" spans="2:8" x14ac:dyDescent="0.35">
      <c r="B198" s="10">
        <v>44816</v>
      </c>
      <c r="C198">
        <v>798.75</v>
      </c>
      <c r="D198">
        <v>3955050</v>
      </c>
      <c r="E198">
        <f t="shared" si="14"/>
        <v>3.0711658816697791</v>
      </c>
      <c r="F198" s="3">
        <v>44816</v>
      </c>
      <c r="G198" s="4">
        <v>5.6600000000000004E-2</v>
      </c>
      <c r="H198">
        <f t="shared" si="15"/>
        <v>3.0145658816697791</v>
      </c>
    </row>
    <row r="199" spans="2:8" x14ac:dyDescent="0.35">
      <c r="B199" s="10">
        <v>44817</v>
      </c>
      <c r="C199">
        <v>799.15</v>
      </c>
      <c r="D199">
        <v>3722150</v>
      </c>
      <c r="E199">
        <f t="shared" si="14"/>
        <v>5.0078247261343002E-2</v>
      </c>
      <c r="F199" s="3">
        <v>44817</v>
      </c>
      <c r="G199" s="4">
        <v>5.6600000000000004E-2</v>
      </c>
      <c r="H199">
        <f t="shared" si="15"/>
        <v>-6.5217527386570023E-3</v>
      </c>
    </row>
    <row r="200" spans="2:8" x14ac:dyDescent="0.35">
      <c r="B200" s="10">
        <v>44818</v>
      </c>
      <c r="C200">
        <v>799.5</v>
      </c>
      <c r="D200">
        <v>3577650</v>
      </c>
      <c r="E200">
        <f t="shared" si="14"/>
        <v>4.3796533817183604E-2</v>
      </c>
      <c r="F200" s="3">
        <v>44818</v>
      </c>
      <c r="G200" s="4">
        <v>5.7000000000000002E-2</v>
      </c>
      <c r="H200">
        <f t="shared" si="15"/>
        <v>-1.3203466182816398E-2</v>
      </c>
    </row>
    <row r="201" spans="2:8" x14ac:dyDescent="0.35">
      <c r="B201" s="10">
        <v>44819</v>
      </c>
      <c r="C201">
        <v>792</v>
      </c>
      <c r="D201">
        <v>3421250</v>
      </c>
      <c r="E201">
        <f t="shared" si="14"/>
        <v>-0.93808630393996251</v>
      </c>
      <c r="F201" s="3">
        <v>44819</v>
      </c>
      <c r="G201" s="4">
        <v>5.7599999999999998E-2</v>
      </c>
      <c r="H201">
        <f t="shared" si="15"/>
        <v>-0.99568630393996249</v>
      </c>
    </row>
    <row r="202" spans="2:8" x14ac:dyDescent="0.35">
      <c r="B202" s="10">
        <v>44820</v>
      </c>
      <c r="C202">
        <v>762.4</v>
      </c>
      <c r="D202">
        <v>3117800</v>
      </c>
      <c r="E202">
        <f t="shared" si="14"/>
        <v>-3.7373737373737401</v>
      </c>
      <c r="F202" s="3">
        <v>44820</v>
      </c>
      <c r="G202" s="4">
        <v>5.7699999999999994E-2</v>
      </c>
      <c r="H202">
        <f t="shared" si="15"/>
        <v>-3.7950737373737402</v>
      </c>
    </row>
    <row r="203" spans="2:8" x14ac:dyDescent="0.35">
      <c r="B203" s="10">
        <v>44823</v>
      </c>
      <c r="C203">
        <v>763.2</v>
      </c>
      <c r="D203">
        <v>3010700</v>
      </c>
      <c r="E203">
        <f t="shared" si="14"/>
        <v>0.10493179433369207</v>
      </c>
      <c r="F203" s="3">
        <v>44823</v>
      </c>
      <c r="G203" s="4">
        <v>5.7800000000000004E-2</v>
      </c>
      <c r="H203">
        <f t="shared" si="15"/>
        <v>4.7131794333692065E-2</v>
      </c>
    </row>
    <row r="204" spans="2:8" x14ac:dyDescent="0.35">
      <c r="B204" s="10">
        <v>44824</v>
      </c>
      <c r="C204">
        <v>776.6</v>
      </c>
      <c r="D204">
        <v>2879800</v>
      </c>
      <c r="E204">
        <f t="shared" si="14"/>
        <v>1.7557651991614225</v>
      </c>
      <c r="F204" s="3">
        <v>44824</v>
      </c>
      <c r="G204" s="4">
        <v>5.79E-2</v>
      </c>
      <c r="H204">
        <f t="shared" si="15"/>
        <v>1.6978651991614224</v>
      </c>
    </row>
    <row r="205" spans="2:8" x14ac:dyDescent="0.35">
      <c r="B205" s="10">
        <v>44825</v>
      </c>
      <c r="C205">
        <v>750.05</v>
      </c>
      <c r="D205">
        <v>2748050</v>
      </c>
      <c r="E205">
        <f t="shared" si="14"/>
        <v>-3.4187483904197875</v>
      </c>
      <c r="F205" s="3">
        <v>44825</v>
      </c>
      <c r="G205" s="4">
        <v>5.8499999999999996E-2</v>
      </c>
      <c r="H205">
        <f t="shared" si="15"/>
        <v>-3.4772483904197875</v>
      </c>
    </row>
    <row r="206" spans="2:8" x14ac:dyDescent="0.35">
      <c r="B206" s="10">
        <v>44827</v>
      </c>
      <c r="C206">
        <v>732.35</v>
      </c>
      <c r="D206">
        <v>2520250</v>
      </c>
      <c r="E206">
        <f t="shared" si="14"/>
        <v>-2.3598426771548473</v>
      </c>
      <c r="F206" s="3">
        <v>44827</v>
      </c>
      <c r="G206" s="4">
        <v>5.9000000000000004E-2</v>
      </c>
      <c r="H206">
        <f t="shared" si="15"/>
        <v>-2.4188426771548475</v>
      </c>
    </row>
    <row r="207" spans="2:8" x14ac:dyDescent="0.35">
      <c r="B207" s="10">
        <v>44830</v>
      </c>
      <c r="C207">
        <v>711.3</v>
      </c>
      <c r="D207">
        <v>2163250</v>
      </c>
      <c r="E207">
        <f t="shared" si="14"/>
        <v>-2.8743087321635925</v>
      </c>
      <c r="F207" s="3">
        <v>44830</v>
      </c>
      <c r="G207" s="4">
        <v>5.9400000000000001E-2</v>
      </c>
      <c r="H207">
        <f t="shared" si="15"/>
        <v>-2.9337087321635926</v>
      </c>
    </row>
    <row r="208" spans="2:8" x14ac:dyDescent="0.35">
      <c r="B208" s="10">
        <v>44831</v>
      </c>
      <c r="C208">
        <v>717.35</v>
      </c>
      <c r="D208">
        <v>1099900</v>
      </c>
      <c r="E208">
        <f t="shared" si="14"/>
        <v>0.85055532124280442</v>
      </c>
      <c r="F208" s="3">
        <v>44831</v>
      </c>
      <c r="G208" s="4">
        <v>5.9699999999999996E-2</v>
      </c>
      <c r="H208">
        <f t="shared" si="15"/>
        <v>0.79085532124280444</v>
      </c>
    </row>
    <row r="209" spans="2:8" x14ac:dyDescent="0.35">
      <c r="B209" s="10">
        <v>44832</v>
      </c>
      <c r="C209">
        <v>739.2</v>
      </c>
      <c r="D209">
        <v>493850</v>
      </c>
      <c r="E209">
        <f t="shared" si="14"/>
        <v>3.0459329476545651</v>
      </c>
      <c r="F209" s="3">
        <v>44832</v>
      </c>
      <c r="G209" s="4">
        <v>6.0999999999999999E-2</v>
      </c>
      <c r="H209">
        <f t="shared" si="15"/>
        <v>2.9849329476545652</v>
      </c>
    </row>
    <row r="210" spans="2:8" x14ac:dyDescent="0.35">
      <c r="B210" s="10">
        <v>44833</v>
      </c>
      <c r="C210">
        <v>749.1</v>
      </c>
      <c r="D210">
        <v>122400</v>
      </c>
      <c r="E210">
        <f t="shared" si="14"/>
        <v>1.3392857142857111</v>
      </c>
      <c r="F210" s="3">
        <v>44833</v>
      </c>
      <c r="G210" s="4">
        <v>6.0899999999999996E-2</v>
      </c>
      <c r="H210">
        <f t="shared" si="15"/>
        <v>1.2783857142857111</v>
      </c>
    </row>
    <row r="211" spans="2:8" x14ac:dyDescent="0.35">
      <c r="B211" s="10">
        <v>44837</v>
      </c>
      <c r="C211">
        <v>737.7</v>
      </c>
      <c r="D211">
        <v>2884900</v>
      </c>
      <c r="E211">
        <f t="shared" si="14"/>
        <v>-1.5218261914297126</v>
      </c>
      <c r="F211" s="3">
        <v>44837</v>
      </c>
      <c r="G211" s="4">
        <v>5.9800000000000006E-2</v>
      </c>
      <c r="H211">
        <f t="shared" si="15"/>
        <v>-1.5816261914297127</v>
      </c>
    </row>
    <row r="212" spans="2:8" x14ac:dyDescent="0.35">
      <c r="B212" s="10">
        <v>44838</v>
      </c>
      <c r="C212">
        <v>755.8</v>
      </c>
      <c r="D212">
        <v>2877250</v>
      </c>
      <c r="E212">
        <f t="shared" si="14"/>
        <v>2.4535719127016278</v>
      </c>
      <c r="F212" s="3">
        <v>44838</v>
      </c>
      <c r="G212" s="4">
        <v>5.96E-2</v>
      </c>
      <c r="H212">
        <f t="shared" si="15"/>
        <v>2.3939719127016277</v>
      </c>
    </row>
    <row r="213" spans="2:8" x14ac:dyDescent="0.35">
      <c r="B213" s="10">
        <v>44840</v>
      </c>
      <c r="C213">
        <v>757.75</v>
      </c>
      <c r="D213">
        <v>2933350</v>
      </c>
      <c r="E213">
        <f t="shared" si="14"/>
        <v>0.25800476316486448</v>
      </c>
      <c r="F213" s="3">
        <v>44840</v>
      </c>
      <c r="G213" s="4">
        <v>6.0899999999999996E-2</v>
      </c>
      <c r="H213">
        <f t="shared" si="15"/>
        <v>0.19710476316486447</v>
      </c>
    </row>
    <row r="214" spans="2:8" x14ac:dyDescent="0.35">
      <c r="B214" s="10">
        <v>44841</v>
      </c>
      <c r="C214">
        <v>730.55</v>
      </c>
      <c r="D214">
        <v>3203650</v>
      </c>
      <c r="E214">
        <f t="shared" si="14"/>
        <v>-3.5895743978884918</v>
      </c>
      <c r="F214" s="3">
        <v>44841</v>
      </c>
      <c r="G214" s="4">
        <v>6.1200000000000004E-2</v>
      </c>
      <c r="H214">
        <f t="shared" si="15"/>
        <v>-3.6507743978884917</v>
      </c>
    </row>
    <row r="215" spans="2:8" x14ac:dyDescent="0.35">
      <c r="B215" s="10">
        <v>44844</v>
      </c>
      <c r="C215">
        <v>721.85</v>
      </c>
      <c r="D215">
        <v>3186650</v>
      </c>
      <c r="E215">
        <f t="shared" si="14"/>
        <v>-1.1908835808637235</v>
      </c>
      <c r="F215" s="3">
        <v>44844</v>
      </c>
      <c r="G215" s="4">
        <v>6.13E-2</v>
      </c>
      <c r="H215">
        <f t="shared" si="15"/>
        <v>-1.2521835808637234</v>
      </c>
    </row>
    <row r="216" spans="2:8" x14ac:dyDescent="0.35">
      <c r="B216" s="10">
        <v>44845</v>
      </c>
      <c r="C216">
        <v>704.7</v>
      </c>
      <c r="D216">
        <v>3146700</v>
      </c>
      <c r="E216">
        <f t="shared" si="14"/>
        <v>-2.3758398559257432</v>
      </c>
      <c r="F216" s="3">
        <v>44845</v>
      </c>
      <c r="G216" s="4">
        <v>6.2E-2</v>
      </c>
      <c r="H216">
        <f t="shared" si="15"/>
        <v>-2.437839855925743</v>
      </c>
    </row>
    <row r="217" spans="2:8" x14ac:dyDescent="0.35">
      <c r="B217" s="10">
        <v>44846</v>
      </c>
      <c r="C217">
        <v>707.05</v>
      </c>
      <c r="D217">
        <v>3234250</v>
      </c>
      <c r="E217">
        <f t="shared" si="14"/>
        <v>0.33347523768978415</v>
      </c>
      <c r="F217" s="3">
        <v>44846</v>
      </c>
      <c r="G217" s="4">
        <v>6.2300000000000001E-2</v>
      </c>
      <c r="H217">
        <f t="shared" si="15"/>
        <v>0.27117523768978413</v>
      </c>
    </row>
    <row r="218" spans="2:8" x14ac:dyDescent="0.35">
      <c r="B218" s="10">
        <v>44847</v>
      </c>
      <c r="C218">
        <v>701.4</v>
      </c>
      <c r="D218">
        <v>3217250</v>
      </c>
      <c r="E218">
        <f t="shared" si="14"/>
        <v>-0.79909483063432263</v>
      </c>
      <c r="F218" s="3">
        <v>44847</v>
      </c>
      <c r="G218" s="4">
        <v>6.3E-2</v>
      </c>
      <c r="H218">
        <f t="shared" si="15"/>
        <v>-0.86209483063432257</v>
      </c>
    </row>
    <row r="219" spans="2:8" x14ac:dyDescent="0.35">
      <c r="B219" s="10">
        <v>44848</v>
      </c>
      <c r="C219">
        <v>693.75</v>
      </c>
      <c r="D219">
        <v>3184100</v>
      </c>
      <c r="E219">
        <f t="shared" si="14"/>
        <v>-1.0906757912745904</v>
      </c>
      <c r="F219" s="3">
        <v>44848</v>
      </c>
      <c r="G219" s="4">
        <v>6.3299999999999995E-2</v>
      </c>
      <c r="H219">
        <f t="shared" si="15"/>
        <v>-1.1539757912745903</v>
      </c>
    </row>
    <row r="220" spans="2:8" x14ac:dyDescent="0.35">
      <c r="B220" s="10">
        <v>44851</v>
      </c>
      <c r="C220">
        <v>705.15</v>
      </c>
      <c r="D220">
        <v>3113550</v>
      </c>
      <c r="E220">
        <f t="shared" si="14"/>
        <v>1.64324324324324</v>
      </c>
      <c r="F220" s="3">
        <v>44851</v>
      </c>
      <c r="G220" s="4">
        <v>6.3E-2</v>
      </c>
      <c r="H220">
        <f t="shared" si="15"/>
        <v>1.5802432432432401</v>
      </c>
    </row>
    <row r="221" spans="2:8" x14ac:dyDescent="0.35">
      <c r="B221" s="10">
        <v>44852</v>
      </c>
      <c r="C221">
        <v>705.45</v>
      </c>
      <c r="D221">
        <v>3139050</v>
      </c>
      <c r="E221">
        <f t="shared" si="14"/>
        <v>4.2544139544787384E-2</v>
      </c>
      <c r="F221" s="3">
        <v>44852</v>
      </c>
      <c r="G221" s="4">
        <v>6.3E-2</v>
      </c>
      <c r="H221">
        <f t="shared" si="15"/>
        <v>-2.0455860455212617E-2</v>
      </c>
    </row>
    <row r="222" spans="2:8" x14ac:dyDescent="0.35">
      <c r="B222" s="10">
        <v>44853</v>
      </c>
      <c r="C222">
        <v>697</v>
      </c>
      <c r="D222">
        <v>2848350</v>
      </c>
      <c r="E222">
        <f t="shared" si="14"/>
        <v>-1.1978169962435388</v>
      </c>
      <c r="F222" s="3">
        <v>44853</v>
      </c>
      <c r="G222" s="4">
        <v>6.3299999999999995E-2</v>
      </c>
      <c r="H222">
        <f t="shared" si="15"/>
        <v>-1.2611169962435387</v>
      </c>
    </row>
    <row r="223" spans="2:8" x14ac:dyDescent="0.35">
      <c r="B223" s="10">
        <v>44854</v>
      </c>
      <c r="C223">
        <v>708.85</v>
      </c>
      <c r="D223">
        <v>2203200</v>
      </c>
      <c r="E223">
        <f t="shared" si="14"/>
        <v>1.7001434720229587</v>
      </c>
      <c r="F223" s="3">
        <v>44854</v>
      </c>
      <c r="G223" s="4">
        <v>6.3799999999999996E-2</v>
      </c>
      <c r="H223">
        <f t="shared" si="15"/>
        <v>1.6363434720229586</v>
      </c>
    </row>
    <row r="224" spans="2:8" x14ac:dyDescent="0.35">
      <c r="B224" s="10">
        <v>44855</v>
      </c>
      <c r="C224">
        <v>700.95</v>
      </c>
      <c r="D224">
        <v>1411850</v>
      </c>
      <c r="E224">
        <f t="shared" si="14"/>
        <v>-1.114481201946812</v>
      </c>
      <c r="F224" s="3">
        <v>44855</v>
      </c>
      <c r="G224" s="4">
        <v>6.3799999999999996E-2</v>
      </c>
      <c r="H224">
        <f t="shared" si="15"/>
        <v>-1.1782812019468121</v>
      </c>
    </row>
    <row r="225" spans="2:8" x14ac:dyDescent="0.35">
      <c r="B225" s="10">
        <v>44859</v>
      </c>
      <c r="C225">
        <v>711.95</v>
      </c>
      <c r="D225">
        <v>616250</v>
      </c>
      <c r="E225">
        <f t="shared" si="14"/>
        <v>1.5692988087595405</v>
      </c>
      <c r="F225" s="3">
        <v>44859</v>
      </c>
      <c r="G225" s="4">
        <v>6.3600000000000004E-2</v>
      </c>
      <c r="H225">
        <f t="shared" si="15"/>
        <v>1.5056988087595404</v>
      </c>
    </row>
    <row r="226" spans="2:8" x14ac:dyDescent="0.35">
      <c r="B226" s="10">
        <v>44861</v>
      </c>
      <c r="C226">
        <v>703.9</v>
      </c>
      <c r="D226">
        <v>172550</v>
      </c>
      <c r="E226">
        <f t="shared" si="14"/>
        <v>-1.1306973804340288</v>
      </c>
      <c r="F226" s="3">
        <v>44861</v>
      </c>
      <c r="G226" s="4">
        <v>6.3799999999999996E-2</v>
      </c>
      <c r="H226">
        <f t="shared" si="15"/>
        <v>-1.1944973804340289</v>
      </c>
    </row>
    <row r="227" spans="2:8" x14ac:dyDescent="0.35">
      <c r="B227" s="10">
        <v>44862</v>
      </c>
      <c r="C227">
        <v>694.85</v>
      </c>
      <c r="D227">
        <v>2980100</v>
      </c>
      <c r="E227">
        <f t="shared" si="14"/>
        <v>-1.2856939906236617</v>
      </c>
      <c r="F227" s="3">
        <v>44862</v>
      </c>
      <c r="G227" s="4">
        <v>6.4500000000000002E-2</v>
      </c>
      <c r="H227">
        <f t="shared" si="15"/>
        <v>-1.3501939906236617</v>
      </c>
    </row>
    <row r="228" spans="2:8" x14ac:dyDescent="0.35">
      <c r="B228" s="10">
        <v>44865</v>
      </c>
      <c r="C228">
        <v>721.15</v>
      </c>
      <c r="D228">
        <v>3029400</v>
      </c>
      <c r="E228">
        <f t="shared" si="14"/>
        <v>3.7849895660933948</v>
      </c>
      <c r="F228" s="3">
        <v>44865</v>
      </c>
      <c r="G228" s="4">
        <v>6.4399999999999999E-2</v>
      </c>
      <c r="H228">
        <f t="shared" si="15"/>
        <v>3.7205895660933948</v>
      </c>
    </row>
    <row r="229" spans="2:8" x14ac:dyDescent="0.35">
      <c r="E229" s="3"/>
    </row>
    <row r="230" spans="2:8" x14ac:dyDescent="0.35">
      <c r="E230" s="3"/>
    </row>
    <row r="231" spans="2:8" x14ac:dyDescent="0.35">
      <c r="E231" s="3"/>
    </row>
    <row r="232" spans="2:8" x14ac:dyDescent="0.35">
      <c r="E23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BBBD-E5A4-4AF5-BC1E-ADCDB4203F90}">
  <dimension ref="B1:AF232"/>
  <sheetViews>
    <sheetView topLeftCell="S3" workbookViewId="0">
      <selection activeCell="AA3" sqref="AA3:AA16"/>
    </sheetView>
  </sheetViews>
  <sheetFormatPr defaultRowHeight="14.5" x14ac:dyDescent="0.35"/>
  <cols>
    <col min="1" max="2" width="10.08984375" bestFit="1" customWidth="1"/>
    <col min="5" max="5" width="24" style="4" bestFit="1" customWidth="1"/>
    <col min="6" max="6" width="21" style="4" bestFit="1" customWidth="1"/>
    <col min="7" max="7" width="13.1796875" customWidth="1"/>
    <col min="14" max="14" width="10.453125" bestFit="1" customWidth="1"/>
    <col min="18" max="18" width="10.08984375" bestFit="1" customWidth="1"/>
    <col min="26" max="26" width="9.453125" bestFit="1" customWidth="1"/>
    <col min="30" max="30" width="10.08984375" bestFit="1" customWidth="1"/>
  </cols>
  <sheetData>
    <row r="1" spans="2:32" ht="23.5" x14ac:dyDescent="0.55000000000000004">
      <c r="E1" s="17" t="s">
        <v>44</v>
      </c>
      <c r="Q1" s="19" t="s">
        <v>45</v>
      </c>
      <c r="R1" s="19"/>
      <c r="AA1" s="14" t="s">
        <v>48</v>
      </c>
      <c r="AB1" s="14"/>
    </row>
    <row r="3" spans="2:32" x14ac:dyDescent="0.35">
      <c r="B3" s="9" t="s">
        <v>37</v>
      </c>
      <c r="C3" s="9" t="s">
        <v>39</v>
      </c>
      <c r="D3" s="9" t="s">
        <v>38</v>
      </c>
      <c r="E3" s="11" t="s">
        <v>55</v>
      </c>
      <c r="F3" s="1" t="s">
        <v>0</v>
      </c>
      <c r="G3" s="1" t="s">
        <v>3</v>
      </c>
      <c r="H3" s="13" t="s">
        <v>54</v>
      </c>
      <c r="N3" t="s">
        <v>0</v>
      </c>
      <c r="O3" t="s">
        <v>39</v>
      </c>
      <c r="P3" t="s">
        <v>38</v>
      </c>
      <c r="Q3" t="s">
        <v>58</v>
      </c>
      <c r="R3" s="1" t="s">
        <v>0</v>
      </c>
      <c r="S3" s="1" t="s">
        <v>32</v>
      </c>
      <c r="T3" t="s">
        <v>54</v>
      </c>
      <c r="Z3" t="s">
        <v>0</v>
      </c>
      <c r="AA3" t="s">
        <v>39</v>
      </c>
      <c r="AB3" t="s">
        <v>38</v>
      </c>
      <c r="AC3" t="s">
        <v>55</v>
      </c>
      <c r="AD3" s="1" t="s">
        <v>0</v>
      </c>
      <c r="AE3" s="1" t="s">
        <v>22</v>
      </c>
      <c r="AF3" t="s">
        <v>56</v>
      </c>
    </row>
    <row r="4" spans="2:32" x14ac:dyDescent="0.35">
      <c r="B4" s="10">
        <v>44501</v>
      </c>
      <c r="C4">
        <v>1076.8499999999999</v>
      </c>
      <c r="D4">
        <v>51850</v>
      </c>
      <c r="E4"/>
      <c r="F4" s="3">
        <v>44501</v>
      </c>
      <c r="G4" s="4">
        <v>3.61E-2</v>
      </c>
      <c r="H4">
        <f>E4-G4</f>
        <v>-3.61E-2</v>
      </c>
      <c r="N4" s="2">
        <v>44494</v>
      </c>
      <c r="Z4" s="2">
        <v>44470</v>
      </c>
    </row>
    <row r="5" spans="2:32" x14ac:dyDescent="0.35">
      <c r="B5" s="10">
        <v>44502</v>
      </c>
      <c r="C5">
        <v>1076.4000000000001</v>
      </c>
      <c r="D5">
        <v>52700</v>
      </c>
      <c r="E5">
        <f>((C5-C4)/C4)*100</f>
        <v>-4.1788549937300287E-2</v>
      </c>
      <c r="F5" s="3">
        <v>44502</v>
      </c>
      <c r="G5" s="4">
        <v>3.61E-2</v>
      </c>
      <c r="H5">
        <f t="shared" ref="H5:H68" si="0">E5-G5</f>
        <v>-7.7888549937300294E-2</v>
      </c>
      <c r="N5" s="2">
        <v>44501</v>
      </c>
      <c r="O5">
        <f>VLOOKUP(N5,B4:D229,2,FALSE)</f>
        <v>1076.8499999999999</v>
      </c>
      <c r="P5">
        <f>VLOOKUP(N5,B4:D229,3,FALSE)</f>
        <v>51850</v>
      </c>
      <c r="Z5" s="2">
        <v>44501</v>
      </c>
      <c r="AA5">
        <f>VLOOKUP(Z5,B4:D229,2,FALSE)</f>
        <v>1076.8499999999999</v>
      </c>
      <c r="AB5">
        <f>VLOOKUP(Z5,B4:D229,3,FALSE)</f>
        <v>51850</v>
      </c>
    </row>
    <row r="6" spans="2:32" x14ac:dyDescent="0.35">
      <c r="B6" s="10">
        <v>44503</v>
      </c>
      <c r="C6">
        <v>1087.3499999999999</v>
      </c>
      <c r="D6">
        <v>50150</v>
      </c>
      <c r="E6">
        <f t="shared" ref="E6:E69" si="1">((C6-C5)/C5)*100</f>
        <v>1.0172798216276309</v>
      </c>
      <c r="F6" s="3">
        <v>44503</v>
      </c>
      <c r="G6" s="4">
        <v>3.6699999999999997E-2</v>
      </c>
      <c r="H6">
        <f t="shared" si="0"/>
        <v>0.98057982162763091</v>
      </c>
      <c r="N6" s="2">
        <v>44508</v>
      </c>
      <c r="O6">
        <f t="shared" ref="O6:O57" si="2">VLOOKUP(N6,B5:D230,2,FALSE)</f>
        <v>1106.3499999999999</v>
      </c>
      <c r="P6">
        <f t="shared" ref="P6:P57" si="3">VLOOKUP(N6,B5:D230,3,FALSE)</f>
        <v>58650</v>
      </c>
      <c r="Q6">
        <f>((O6-O5)/O5)*100</f>
        <v>2.7394716070019038</v>
      </c>
      <c r="R6" s="3">
        <v>44507</v>
      </c>
      <c r="S6" s="4">
        <v>3.5299999999999998E-2</v>
      </c>
      <c r="T6">
        <f>Q6-S6</f>
        <v>2.704171607001904</v>
      </c>
      <c r="Z6" s="2">
        <v>44531</v>
      </c>
      <c r="AA6">
        <f t="shared" ref="AA6:AA14" si="4">VLOOKUP(Z6,B5:D230,2,FALSE)</f>
        <v>949</v>
      </c>
      <c r="AB6">
        <f t="shared" ref="AB6:AB16" si="5">VLOOKUP(Z6,B5:D230,3,FALSE)</f>
        <v>21250</v>
      </c>
      <c r="AC6">
        <f>((AA6-AA5)/AA5)*100</f>
        <v>-11.872591354413329</v>
      </c>
      <c r="AD6" s="3">
        <v>44530</v>
      </c>
      <c r="AE6" s="4">
        <v>3.5499999999999997E-2</v>
      </c>
      <c r="AF6">
        <f>AC6-AE6</f>
        <v>-11.90809135441333</v>
      </c>
    </row>
    <row r="7" spans="2:32" x14ac:dyDescent="0.35">
      <c r="B7" s="10">
        <v>44504</v>
      </c>
      <c r="C7">
        <v>1093.95</v>
      </c>
      <c r="D7">
        <v>49300</v>
      </c>
      <c r="E7">
        <f t="shared" si="1"/>
        <v>0.60698027314113556</v>
      </c>
      <c r="F7" s="16"/>
      <c r="G7" s="4">
        <v>3.6150000000000002E-2</v>
      </c>
      <c r="H7">
        <f t="shared" si="0"/>
        <v>0.57083027314113555</v>
      </c>
      <c r="N7" s="2">
        <v>44515</v>
      </c>
      <c r="O7">
        <f t="shared" si="2"/>
        <v>1069.5</v>
      </c>
      <c r="P7">
        <f t="shared" si="3"/>
        <v>96900</v>
      </c>
      <c r="Q7">
        <f t="shared" ref="Q7:Q57" si="6">((O7-O6)/O6)*100</f>
        <v>-3.3307723595607097</v>
      </c>
      <c r="R7" s="3">
        <v>44514</v>
      </c>
      <c r="S7" s="4">
        <v>3.5400000000000001E-2</v>
      </c>
      <c r="T7">
        <f t="shared" ref="T7:T57" si="7">Q7-S7</f>
        <v>-3.3661723595607098</v>
      </c>
      <c r="Z7" s="2">
        <v>44562</v>
      </c>
      <c r="AA7">
        <v>1036.25</v>
      </c>
      <c r="AB7" t="e">
        <f t="shared" si="5"/>
        <v>#N/A</v>
      </c>
      <c r="AC7">
        <f t="shared" ref="AC7:AC16" si="8">((AA7-AA6)/AA6)*100</f>
        <v>9.193888303477344</v>
      </c>
      <c r="AD7" s="3">
        <v>44561</v>
      </c>
      <c r="AE7" s="4">
        <v>3.6400000000000002E-2</v>
      </c>
      <c r="AF7">
        <f t="shared" ref="AF7:AF16" si="9">AC7-AE7</f>
        <v>9.1574883034773435</v>
      </c>
    </row>
    <row r="8" spans="2:32" x14ac:dyDescent="0.35">
      <c r="B8" s="10">
        <v>44508</v>
      </c>
      <c r="C8">
        <v>1106.3499999999999</v>
      </c>
      <c r="D8">
        <v>58650</v>
      </c>
      <c r="E8">
        <f t="shared" si="1"/>
        <v>1.1335070158599445</v>
      </c>
      <c r="F8" s="3">
        <v>44508</v>
      </c>
      <c r="G8" s="4">
        <v>3.6299999999999999E-2</v>
      </c>
      <c r="H8">
        <f t="shared" si="0"/>
        <v>1.0972070158599445</v>
      </c>
      <c r="N8" s="2">
        <v>44522</v>
      </c>
      <c r="O8">
        <f t="shared" si="2"/>
        <v>992.25</v>
      </c>
      <c r="P8">
        <f t="shared" si="3"/>
        <v>1263100</v>
      </c>
      <c r="Q8">
        <f t="shared" si="6"/>
        <v>-7.2230014025245444</v>
      </c>
      <c r="R8" s="3">
        <v>44521</v>
      </c>
      <c r="S8" s="4">
        <v>3.5400000000000001E-2</v>
      </c>
      <c r="T8">
        <f t="shared" si="7"/>
        <v>-7.2584014025245445</v>
      </c>
      <c r="Z8" s="2">
        <v>44593</v>
      </c>
      <c r="AA8">
        <f t="shared" si="4"/>
        <v>896.55</v>
      </c>
      <c r="AB8">
        <f t="shared" si="5"/>
        <v>44200</v>
      </c>
      <c r="AC8">
        <f t="shared" si="8"/>
        <v>-13.481302774427025</v>
      </c>
      <c r="AD8" s="3">
        <v>44592</v>
      </c>
      <c r="AE8" s="4">
        <v>3.7599999999999995E-2</v>
      </c>
      <c r="AF8">
        <f t="shared" si="9"/>
        <v>-13.518902774427024</v>
      </c>
    </row>
    <row r="9" spans="2:32" x14ac:dyDescent="0.35">
      <c r="B9" s="10">
        <v>44509</v>
      </c>
      <c r="C9">
        <v>1090.25</v>
      </c>
      <c r="D9">
        <v>73100</v>
      </c>
      <c r="E9">
        <f t="shared" si="1"/>
        <v>-1.4552356849098307</v>
      </c>
      <c r="F9" s="3">
        <v>44509</v>
      </c>
      <c r="G9" s="4">
        <v>3.5499999999999997E-2</v>
      </c>
      <c r="H9">
        <f t="shared" si="0"/>
        <v>-1.4907356849098308</v>
      </c>
      <c r="N9" s="2">
        <v>44529</v>
      </c>
      <c r="O9">
        <f t="shared" si="2"/>
        <v>941.2</v>
      </c>
      <c r="P9">
        <f t="shared" si="3"/>
        <v>18700</v>
      </c>
      <c r="Q9">
        <f t="shared" si="6"/>
        <v>-5.1448727639203788</v>
      </c>
      <c r="R9" s="3">
        <v>44528</v>
      </c>
      <c r="S9" s="4">
        <v>3.5499999999999997E-2</v>
      </c>
      <c r="T9">
        <f t="shared" si="7"/>
        <v>-5.1803727639203787</v>
      </c>
      <c r="Z9" s="2">
        <v>44621</v>
      </c>
      <c r="AA9">
        <v>783.75</v>
      </c>
      <c r="AB9" t="e">
        <f t="shared" si="5"/>
        <v>#N/A</v>
      </c>
      <c r="AC9">
        <f t="shared" si="8"/>
        <v>-12.581562656851258</v>
      </c>
      <c r="AD9" s="3">
        <v>44620</v>
      </c>
      <c r="AE9" s="4">
        <v>3.73E-2</v>
      </c>
      <c r="AF9">
        <f t="shared" si="9"/>
        <v>-12.618862656851258</v>
      </c>
    </row>
    <row r="10" spans="2:32" x14ac:dyDescent="0.35">
      <c r="B10" s="10">
        <v>44510</v>
      </c>
      <c r="C10">
        <v>1078.5</v>
      </c>
      <c r="D10">
        <v>76500</v>
      </c>
      <c r="E10">
        <f t="shared" si="1"/>
        <v>-1.0777344645723459</v>
      </c>
      <c r="F10" s="3">
        <v>44510</v>
      </c>
      <c r="G10" s="4">
        <v>3.5299999999999998E-2</v>
      </c>
      <c r="H10">
        <f t="shared" si="0"/>
        <v>-1.1130344645723458</v>
      </c>
      <c r="N10" s="2">
        <v>44536</v>
      </c>
      <c r="O10">
        <f t="shared" si="2"/>
        <v>949.45</v>
      </c>
      <c r="P10">
        <f t="shared" si="3"/>
        <v>32300</v>
      </c>
      <c r="Q10">
        <f t="shared" si="6"/>
        <v>0.87654058648533784</v>
      </c>
      <c r="R10" s="3">
        <v>44535</v>
      </c>
      <c r="S10" s="4">
        <v>3.5000000000000003E-2</v>
      </c>
      <c r="T10">
        <f t="shared" si="7"/>
        <v>0.8415405864853378</v>
      </c>
      <c r="Z10" s="2">
        <v>44652</v>
      </c>
      <c r="AA10">
        <v>791.3</v>
      </c>
      <c r="AB10" t="e">
        <f t="shared" si="5"/>
        <v>#N/A</v>
      </c>
      <c r="AC10">
        <f t="shared" si="8"/>
        <v>0.96331738437001013</v>
      </c>
      <c r="AD10" s="3">
        <v>44651</v>
      </c>
      <c r="AE10" s="4">
        <v>3.8300000000000001E-2</v>
      </c>
      <c r="AF10">
        <f t="shared" si="9"/>
        <v>0.92501738437001013</v>
      </c>
    </row>
    <row r="11" spans="2:32" x14ac:dyDescent="0.35">
      <c r="B11" s="10">
        <v>44511</v>
      </c>
      <c r="C11">
        <v>1072.5</v>
      </c>
      <c r="D11">
        <v>79900</v>
      </c>
      <c r="E11">
        <f t="shared" si="1"/>
        <v>-0.55632823365785811</v>
      </c>
      <c r="F11" s="3">
        <v>44511</v>
      </c>
      <c r="G11" s="4">
        <v>3.5699999999999996E-2</v>
      </c>
      <c r="H11">
        <f t="shared" si="0"/>
        <v>-0.59202823365785806</v>
      </c>
      <c r="N11" s="2">
        <v>44543</v>
      </c>
      <c r="O11">
        <f t="shared" si="2"/>
        <v>989.9</v>
      </c>
      <c r="P11">
        <f t="shared" si="3"/>
        <v>30600</v>
      </c>
      <c r="Q11">
        <f t="shared" si="6"/>
        <v>4.2603612617831299</v>
      </c>
      <c r="R11" s="3">
        <v>44542</v>
      </c>
      <c r="S11" s="4">
        <v>3.56E-2</v>
      </c>
      <c r="T11">
        <f t="shared" si="7"/>
        <v>4.2247612617831303</v>
      </c>
      <c r="Z11" s="2">
        <v>44682</v>
      </c>
      <c r="AA11">
        <v>792.5</v>
      </c>
      <c r="AB11" t="e">
        <f t="shared" si="5"/>
        <v>#N/A</v>
      </c>
      <c r="AC11">
        <f t="shared" si="8"/>
        <v>0.151649184885637</v>
      </c>
      <c r="AD11" s="3">
        <v>44680</v>
      </c>
      <c r="AE11" s="4">
        <v>4.0300000000000002E-2</v>
      </c>
      <c r="AF11">
        <f t="shared" si="9"/>
        <v>0.111349184885637</v>
      </c>
    </row>
    <row r="12" spans="2:32" x14ac:dyDescent="0.35">
      <c r="B12" s="10">
        <v>44512</v>
      </c>
      <c r="C12">
        <v>1076.2</v>
      </c>
      <c r="D12">
        <v>79900</v>
      </c>
      <c r="E12">
        <f t="shared" si="1"/>
        <v>0.34498834498834924</v>
      </c>
      <c r="F12" s="3">
        <v>44512</v>
      </c>
      <c r="G12" s="4">
        <v>3.5299999999999998E-2</v>
      </c>
      <c r="H12">
        <f t="shared" si="0"/>
        <v>0.30968834498834924</v>
      </c>
      <c r="N12" s="2">
        <v>44550</v>
      </c>
      <c r="O12">
        <f t="shared" si="2"/>
        <v>949.3</v>
      </c>
      <c r="P12">
        <f t="shared" si="3"/>
        <v>56950</v>
      </c>
      <c r="Q12">
        <f t="shared" si="6"/>
        <v>-4.1014243863016491</v>
      </c>
      <c r="R12" s="3">
        <v>44549</v>
      </c>
      <c r="S12" s="4">
        <v>3.6299999999999999E-2</v>
      </c>
      <c r="T12">
        <f t="shared" si="7"/>
        <v>-4.1377243863016488</v>
      </c>
      <c r="Z12" s="2">
        <v>44713</v>
      </c>
      <c r="AA12">
        <f t="shared" si="4"/>
        <v>679.65</v>
      </c>
      <c r="AB12">
        <f t="shared" si="5"/>
        <v>92650</v>
      </c>
      <c r="AC12">
        <f t="shared" si="8"/>
        <v>-14.239747634069403</v>
      </c>
      <c r="AD12" s="3">
        <v>44712</v>
      </c>
      <c r="AE12" s="4">
        <v>4.9100000000000005E-2</v>
      </c>
      <c r="AF12">
        <f t="shared" si="9"/>
        <v>-14.288847634069402</v>
      </c>
    </row>
    <row r="13" spans="2:32" x14ac:dyDescent="0.35">
      <c r="B13" s="10">
        <v>44515</v>
      </c>
      <c r="C13">
        <v>1069.5</v>
      </c>
      <c r="D13">
        <v>96900</v>
      </c>
      <c r="E13">
        <f t="shared" si="1"/>
        <v>-0.62256086229325824</v>
      </c>
      <c r="F13" s="3">
        <v>44515</v>
      </c>
      <c r="G13" s="4">
        <v>3.5499999999999997E-2</v>
      </c>
      <c r="H13">
        <f t="shared" si="0"/>
        <v>-0.65806086229325822</v>
      </c>
      <c r="N13" s="2">
        <v>44557</v>
      </c>
      <c r="O13">
        <f t="shared" si="2"/>
        <v>987.6</v>
      </c>
      <c r="P13">
        <f t="shared" si="3"/>
        <v>679150</v>
      </c>
      <c r="Q13">
        <f t="shared" si="6"/>
        <v>4.0345517749921065</v>
      </c>
      <c r="R13" s="3">
        <v>44556</v>
      </c>
      <c r="S13" s="4">
        <v>3.6400000000000002E-2</v>
      </c>
      <c r="T13">
        <f t="shared" si="7"/>
        <v>3.9981517749921065</v>
      </c>
      <c r="Z13" s="2">
        <v>44743</v>
      </c>
      <c r="AA13">
        <f t="shared" si="4"/>
        <v>630.35</v>
      </c>
      <c r="AB13">
        <f t="shared" si="5"/>
        <v>209950</v>
      </c>
      <c r="AC13">
        <f t="shared" si="8"/>
        <v>-7.2537335393217033</v>
      </c>
      <c r="AD13" s="3">
        <v>44742</v>
      </c>
      <c r="AE13" s="4">
        <v>5.1399999999999994E-2</v>
      </c>
      <c r="AF13">
        <f t="shared" si="9"/>
        <v>-7.3051335393217034</v>
      </c>
    </row>
    <row r="14" spans="2:32" x14ac:dyDescent="0.35">
      <c r="B14" s="10">
        <v>44516</v>
      </c>
      <c r="C14">
        <v>1038.4000000000001</v>
      </c>
      <c r="D14">
        <v>115600</v>
      </c>
      <c r="E14">
        <f t="shared" si="1"/>
        <v>-2.9079008882655364</v>
      </c>
      <c r="F14" s="3">
        <v>44516</v>
      </c>
      <c r="G14" s="4">
        <v>3.5499999999999997E-2</v>
      </c>
      <c r="H14">
        <f t="shared" si="0"/>
        <v>-2.9434008882655363</v>
      </c>
      <c r="N14" s="2">
        <v>44564</v>
      </c>
      <c r="O14">
        <f t="shared" si="2"/>
        <v>1036.25</v>
      </c>
      <c r="P14">
        <f t="shared" si="3"/>
        <v>11900</v>
      </c>
      <c r="Q14">
        <f t="shared" si="6"/>
        <v>4.9260834345889002</v>
      </c>
      <c r="R14" s="3">
        <v>44563</v>
      </c>
      <c r="S14" s="4">
        <v>3.6000000000000004E-2</v>
      </c>
      <c r="T14">
        <f t="shared" si="7"/>
        <v>4.8900834345889006</v>
      </c>
      <c r="Z14" s="2">
        <v>44774</v>
      </c>
      <c r="AA14">
        <f t="shared" si="4"/>
        <v>733.85</v>
      </c>
      <c r="AB14">
        <f t="shared" si="5"/>
        <v>142800</v>
      </c>
      <c r="AC14">
        <f t="shared" si="8"/>
        <v>16.419449512175774</v>
      </c>
      <c r="AD14" s="3">
        <v>44771</v>
      </c>
      <c r="AE14" s="4">
        <v>5.5999999999999994E-2</v>
      </c>
      <c r="AF14">
        <f t="shared" si="9"/>
        <v>16.363449512175773</v>
      </c>
    </row>
    <row r="15" spans="2:32" x14ac:dyDescent="0.35">
      <c r="B15" s="10">
        <v>44517</v>
      </c>
      <c r="C15">
        <v>1024.2</v>
      </c>
      <c r="D15">
        <v>442850</v>
      </c>
      <c r="E15">
        <f t="shared" si="1"/>
        <v>-1.3674884437596344</v>
      </c>
      <c r="F15" s="3">
        <v>44517</v>
      </c>
      <c r="G15" s="4">
        <v>3.56E-2</v>
      </c>
      <c r="H15">
        <f t="shared" si="0"/>
        <v>-1.4030884437596345</v>
      </c>
      <c r="N15" s="2">
        <v>44571</v>
      </c>
      <c r="O15">
        <f t="shared" si="2"/>
        <v>1049.95</v>
      </c>
      <c r="P15">
        <f t="shared" si="3"/>
        <v>23800</v>
      </c>
      <c r="Q15">
        <f t="shared" si="6"/>
        <v>1.3220747889022963</v>
      </c>
      <c r="R15" s="3">
        <v>44570</v>
      </c>
      <c r="S15" s="4">
        <v>3.5900000000000001E-2</v>
      </c>
      <c r="T15">
        <f t="shared" si="7"/>
        <v>1.2861747889022963</v>
      </c>
      <c r="Z15" s="2">
        <v>44805</v>
      </c>
      <c r="AA15">
        <v>748.3</v>
      </c>
      <c r="AB15" t="e">
        <f t="shared" si="5"/>
        <v>#N/A</v>
      </c>
      <c r="AC15">
        <f t="shared" si="8"/>
        <v>1.9690672480752105</v>
      </c>
      <c r="AD15" s="3">
        <v>44803</v>
      </c>
      <c r="AE15" s="4">
        <v>5.5899999999999998E-2</v>
      </c>
      <c r="AF15">
        <f t="shared" si="9"/>
        <v>1.9131672480752104</v>
      </c>
    </row>
    <row r="16" spans="2:32" x14ac:dyDescent="0.35">
      <c r="B16" s="10">
        <v>44518</v>
      </c>
      <c r="C16">
        <v>1012.05</v>
      </c>
      <c r="D16">
        <v>662150</v>
      </c>
      <c r="E16">
        <f t="shared" si="1"/>
        <v>-1.1862917398945607</v>
      </c>
      <c r="F16" s="3">
        <v>44518</v>
      </c>
      <c r="G16" s="4">
        <v>3.5400000000000001E-2</v>
      </c>
      <c r="H16">
        <f t="shared" si="0"/>
        <v>-1.2216917398945608</v>
      </c>
      <c r="N16" s="2">
        <v>44578</v>
      </c>
      <c r="O16">
        <f t="shared" si="2"/>
        <v>1033.4000000000001</v>
      </c>
      <c r="P16">
        <f t="shared" si="3"/>
        <v>59500</v>
      </c>
      <c r="Q16">
        <f t="shared" si="6"/>
        <v>-1.5762655364541123</v>
      </c>
      <c r="R16" s="3">
        <v>44577</v>
      </c>
      <c r="S16" s="4">
        <v>3.73E-2</v>
      </c>
      <c r="T16">
        <f t="shared" si="7"/>
        <v>-1.6135655364541122</v>
      </c>
      <c r="Z16" s="2">
        <v>44835</v>
      </c>
      <c r="AA16">
        <v>730.5</v>
      </c>
      <c r="AB16" t="e">
        <f t="shared" si="5"/>
        <v>#N/A</v>
      </c>
      <c r="AC16">
        <f t="shared" si="8"/>
        <v>-2.3787251102498939</v>
      </c>
      <c r="AD16" s="3">
        <v>44834</v>
      </c>
      <c r="AE16" s="4">
        <v>6.0899999999999996E-2</v>
      </c>
      <c r="AF16">
        <f t="shared" si="9"/>
        <v>-2.439625110249894</v>
      </c>
    </row>
    <row r="17" spans="2:20" x14ac:dyDescent="0.35">
      <c r="B17" s="10">
        <v>44522</v>
      </c>
      <c r="C17">
        <v>992.25</v>
      </c>
      <c r="D17">
        <v>1263100</v>
      </c>
      <c r="E17">
        <f t="shared" si="1"/>
        <v>-1.9564250778123566</v>
      </c>
      <c r="F17" s="3">
        <v>44522</v>
      </c>
      <c r="G17" s="4">
        <v>3.5400000000000001E-2</v>
      </c>
      <c r="H17">
        <f t="shared" si="0"/>
        <v>-1.9918250778123567</v>
      </c>
      <c r="N17" s="2">
        <v>44585</v>
      </c>
      <c r="O17">
        <f t="shared" si="2"/>
        <v>892.4</v>
      </c>
      <c r="P17">
        <f t="shared" si="3"/>
        <v>844050</v>
      </c>
      <c r="Q17">
        <f t="shared" si="6"/>
        <v>-13.644281014128131</v>
      </c>
      <c r="R17" s="3">
        <v>44584</v>
      </c>
      <c r="S17" s="4">
        <v>3.7599999999999995E-2</v>
      </c>
      <c r="T17">
        <f t="shared" si="7"/>
        <v>-13.68188101412813</v>
      </c>
    </row>
    <row r="18" spans="2:20" x14ac:dyDescent="0.35">
      <c r="B18" s="10">
        <v>44523</v>
      </c>
      <c r="C18">
        <v>1006.6</v>
      </c>
      <c r="D18">
        <v>1751850</v>
      </c>
      <c r="E18">
        <f t="shared" si="1"/>
        <v>1.4462081128747817</v>
      </c>
      <c r="F18" s="3">
        <v>44523</v>
      </c>
      <c r="G18" s="4">
        <v>3.5299999999999998E-2</v>
      </c>
      <c r="H18">
        <f t="shared" si="0"/>
        <v>1.4109081128747816</v>
      </c>
      <c r="N18" s="2">
        <v>44592</v>
      </c>
      <c r="O18">
        <f t="shared" si="2"/>
        <v>861.8</v>
      </c>
      <c r="P18">
        <f t="shared" si="3"/>
        <v>37400</v>
      </c>
      <c r="Q18">
        <f t="shared" si="6"/>
        <v>-3.4289556252801461</v>
      </c>
      <c r="R18" s="3">
        <v>44591</v>
      </c>
      <c r="S18" s="4">
        <v>3.8599999999999995E-2</v>
      </c>
      <c r="T18">
        <f t="shared" si="7"/>
        <v>-3.4675556252801463</v>
      </c>
    </row>
    <row r="19" spans="2:20" x14ac:dyDescent="0.35">
      <c r="B19" s="10">
        <v>44524</v>
      </c>
      <c r="C19">
        <v>993.65</v>
      </c>
      <c r="D19">
        <v>2049350</v>
      </c>
      <c r="E19">
        <f t="shared" si="1"/>
        <v>-1.2865090403338015</v>
      </c>
      <c r="F19" s="3">
        <v>44524</v>
      </c>
      <c r="G19" s="4">
        <v>3.5499999999999997E-2</v>
      </c>
      <c r="H19">
        <f t="shared" si="0"/>
        <v>-1.3220090403338016</v>
      </c>
      <c r="N19" s="2">
        <v>44599</v>
      </c>
      <c r="O19">
        <f t="shared" si="2"/>
        <v>881.45</v>
      </c>
      <c r="P19">
        <f t="shared" si="3"/>
        <v>56100</v>
      </c>
      <c r="Q19">
        <f t="shared" si="6"/>
        <v>2.2801113947551741</v>
      </c>
      <c r="R19" s="3">
        <v>44598</v>
      </c>
      <c r="S19" s="4">
        <v>3.7499999999999999E-2</v>
      </c>
      <c r="T19">
        <f t="shared" si="7"/>
        <v>2.242611394755174</v>
      </c>
    </row>
    <row r="20" spans="2:20" x14ac:dyDescent="0.35">
      <c r="B20" s="10">
        <v>44525</v>
      </c>
      <c r="C20">
        <v>991.8</v>
      </c>
      <c r="D20">
        <v>2316250</v>
      </c>
      <c r="E20">
        <f t="shared" si="1"/>
        <v>-0.18618225733407365</v>
      </c>
      <c r="F20" s="3">
        <v>44525</v>
      </c>
      <c r="G20" s="4">
        <v>3.5499999999999997E-2</v>
      </c>
      <c r="H20">
        <f t="shared" si="0"/>
        <v>-0.22168225733407365</v>
      </c>
      <c r="N20" s="2">
        <v>44606</v>
      </c>
      <c r="O20">
        <f t="shared" si="2"/>
        <v>838.1</v>
      </c>
      <c r="P20">
        <f t="shared" si="3"/>
        <v>96900</v>
      </c>
      <c r="Q20">
        <f t="shared" si="6"/>
        <v>-4.9180327868852478</v>
      </c>
      <c r="R20" s="3">
        <v>44605</v>
      </c>
      <c r="S20" s="4">
        <v>3.7200000000000004E-2</v>
      </c>
      <c r="T20">
        <f t="shared" si="7"/>
        <v>-4.9552327868852482</v>
      </c>
    </row>
    <row r="21" spans="2:20" x14ac:dyDescent="0.35">
      <c r="B21" s="10">
        <v>44526</v>
      </c>
      <c r="C21">
        <v>955.9</v>
      </c>
      <c r="D21">
        <v>17000</v>
      </c>
      <c r="E21">
        <f t="shared" si="1"/>
        <v>-3.6196813873764855</v>
      </c>
      <c r="F21" s="3">
        <v>44526</v>
      </c>
      <c r="G21" s="4">
        <v>3.5400000000000001E-2</v>
      </c>
      <c r="H21">
        <f t="shared" si="0"/>
        <v>-3.6550813873764856</v>
      </c>
      <c r="N21" s="2">
        <v>44613</v>
      </c>
      <c r="O21">
        <f t="shared" si="2"/>
        <v>823.05</v>
      </c>
      <c r="P21">
        <f t="shared" si="3"/>
        <v>931600</v>
      </c>
      <c r="Q21">
        <f t="shared" si="6"/>
        <v>-1.7957284333611823</v>
      </c>
      <c r="R21" s="3">
        <v>44612</v>
      </c>
      <c r="S21" s="4">
        <v>3.7400000000000003E-2</v>
      </c>
      <c r="T21">
        <f t="shared" si="7"/>
        <v>-1.8331284333611824</v>
      </c>
    </row>
    <row r="22" spans="2:20" x14ac:dyDescent="0.35">
      <c r="B22" s="10">
        <v>44529</v>
      </c>
      <c r="C22">
        <v>941.2</v>
      </c>
      <c r="D22">
        <v>18700</v>
      </c>
      <c r="E22">
        <f t="shared" si="1"/>
        <v>-1.5378177633643615</v>
      </c>
      <c r="F22" s="3">
        <v>44529</v>
      </c>
      <c r="G22" s="4">
        <v>3.5400000000000001E-2</v>
      </c>
      <c r="H22">
        <f t="shared" si="0"/>
        <v>-1.5732177633643616</v>
      </c>
      <c r="N22" s="2">
        <v>44620</v>
      </c>
      <c r="O22">
        <v>778</v>
      </c>
      <c r="P22" t="e">
        <f t="shared" si="3"/>
        <v>#N/A</v>
      </c>
      <c r="Q22">
        <f t="shared" si="6"/>
        <v>-5.473543527124713</v>
      </c>
      <c r="R22" s="3">
        <v>44619</v>
      </c>
      <c r="S22" s="4">
        <v>3.7999999999999999E-2</v>
      </c>
      <c r="T22">
        <f t="shared" si="7"/>
        <v>-5.5115435271247133</v>
      </c>
    </row>
    <row r="23" spans="2:20" x14ac:dyDescent="0.35">
      <c r="B23" s="10">
        <v>44530</v>
      </c>
      <c r="C23">
        <v>942.2</v>
      </c>
      <c r="D23">
        <v>20400</v>
      </c>
      <c r="E23">
        <f t="shared" si="1"/>
        <v>0.10624734381640458</v>
      </c>
      <c r="F23" s="3">
        <v>44530</v>
      </c>
      <c r="G23" s="4">
        <v>3.5499999999999997E-2</v>
      </c>
      <c r="H23">
        <f t="shared" si="0"/>
        <v>7.0747343816404573E-2</v>
      </c>
      <c r="N23" s="2">
        <v>44627</v>
      </c>
      <c r="O23">
        <f t="shared" si="2"/>
        <v>699.85</v>
      </c>
      <c r="P23">
        <f t="shared" si="3"/>
        <v>53550</v>
      </c>
      <c r="Q23">
        <f t="shared" si="6"/>
        <v>-10.044987146529561</v>
      </c>
      <c r="R23" s="3">
        <v>44626</v>
      </c>
      <c r="S23" s="4">
        <v>3.8300000000000001E-2</v>
      </c>
      <c r="T23">
        <f t="shared" si="7"/>
        <v>-10.08328714652956</v>
      </c>
    </row>
    <row r="24" spans="2:20" x14ac:dyDescent="0.35">
      <c r="B24" s="10">
        <v>44531</v>
      </c>
      <c r="C24">
        <v>949</v>
      </c>
      <c r="D24">
        <v>21250</v>
      </c>
      <c r="E24">
        <f t="shared" si="1"/>
        <v>0.7217151347909101</v>
      </c>
      <c r="F24" s="3">
        <v>44531</v>
      </c>
      <c r="G24" s="4">
        <v>3.5299999999999998E-2</v>
      </c>
      <c r="H24">
        <f t="shared" si="0"/>
        <v>0.6864151347909101</v>
      </c>
      <c r="N24" s="2">
        <v>44634</v>
      </c>
      <c r="O24">
        <f t="shared" si="2"/>
        <v>730.1</v>
      </c>
      <c r="P24">
        <f t="shared" si="3"/>
        <v>75650</v>
      </c>
      <c r="Q24">
        <f t="shared" si="6"/>
        <v>4.3223547903122101</v>
      </c>
      <c r="R24" s="3">
        <v>44633</v>
      </c>
      <c r="S24" s="4">
        <v>3.7699999999999997E-2</v>
      </c>
      <c r="T24">
        <f t="shared" si="7"/>
        <v>4.2846547903122101</v>
      </c>
    </row>
    <row r="25" spans="2:20" x14ac:dyDescent="0.35">
      <c r="B25" s="10">
        <v>44532</v>
      </c>
      <c r="C25">
        <v>956.8</v>
      </c>
      <c r="D25">
        <v>23800</v>
      </c>
      <c r="E25">
        <f t="shared" si="1"/>
        <v>0.82191780821917337</v>
      </c>
      <c r="F25" s="3">
        <v>44532</v>
      </c>
      <c r="G25" s="4">
        <v>3.5400000000000001E-2</v>
      </c>
      <c r="H25">
        <f t="shared" si="0"/>
        <v>0.78651780821917339</v>
      </c>
      <c r="N25" s="2">
        <v>44641</v>
      </c>
      <c r="O25">
        <f t="shared" si="2"/>
        <v>743.4</v>
      </c>
      <c r="P25">
        <f t="shared" si="3"/>
        <v>408850</v>
      </c>
      <c r="Q25">
        <f t="shared" si="6"/>
        <v>1.8216682646212785</v>
      </c>
      <c r="R25" s="3">
        <v>44640</v>
      </c>
      <c r="S25" s="4">
        <v>3.7900000000000003E-2</v>
      </c>
      <c r="T25">
        <f t="shared" si="7"/>
        <v>1.7837682646212785</v>
      </c>
    </row>
    <row r="26" spans="2:20" x14ac:dyDescent="0.35">
      <c r="B26" s="10">
        <v>44533</v>
      </c>
      <c r="C26">
        <v>955.75</v>
      </c>
      <c r="D26">
        <v>25500</v>
      </c>
      <c r="E26">
        <f t="shared" si="1"/>
        <v>-0.10974080267558053</v>
      </c>
      <c r="F26" s="3">
        <v>44533</v>
      </c>
      <c r="G26" s="4">
        <v>3.5499999999999997E-2</v>
      </c>
      <c r="H26">
        <f t="shared" si="0"/>
        <v>-0.14524080267558054</v>
      </c>
      <c r="N26" s="2">
        <v>44648</v>
      </c>
      <c r="O26">
        <f t="shared" si="2"/>
        <v>728.35</v>
      </c>
      <c r="P26">
        <f t="shared" si="3"/>
        <v>1357450</v>
      </c>
      <c r="Q26">
        <f t="shared" si="6"/>
        <v>-2.0244821092278662</v>
      </c>
      <c r="R26" s="3">
        <v>44647</v>
      </c>
      <c r="S26" s="4">
        <v>3.8300000000000001E-2</v>
      </c>
      <c r="T26">
        <f t="shared" si="7"/>
        <v>-2.0627821092278662</v>
      </c>
    </row>
    <row r="27" spans="2:20" x14ac:dyDescent="0.35">
      <c r="B27" s="10">
        <v>44536</v>
      </c>
      <c r="C27">
        <v>949.45</v>
      </c>
      <c r="D27">
        <v>32300</v>
      </c>
      <c r="E27">
        <f t="shared" si="1"/>
        <v>-0.65916819251895942</v>
      </c>
      <c r="F27" s="3">
        <v>44536</v>
      </c>
      <c r="G27" s="4">
        <v>3.56E-2</v>
      </c>
      <c r="H27">
        <f t="shared" si="0"/>
        <v>-0.69476819251895938</v>
      </c>
      <c r="N27" s="2">
        <v>44655</v>
      </c>
      <c r="O27">
        <f t="shared" si="2"/>
        <v>791.3</v>
      </c>
      <c r="P27">
        <f t="shared" si="3"/>
        <v>36550</v>
      </c>
      <c r="Q27">
        <f t="shared" si="6"/>
        <v>8.6428228186997913</v>
      </c>
      <c r="R27" s="3">
        <v>44654</v>
      </c>
      <c r="S27" s="4">
        <v>3.9800000000000002E-2</v>
      </c>
      <c r="T27">
        <f t="shared" si="7"/>
        <v>8.6030228186997917</v>
      </c>
    </row>
    <row r="28" spans="2:20" x14ac:dyDescent="0.35">
      <c r="B28" s="10">
        <v>44537</v>
      </c>
      <c r="C28">
        <v>962</v>
      </c>
      <c r="D28">
        <v>32300</v>
      </c>
      <c r="E28">
        <f t="shared" si="1"/>
        <v>1.3218178945705361</v>
      </c>
      <c r="F28" s="3">
        <v>44537</v>
      </c>
      <c r="G28" s="4">
        <v>3.5699999999999996E-2</v>
      </c>
      <c r="H28">
        <f t="shared" si="0"/>
        <v>1.286117894570536</v>
      </c>
      <c r="N28" s="2">
        <v>44662</v>
      </c>
      <c r="O28">
        <f t="shared" si="2"/>
        <v>819</v>
      </c>
      <c r="P28">
        <f t="shared" si="3"/>
        <v>48450</v>
      </c>
      <c r="Q28">
        <f t="shared" si="6"/>
        <v>3.5005686844433268</v>
      </c>
      <c r="R28" s="3">
        <v>44661</v>
      </c>
      <c r="S28" s="4">
        <v>3.9900000000000005E-2</v>
      </c>
      <c r="T28">
        <f t="shared" si="7"/>
        <v>3.460668684443327</v>
      </c>
    </row>
    <row r="29" spans="2:20" x14ac:dyDescent="0.35">
      <c r="B29" s="10">
        <v>44538</v>
      </c>
      <c r="C29">
        <v>985.4</v>
      </c>
      <c r="D29">
        <v>29750</v>
      </c>
      <c r="E29">
        <f t="shared" si="1"/>
        <v>2.4324324324324302</v>
      </c>
      <c r="F29" s="3">
        <v>44538</v>
      </c>
      <c r="G29" s="4">
        <v>3.5099999999999999E-2</v>
      </c>
      <c r="H29">
        <f t="shared" si="0"/>
        <v>2.3973324324324303</v>
      </c>
      <c r="N29" s="2">
        <v>44669</v>
      </c>
      <c r="O29">
        <f t="shared" si="2"/>
        <v>808.55</v>
      </c>
      <c r="P29">
        <f t="shared" si="3"/>
        <v>89250</v>
      </c>
      <c r="Q29">
        <f t="shared" si="6"/>
        <v>-1.2759462759462814</v>
      </c>
      <c r="R29" s="3">
        <v>44668</v>
      </c>
      <c r="S29" s="4">
        <v>3.9800000000000002E-2</v>
      </c>
      <c r="T29">
        <f t="shared" si="7"/>
        <v>-1.3157462759462815</v>
      </c>
    </row>
    <row r="30" spans="2:20" x14ac:dyDescent="0.35">
      <c r="B30" s="10">
        <v>44539</v>
      </c>
      <c r="C30">
        <v>990.45</v>
      </c>
      <c r="D30">
        <v>29750</v>
      </c>
      <c r="E30">
        <f t="shared" si="1"/>
        <v>0.51248224071443771</v>
      </c>
      <c r="F30" s="3">
        <v>44539</v>
      </c>
      <c r="G30" s="4">
        <v>3.5200000000000002E-2</v>
      </c>
      <c r="H30">
        <f t="shared" si="0"/>
        <v>0.4772822407144377</v>
      </c>
      <c r="N30" s="2">
        <v>44676</v>
      </c>
      <c r="O30">
        <f t="shared" si="2"/>
        <v>805.4</v>
      </c>
      <c r="P30">
        <f t="shared" si="3"/>
        <v>1062500</v>
      </c>
      <c r="Q30">
        <f t="shared" si="6"/>
        <v>-0.38958629645661708</v>
      </c>
      <c r="R30" s="3">
        <v>44675</v>
      </c>
      <c r="S30" s="4">
        <v>4.0099999999999997E-2</v>
      </c>
      <c r="T30">
        <f t="shared" si="7"/>
        <v>-0.42968629645661705</v>
      </c>
    </row>
    <row r="31" spans="2:20" x14ac:dyDescent="0.35">
      <c r="B31" s="10">
        <v>44540</v>
      </c>
      <c r="C31">
        <v>997.95</v>
      </c>
      <c r="D31">
        <v>26350</v>
      </c>
      <c r="E31">
        <f t="shared" si="1"/>
        <v>0.75723156141147963</v>
      </c>
      <c r="F31" s="3">
        <v>44540</v>
      </c>
      <c r="G31" s="4">
        <v>3.5000000000000003E-2</v>
      </c>
      <c r="H31">
        <f t="shared" si="0"/>
        <v>0.72223156141147959</v>
      </c>
      <c r="N31" s="2">
        <v>44683</v>
      </c>
      <c r="O31">
        <f t="shared" si="2"/>
        <v>792.5</v>
      </c>
      <c r="P31">
        <f t="shared" si="3"/>
        <v>20400</v>
      </c>
      <c r="Q31">
        <f t="shared" si="6"/>
        <v>-1.601688601936923</v>
      </c>
      <c r="R31" s="3">
        <v>44682</v>
      </c>
      <c r="S31" s="4">
        <v>4.6300000000000001E-2</v>
      </c>
      <c r="T31">
        <f t="shared" si="7"/>
        <v>-1.647988601936923</v>
      </c>
    </row>
    <row r="32" spans="2:20" x14ac:dyDescent="0.35">
      <c r="B32" s="10">
        <v>44543</v>
      </c>
      <c r="C32">
        <v>989.9</v>
      </c>
      <c r="D32">
        <v>30600</v>
      </c>
      <c r="E32">
        <f t="shared" si="1"/>
        <v>-0.80665363996192885</v>
      </c>
      <c r="F32" s="3">
        <v>44543</v>
      </c>
      <c r="G32" s="4">
        <v>3.5099999999999999E-2</v>
      </c>
      <c r="H32">
        <f t="shared" si="0"/>
        <v>-0.84175363996192887</v>
      </c>
      <c r="N32" s="2">
        <v>44690</v>
      </c>
      <c r="O32">
        <f t="shared" si="2"/>
        <v>724.3</v>
      </c>
      <c r="P32">
        <f t="shared" si="3"/>
        <v>30600</v>
      </c>
      <c r="Q32">
        <f t="shared" si="6"/>
        <v>-8.6056782334384927</v>
      </c>
      <c r="R32" s="3">
        <v>44689</v>
      </c>
      <c r="S32" s="4">
        <v>4.9000000000000002E-2</v>
      </c>
      <c r="T32">
        <f t="shared" si="7"/>
        <v>-8.6546782334384922</v>
      </c>
    </row>
    <row r="33" spans="2:20" x14ac:dyDescent="0.35">
      <c r="B33" s="10">
        <v>44544</v>
      </c>
      <c r="C33">
        <v>997.35</v>
      </c>
      <c r="D33">
        <v>29750</v>
      </c>
      <c r="E33">
        <f t="shared" si="1"/>
        <v>0.75260127285584866</v>
      </c>
      <c r="F33" s="3">
        <v>44544</v>
      </c>
      <c r="G33" s="4">
        <v>3.5200000000000002E-2</v>
      </c>
      <c r="H33">
        <f t="shared" si="0"/>
        <v>0.71740127285584865</v>
      </c>
      <c r="N33" s="2">
        <v>44697</v>
      </c>
      <c r="O33">
        <f t="shared" si="2"/>
        <v>687.2</v>
      </c>
      <c r="P33">
        <f t="shared" si="3"/>
        <v>111350</v>
      </c>
      <c r="Q33">
        <f t="shared" si="6"/>
        <v>-5.1221869391136146</v>
      </c>
      <c r="R33" s="3">
        <v>44696</v>
      </c>
      <c r="S33" s="4">
        <v>4.9200000000000001E-2</v>
      </c>
      <c r="T33">
        <f t="shared" si="7"/>
        <v>-5.1713869391136145</v>
      </c>
    </row>
    <row r="34" spans="2:20" x14ac:dyDescent="0.35">
      <c r="B34" s="10">
        <v>44545</v>
      </c>
      <c r="C34">
        <v>1004</v>
      </c>
      <c r="D34">
        <v>32300</v>
      </c>
      <c r="E34">
        <f t="shared" si="1"/>
        <v>0.66676693237078033</v>
      </c>
      <c r="F34" s="3">
        <v>44545</v>
      </c>
      <c r="G34" s="4">
        <v>3.5299999999999998E-2</v>
      </c>
      <c r="H34">
        <f t="shared" si="0"/>
        <v>0.63146693237078033</v>
      </c>
      <c r="N34" s="2">
        <v>44704</v>
      </c>
      <c r="O34">
        <f t="shared" si="2"/>
        <v>668</v>
      </c>
      <c r="P34">
        <f t="shared" si="3"/>
        <v>1003000</v>
      </c>
      <c r="Q34">
        <f t="shared" si="6"/>
        <v>-2.7939464493597272</v>
      </c>
      <c r="R34" s="3">
        <v>44703</v>
      </c>
      <c r="S34" s="4">
        <v>4.8799999999999996E-2</v>
      </c>
      <c r="T34">
        <f t="shared" si="7"/>
        <v>-2.8427464493597272</v>
      </c>
    </row>
    <row r="35" spans="2:20" x14ac:dyDescent="0.35">
      <c r="B35" s="10">
        <v>44546</v>
      </c>
      <c r="C35">
        <v>994.25</v>
      </c>
      <c r="D35">
        <v>36550</v>
      </c>
      <c r="E35">
        <f t="shared" si="1"/>
        <v>-0.9711155378486056</v>
      </c>
      <c r="F35" s="3">
        <v>44546</v>
      </c>
      <c r="G35" s="4">
        <v>3.56E-2</v>
      </c>
      <c r="H35">
        <f t="shared" si="0"/>
        <v>-1.0067155378486057</v>
      </c>
      <c r="N35" s="2">
        <v>44711</v>
      </c>
      <c r="O35">
        <f t="shared" si="2"/>
        <v>681.9</v>
      </c>
      <c r="P35">
        <f t="shared" si="3"/>
        <v>96900</v>
      </c>
      <c r="Q35">
        <f t="shared" si="6"/>
        <v>2.0808383233532899</v>
      </c>
      <c r="R35" s="3">
        <v>44710</v>
      </c>
      <c r="S35" s="4">
        <v>4.9800000000000004E-2</v>
      </c>
      <c r="T35">
        <f t="shared" si="7"/>
        <v>2.03103832335329</v>
      </c>
    </row>
    <row r="36" spans="2:20" x14ac:dyDescent="0.35">
      <c r="B36" s="10">
        <v>44547</v>
      </c>
      <c r="C36">
        <v>984.6</v>
      </c>
      <c r="D36">
        <v>56100</v>
      </c>
      <c r="E36">
        <f t="shared" si="1"/>
        <v>-0.97058083982901455</v>
      </c>
      <c r="F36" s="3">
        <v>44547</v>
      </c>
      <c r="G36" s="4">
        <v>3.56E-2</v>
      </c>
      <c r="H36">
        <f t="shared" si="0"/>
        <v>-1.0061808398290146</v>
      </c>
      <c r="N36" s="2">
        <v>44718</v>
      </c>
      <c r="O36">
        <f t="shared" si="2"/>
        <v>621.65</v>
      </c>
      <c r="P36">
        <f t="shared" si="3"/>
        <v>122400</v>
      </c>
      <c r="Q36">
        <f t="shared" si="6"/>
        <v>-8.8356063938993987</v>
      </c>
      <c r="R36" s="3">
        <v>44717</v>
      </c>
      <c r="S36" s="4">
        <v>0.05</v>
      </c>
      <c r="T36">
        <f t="shared" si="7"/>
        <v>-8.8856063938993994</v>
      </c>
    </row>
    <row r="37" spans="2:20" x14ac:dyDescent="0.35">
      <c r="B37" s="10">
        <v>44550</v>
      </c>
      <c r="C37">
        <v>949.3</v>
      </c>
      <c r="D37">
        <v>56950</v>
      </c>
      <c r="E37">
        <f t="shared" si="1"/>
        <v>-3.5852122689417092</v>
      </c>
      <c r="F37" s="3">
        <v>44550</v>
      </c>
      <c r="G37" s="4">
        <v>3.6000000000000004E-2</v>
      </c>
      <c r="H37">
        <f t="shared" si="0"/>
        <v>-3.6212122689417092</v>
      </c>
      <c r="N37" s="2">
        <v>44725</v>
      </c>
      <c r="O37">
        <f t="shared" si="2"/>
        <v>583.65</v>
      </c>
      <c r="P37">
        <f t="shared" si="3"/>
        <v>470900</v>
      </c>
      <c r="Q37">
        <f t="shared" si="6"/>
        <v>-6.1127644172766029</v>
      </c>
      <c r="R37" s="3">
        <v>44724</v>
      </c>
      <c r="S37" s="4">
        <v>5.1200000000000002E-2</v>
      </c>
      <c r="T37">
        <f t="shared" si="7"/>
        <v>-6.1639644172766026</v>
      </c>
    </row>
    <row r="38" spans="2:20" x14ac:dyDescent="0.35">
      <c r="B38" s="10">
        <v>44551</v>
      </c>
      <c r="C38">
        <v>974.55</v>
      </c>
      <c r="D38">
        <v>67150</v>
      </c>
      <c r="E38">
        <f t="shared" si="1"/>
        <v>2.6598546297271675</v>
      </c>
      <c r="F38" s="3">
        <v>44551</v>
      </c>
      <c r="G38" s="4">
        <v>3.6699999999999997E-2</v>
      </c>
      <c r="H38">
        <f t="shared" si="0"/>
        <v>2.6231546297271673</v>
      </c>
      <c r="N38" s="2">
        <v>44732</v>
      </c>
      <c r="O38">
        <f t="shared" si="2"/>
        <v>583.04999999999995</v>
      </c>
      <c r="P38">
        <f t="shared" si="3"/>
        <v>1108400</v>
      </c>
      <c r="Q38">
        <f t="shared" si="6"/>
        <v>-0.10280133641737733</v>
      </c>
      <c r="R38" s="3">
        <v>44731</v>
      </c>
      <c r="S38" s="4">
        <v>5.1100000000000007E-2</v>
      </c>
      <c r="T38">
        <f t="shared" si="7"/>
        <v>-0.15390133641737735</v>
      </c>
    </row>
    <row r="39" spans="2:20" x14ac:dyDescent="0.35">
      <c r="B39" s="10">
        <v>44552</v>
      </c>
      <c r="C39">
        <v>998.2</v>
      </c>
      <c r="D39">
        <v>68000</v>
      </c>
      <c r="E39">
        <f t="shared" si="1"/>
        <v>2.4267610692114401</v>
      </c>
      <c r="F39" s="3">
        <v>44552</v>
      </c>
      <c r="G39" s="4">
        <v>3.6799999999999999E-2</v>
      </c>
      <c r="H39">
        <f t="shared" si="0"/>
        <v>2.3899610692114401</v>
      </c>
      <c r="N39" s="2">
        <v>44739</v>
      </c>
      <c r="O39">
        <f t="shared" si="2"/>
        <v>615.04999999999995</v>
      </c>
      <c r="P39">
        <f t="shared" si="3"/>
        <v>2241450</v>
      </c>
      <c r="Q39">
        <f t="shared" si="6"/>
        <v>5.4883800703198702</v>
      </c>
      <c r="R39" s="3">
        <v>44738</v>
      </c>
      <c r="S39" s="4">
        <v>5.1299999999999998E-2</v>
      </c>
      <c r="T39">
        <f t="shared" si="7"/>
        <v>5.4370800703198698</v>
      </c>
    </row>
    <row r="40" spans="2:20" x14ac:dyDescent="0.35">
      <c r="B40" s="10">
        <v>44553</v>
      </c>
      <c r="C40">
        <v>1000.65</v>
      </c>
      <c r="D40">
        <v>273700</v>
      </c>
      <c r="E40">
        <f t="shared" si="1"/>
        <v>0.24544179523140969</v>
      </c>
      <c r="F40" s="3">
        <v>44553</v>
      </c>
      <c r="G40" s="4">
        <v>3.6600000000000001E-2</v>
      </c>
      <c r="H40">
        <f t="shared" si="0"/>
        <v>0.20884179523140969</v>
      </c>
      <c r="N40" s="2">
        <v>44746</v>
      </c>
      <c r="O40">
        <f t="shared" si="2"/>
        <v>634.04999999999995</v>
      </c>
      <c r="P40">
        <f t="shared" si="3"/>
        <v>208250</v>
      </c>
      <c r="Q40">
        <f t="shared" si="6"/>
        <v>3.0891797414844326</v>
      </c>
      <c r="R40" s="3">
        <v>44745</v>
      </c>
      <c r="S40" s="4">
        <v>5.1699999999999996E-2</v>
      </c>
      <c r="T40">
        <f t="shared" si="7"/>
        <v>3.0374797414844328</v>
      </c>
    </row>
    <row r="41" spans="2:20" x14ac:dyDescent="0.35">
      <c r="B41" s="10">
        <v>44554</v>
      </c>
      <c r="C41">
        <v>994.5</v>
      </c>
      <c r="D41">
        <v>375700</v>
      </c>
      <c r="E41">
        <f t="shared" si="1"/>
        <v>-0.61460050966871305</v>
      </c>
      <c r="F41" s="3">
        <v>44554</v>
      </c>
      <c r="G41" s="4">
        <v>3.6299999999999999E-2</v>
      </c>
      <c r="H41">
        <f t="shared" si="0"/>
        <v>-0.65090050966871305</v>
      </c>
      <c r="N41" s="2">
        <v>44753</v>
      </c>
      <c r="O41">
        <f t="shared" si="2"/>
        <v>638.29999999999995</v>
      </c>
      <c r="P41">
        <f t="shared" si="3"/>
        <v>217600</v>
      </c>
      <c r="Q41">
        <f t="shared" si="6"/>
        <v>0.67029414084062777</v>
      </c>
      <c r="R41" s="3">
        <v>44752</v>
      </c>
      <c r="S41" s="4">
        <v>5.2300000000000006E-2</v>
      </c>
      <c r="T41">
        <f t="shared" si="7"/>
        <v>0.61799414084062776</v>
      </c>
    </row>
    <row r="42" spans="2:20" x14ac:dyDescent="0.35">
      <c r="B42" s="10">
        <v>44557</v>
      </c>
      <c r="C42">
        <v>987.6</v>
      </c>
      <c r="D42">
        <v>679150</v>
      </c>
      <c r="E42">
        <f t="shared" si="1"/>
        <v>-0.69381598793363275</v>
      </c>
      <c r="F42" s="3">
        <v>44557</v>
      </c>
      <c r="G42" s="4">
        <v>3.6400000000000002E-2</v>
      </c>
      <c r="H42">
        <f t="shared" si="0"/>
        <v>-0.73021598793363274</v>
      </c>
      <c r="N42" s="2">
        <v>44760</v>
      </c>
      <c r="O42">
        <f t="shared" si="2"/>
        <v>648.5</v>
      </c>
      <c r="P42">
        <f t="shared" si="3"/>
        <v>901000</v>
      </c>
      <c r="Q42">
        <f t="shared" si="6"/>
        <v>1.5979946733510961</v>
      </c>
      <c r="R42" s="3">
        <v>44759</v>
      </c>
      <c r="S42" s="4">
        <v>5.45E-2</v>
      </c>
      <c r="T42">
        <f t="shared" si="7"/>
        <v>1.5434946733510961</v>
      </c>
    </row>
    <row r="43" spans="2:20" x14ac:dyDescent="0.35">
      <c r="B43" s="10">
        <v>44558</v>
      </c>
      <c r="C43">
        <v>997.75</v>
      </c>
      <c r="D43">
        <v>1114350</v>
      </c>
      <c r="E43">
        <f t="shared" si="1"/>
        <v>1.0277440259214234</v>
      </c>
      <c r="F43" s="3">
        <v>44558</v>
      </c>
      <c r="G43" s="4">
        <v>3.6400000000000002E-2</v>
      </c>
      <c r="H43">
        <f t="shared" si="0"/>
        <v>0.99134402592142346</v>
      </c>
      <c r="N43" s="2">
        <v>44767</v>
      </c>
      <c r="O43">
        <f t="shared" si="2"/>
        <v>664.4</v>
      </c>
      <c r="P43">
        <f t="shared" si="3"/>
        <v>2161550</v>
      </c>
      <c r="Q43">
        <f t="shared" si="6"/>
        <v>2.4518118735543526</v>
      </c>
      <c r="R43" s="3">
        <v>44766</v>
      </c>
      <c r="S43" s="4">
        <v>5.5999999999999994E-2</v>
      </c>
      <c r="T43">
        <f t="shared" si="7"/>
        <v>2.3958118735543525</v>
      </c>
    </row>
    <row r="44" spans="2:20" x14ac:dyDescent="0.35">
      <c r="B44" s="10">
        <v>44559</v>
      </c>
      <c r="C44">
        <v>988.65</v>
      </c>
      <c r="D44">
        <v>1478150</v>
      </c>
      <c r="E44">
        <f t="shared" si="1"/>
        <v>-0.91205211726384583</v>
      </c>
      <c r="F44" s="3">
        <v>44559</v>
      </c>
      <c r="G44" s="4">
        <v>3.6299999999999999E-2</v>
      </c>
      <c r="H44">
        <f t="shared" si="0"/>
        <v>-0.94835211726384583</v>
      </c>
      <c r="N44" s="2">
        <v>44774</v>
      </c>
      <c r="O44">
        <f t="shared" si="2"/>
        <v>733.85</v>
      </c>
      <c r="P44">
        <f t="shared" si="3"/>
        <v>142800</v>
      </c>
      <c r="Q44">
        <f t="shared" si="6"/>
        <v>10.453040337146305</v>
      </c>
      <c r="R44" s="3">
        <v>44773</v>
      </c>
      <c r="S44" s="4">
        <v>5.5800000000000002E-2</v>
      </c>
      <c r="T44">
        <f t="shared" si="7"/>
        <v>10.397240337146306</v>
      </c>
    </row>
    <row r="45" spans="2:20" x14ac:dyDescent="0.35">
      <c r="B45" s="10">
        <v>44560</v>
      </c>
      <c r="C45">
        <v>986.5</v>
      </c>
      <c r="D45">
        <v>1632000</v>
      </c>
      <c r="E45">
        <f t="shared" si="1"/>
        <v>-0.2174682648055406</v>
      </c>
      <c r="F45" s="3">
        <v>44560</v>
      </c>
      <c r="G45" s="4">
        <v>3.6499999999999998E-2</v>
      </c>
      <c r="H45">
        <f t="shared" si="0"/>
        <v>-0.25396826480554058</v>
      </c>
      <c r="N45" s="2">
        <v>44781</v>
      </c>
      <c r="O45">
        <f t="shared" si="2"/>
        <v>743</v>
      </c>
      <c r="P45">
        <f t="shared" si="3"/>
        <v>774350</v>
      </c>
      <c r="Q45">
        <f t="shared" si="6"/>
        <v>1.2468488110649285</v>
      </c>
      <c r="R45" s="3">
        <v>44780</v>
      </c>
      <c r="S45" s="4">
        <v>5.5500000000000001E-2</v>
      </c>
      <c r="T45">
        <f t="shared" si="7"/>
        <v>1.1913488110649284</v>
      </c>
    </row>
    <row r="46" spans="2:20" x14ac:dyDescent="0.35">
      <c r="B46" s="10">
        <v>44561</v>
      </c>
      <c r="C46">
        <v>1010.35</v>
      </c>
      <c r="D46">
        <v>10200</v>
      </c>
      <c r="E46">
        <f t="shared" si="1"/>
        <v>2.4176381145463783</v>
      </c>
      <c r="F46" s="3">
        <v>44561</v>
      </c>
      <c r="G46" s="4">
        <v>3.6400000000000002E-2</v>
      </c>
      <c r="H46">
        <f t="shared" si="0"/>
        <v>2.3812381145463783</v>
      </c>
      <c r="N46" s="2">
        <v>44788</v>
      </c>
      <c r="O46">
        <v>751.45</v>
      </c>
      <c r="P46" t="e">
        <f t="shared" si="3"/>
        <v>#N/A</v>
      </c>
      <c r="Q46">
        <f t="shared" si="6"/>
        <v>1.1372812920592255</v>
      </c>
      <c r="R46" s="3">
        <v>44787</v>
      </c>
      <c r="S46" s="4">
        <v>5.5500000000000001E-2</v>
      </c>
      <c r="T46">
        <f t="shared" si="7"/>
        <v>1.0817812920592254</v>
      </c>
    </row>
    <row r="47" spans="2:20" x14ac:dyDescent="0.35">
      <c r="B47" s="10">
        <v>44564</v>
      </c>
      <c r="C47">
        <v>1036.25</v>
      </c>
      <c r="D47">
        <v>11900</v>
      </c>
      <c r="E47">
        <f t="shared" si="1"/>
        <v>2.5634681051120873</v>
      </c>
      <c r="F47" s="3">
        <v>44564</v>
      </c>
      <c r="G47" s="4">
        <v>3.5900000000000001E-2</v>
      </c>
      <c r="H47">
        <f t="shared" si="0"/>
        <v>2.5275681051120875</v>
      </c>
      <c r="N47" s="2">
        <v>44795</v>
      </c>
      <c r="O47">
        <f t="shared" si="2"/>
        <v>718.9</v>
      </c>
      <c r="P47">
        <f t="shared" si="3"/>
        <v>2571250</v>
      </c>
      <c r="Q47">
        <f t="shared" si="6"/>
        <v>-4.3316255239869674</v>
      </c>
      <c r="R47" s="3">
        <v>44794</v>
      </c>
      <c r="S47" s="4">
        <v>5.5899999999999998E-2</v>
      </c>
      <c r="T47">
        <f t="shared" si="7"/>
        <v>-4.3875255239869677</v>
      </c>
    </row>
    <row r="48" spans="2:20" x14ac:dyDescent="0.35">
      <c r="B48" s="10">
        <v>44565</v>
      </c>
      <c r="C48">
        <v>1029.5</v>
      </c>
      <c r="D48">
        <v>11900</v>
      </c>
      <c r="E48">
        <f t="shared" si="1"/>
        <v>-0.6513872135102533</v>
      </c>
      <c r="F48" s="3">
        <v>44565</v>
      </c>
      <c r="G48" s="4">
        <v>3.6000000000000004E-2</v>
      </c>
      <c r="H48">
        <f t="shared" si="0"/>
        <v>-0.68738721351025334</v>
      </c>
      <c r="N48" s="2">
        <v>44802</v>
      </c>
      <c r="O48">
        <f t="shared" si="2"/>
        <v>725.7</v>
      </c>
      <c r="P48">
        <f t="shared" si="3"/>
        <v>187850</v>
      </c>
      <c r="Q48">
        <f t="shared" si="6"/>
        <v>0.94588955348449966</v>
      </c>
      <c r="R48" s="3">
        <v>44801</v>
      </c>
      <c r="S48" s="4">
        <v>5.6299999999999996E-2</v>
      </c>
      <c r="T48">
        <f t="shared" si="7"/>
        <v>0.88958955348449964</v>
      </c>
    </row>
    <row r="49" spans="2:20" x14ac:dyDescent="0.35">
      <c r="B49" s="10">
        <v>44566</v>
      </c>
      <c r="C49">
        <v>1034.75</v>
      </c>
      <c r="D49">
        <v>17000</v>
      </c>
      <c r="E49">
        <f t="shared" si="1"/>
        <v>0.50995628946090332</v>
      </c>
      <c r="F49" s="3">
        <v>44566</v>
      </c>
      <c r="G49" s="4">
        <v>3.5799999999999998E-2</v>
      </c>
      <c r="H49">
        <f t="shared" si="0"/>
        <v>0.47415628946090332</v>
      </c>
      <c r="N49" s="2">
        <v>44809</v>
      </c>
      <c r="O49">
        <v>748.3</v>
      </c>
      <c r="P49" t="e">
        <f t="shared" si="3"/>
        <v>#N/A</v>
      </c>
      <c r="Q49">
        <f t="shared" si="6"/>
        <v>3.1142345321758174</v>
      </c>
      <c r="R49" s="3">
        <v>44808</v>
      </c>
      <c r="S49" s="4">
        <v>5.6399999999999999E-2</v>
      </c>
      <c r="T49">
        <f t="shared" si="7"/>
        <v>3.0578345321758174</v>
      </c>
    </row>
    <row r="50" spans="2:20" x14ac:dyDescent="0.35">
      <c r="B50" s="10">
        <v>44567</v>
      </c>
      <c r="C50">
        <v>1007.05</v>
      </c>
      <c r="D50">
        <v>19550</v>
      </c>
      <c r="E50">
        <f t="shared" si="1"/>
        <v>-2.6769751147620244</v>
      </c>
      <c r="F50" s="3">
        <v>44567</v>
      </c>
      <c r="G50" s="4">
        <v>3.5699999999999996E-2</v>
      </c>
      <c r="H50">
        <f t="shared" si="0"/>
        <v>-2.7126751147620243</v>
      </c>
      <c r="N50" s="2">
        <v>44816</v>
      </c>
      <c r="O50">
        <f t="shared" si="2"/>
        <v>790</v>
      </c>
      <c r="P50">
        <f t="shared" si="3"/>
        <v>1045500</v>
      </c>
      <c r="Q50">
        <f t="shared" si="6"/>
        <v>5.5726312976079173</v>
      </c>
      <c r="R50" s="3">
        <v>44815</v>
      </c>
      <c r="S50" s="4">
        <v>5.7699999999999994E-2</v>
      </c>
      <c r="T50">
        <f t="shared" si="7"/>
        <v>5.5149312976079177</v>
      </c>
    </row>
    <row r="51" spans="2:20" x14ac:dyDescent="0.35">
      <c r="B51" s="10">
        <v>44568</v>
      </c>
      <c r="C51">
        <v>1033.95</v>
      </c>
      <c r="D51">
        <v>22950</v>
      </c>
      <c r="E51">
        <f t="shared" si="1"/>
        <v>2.671168263740638</v>
      </c>
      <c r="F51" s="3">
        <v>44568</v>
      </c>
      <c r="G51" s="4">
        <v>3.6000000000000004E-2</v>
      </c>
      <c r="H51">
        <f t="shared" si="0"/>
        <v>2.635168263740638</v>
      </c>
      <c r="N51" s="2">
        <v>44823</v>
      </c>
      <c r="O51">
        <f t="shared" si="2"/>
        <v>752.05</v>
      </c>
      <c r="P51">
        <f t="shared" si="3"/>
        <v>1382950</v>
      </c>
      <c r="Q51">
        <f t="shared" si="6"/>
        <v>-4.8037974683544364</v>
      </c>
      <c r="R51" s="3">
        <v>44822</v>
      </c>
      <c r="S51" s="4">
        <v>5.9000000000000004E-2</v>
      </c>
      <c r="T51">
        <f t="shared" si="7"/>
        <v>-4.8627974683544366</v>
      </c>
    </row>
    <row r="52" spans="2:20" x14ac:dyDescent="0.35">
      <c r="B52" s="10">
        <v>44571</v>
      </c>
      <c r="C52">
        <v>1049.95</v>
      </c>
      <c r="D52">
        <v>23800</v>
      </c>
      <c r="E52">
        <f t="shared" si="1"/>
        <v>1.547463610426036</v>
      </c>
      <c r="F52" s="3">
        <v>44571</v>
      </c>
      <c r="G52" s="4">
        <v>3.5900000000000001E-2</v>
      </c>
      <c r="H52">
        <f t="shared" si="0"/>
        <v>1.5115636104260359</v>
      </c>
      <c r="N52" s="2">
        <v>44830</v>
      </c>
      <c r="O52">
        <f t="shared" si="2"/>
        <v>699.5</v>
      </c>
      <c r="P52">
        <f t="shared" si="3"/>
        <v>1876800</v>
      </c>
      <c r="Q52">
        <f t="shared" si="6"/>
        <v>-6.9875673160029201</v>
      </c>
      <c r="R52" s="3">
        <v>44829</v>
      </c>
      <c r="S52" s="4">
        <v>6.0899999999999996E-2</v>
      </c>
      <c r="T52">
        <f t="shared" si="7"/>
        <v>-7.0484673160029203</v>
      </c>
    </row>
    <row r="53" spans="2:20" x14ac:dyDescent="0.35">
      <c r="B53" s="10">
        <v>44572</v>
      </c>
      <c r="C53">
        <v>1026.3</v>
      </c>
      <c r="D53">
        <v>29750</v>
      </c>
      <c r="E53">
        <f t="shared" si="1"/>
        <v>-2.2524882137244715</v>
      </c>
      <c r="F53" s="3">
        <v>44572</v>
      </c>
      <c r="G53" s="4">
        <v>3.5799999999999998E-2</v>
      </c>
      <c r="H53">
        <f t="shared" si="0"/>
        <v>-2.2882882137244716</v>
      </c>
      <c r="N53" s="2">
        <v>44837</v>
      </c>
      <c r="O53">
        <f t="shared" si="2"/>
        <v>730.5</v>
      </c>
      <c r="P53">
        <f t="shared" si="3"/>
        <v>94350</v>
      </c>
      <c r="Q53">
        <f t="shared" si="6"/>
        <v>4.4317369549678336</v>
      </c>
      <c r="R53" s="3">
        <v>44836</v>
      </c>
      <c r="S53" s="4">
        <v>6.1200000000000004E-2</v>
      </c>
      <c r="T53">
        <f t="shared" si="7"/>
        <v>4.3705369549678332</v>
      </c>
    </row>
    <row r="54" spans="2:20" x14ac:dyDescent="0.35">
      <c r="B54" s="10">
        <v>44573</v>
      </c>
      <c r="C54">
        <v>1047.3499999999999</v>
      </c>
      <c r="D54">
        <v>28900</v>
      </c>
      <c r="E54">
        <f t="shared" si="1"/>
        <v>2.0510571957517252</v>
      </c>
      <c r="F54" s="3">
        <v>44573</v>
      </c>
      <c r="G54" s="4">
        <v>3.5699999999999996E-2</v>
      </c>
      <c r="H54">
        <f t="shared" si="0"/>
        <v>2.0153571957517253</v>
      </c>
      <c r="N54" s="2">
        <v>44844</v>
      </c>
      <c r="O54">
        <f t="shared" si="2"/>
        <v>714.45</v>
      </c>
      <c r="P54">
        <f t="shared" si="3"/>
        <v>340850</v>
      </c>
      <c r="Q54">
        <f t="shared" si="6"/>
        <v>-2.1971252566735053</v>
      </c>
      <c r="R54" s="3">
        <v>44843</v>
      </c>
      <c r="S54" s="4">
        <v>6.3299999999999995E-2</v>
      </c>
      <c r="T54">
        <f t="shared" si="7"/>
        <v>-2.2604252566735052</v>
      </c>
    </row>
    <row r="55" spans="2:20" x14ac:dyDescent="0.35">
      <c r="B55" s="10">
        <v>44574</v>
      </c>
      <c r="C55">
        <v>1025</v>
      </c>
      <c r="D55">
        <v>28900</v>
      </c>
      <c r="E55">
        <f t="shared" si="1"/>
        <v>-2.1339571298992608</v>
      </c>
      <c r="F55" s="3">
        <v>44574</v>
      </c>
      <c r="G55" s="4">
        <v>3.5799999999999998E-2</v>
      </c>
      <c r="H55">
        <f t="shared" si="0"/>
        <v>-2.1697571298992608</v>
      </c>
      <c r="N55" s="2">
        <v>44851</v>
      </c>
      <c r="O55">
        <f t="shared" si="2"/>
        <v>695</v>
      </c>
      <c r="P55">
        <f t="shared" si="3"/>
        <v>1127100</v>
      </c>
      <c r="Q55">
        <f t="shared" si="6"/>
        <v>-2.7223738540135831</v>
      </c>
      <c r="R55" s="3">
        <v>44850</v>
      </c>
      <c r="S55" s="4">
        <v>6.3799999999999996E-2</v>
      </c>
      <c r="T55">
        <f t="shared" si="7"/>
        <v>-2.7861738540135832</v>
      </c>
    </row>
    <row r="56" spans="2:20" x14ac:dyDescent="0.35">
      <c r="B56" s="10">
        <v>44575</v>
      </c>
      <c r="C56">
        <v>1016.55</v>
      </c>
      <c r="D56">
        <v>35700</v>
      </c>
      <c r="E56">
        <f t="shared" si="1"/>
        <v>-0.82439024390244342</v>
      </c>
      <c r="F56" s="3">
        <v>44575</v>
      </c>
      <c r="G56" s="4">
        <v>3.5900000000000001E-2</v>
      </c>
      <c r="H56">
        <f t="shared" si="0"/>
        <v>-0.86029024390244346</v>
      </c>
      <c r="N56" s="2">
        <v>44858</v>
      </c>
      <c r="O56">
        <v>705</v>
      </c>
      <c r="P56" t="e">
        <f t="shared" si="3"/>
        <v>#N/A</v>
      </c>
      <c r="Q56">
        <f t="shared" si="6"/>
        <v>1.4388489208633095</v>
      </c>
      <c r="R56" s="3">
        <v>44857</v>
      </c>
      <c r="S56" s="4">
        <v>6.4500000000000002E-2</v>
      </c>
      <c r="T56">
        <f t="shared" si="7"/>
        <v>1.3743489208633095</v>
      </c>
    </row>
    <row r="57" spans="2:20" x14ac:dyDescent="0.35">
      <c r="B57" s="10">
        <v>44578</v>
      </c>
      <c r="C57">
        <v>1033.4000000000001</v>
      </c>
      <c r="D57">
        <v>59500</v>
      </c>
      <c r="E57">
        <f t="shared" si="1"/>
        <v>1.6575672618169432</v>
      </c>
      <c r="F57" s="3">
        <v>44578</v>
      </c>
      <c r="G57" s="4">
        <v>3.6000000000000004E-2</v>
      </c>
      <c r="H57">
        <f t="shared" si="0"/>
        <v>1.6215672618169432</v>
      </c>
      <c r="N57" s="2">
        <v>44865</v>
      </c>
      <c r="O57">
        <f t="shared" si="2"/>
        <v>716.45</v>
      </c>
      <c r="P57">
        <f t="shared" si="3"/>
        <v>97750</v>
      </c>
      <c r="Q57">
        <f t="shared" si="6"/>
        <v>1.6241134751773114</v>
      </c>
      <c r="R57" s="3">
        <v>44864</v>
      </c>
      <c r="S57" s="4">
        <v>6.480000000000001E-2</v>
      </c>
      <c r="T57">
        <f t="shared" si="7"/>
        <v>1.5593134751773114</v>
      </c>
    </row>
    <row r="58" spans="2:20" x14ac:dyDescent="0.35">
      <c r="B58" s="10">
        <v>44581</v>
      </c>
      <c r="C58">
        <v>955.35</v>
      </c>
      <c r="D58">
        <v>335750</v>
      </c>
      <c r="E58">
        <f t="shared" si="1"/>
        <v>-7.5527385329978767</v>
      </c>
      <c r="F58" s="3">
        <v>44581</v>
      </c>
      <c r="G58" s="4">
        <v>3.73E-2</v>
      </c>
      <c r="H58">
        <f t="shared" si="0"/>
        <v>-7.5900385329978768</v>
      </c>
    </row>
    <row r="59" spans="2:20" x14ac:dyDescent="0.35">
      <c r="B59" s="10">
        <v>44582</v>
      </c>
      <c r="C59">
        <v>942.7</v>
      </c>
      <c r="D59">
        <v>478550</v>
      </c>
      <c r="E59">
        <f t="shared" si="1"/>
        <v>-1.324122049510648</v>
      </c>
      <c r="F59" s="3">
        <v>44582</v>
      </c>
      <c r="G59" s="4">
        <v>3.73E-2</v>
      </c>
      <c r="H59">
        <f t="shared" si="0"/>
        <v>-1.3614220495106482</v>
      </c>
    </row>
    <row r="60" spans="2:20" x14ac:dyDescent="0.35">
      <c r="B60" s="10">
        <v>44585</v>
      </c>
      <c r="C60">
        <v>892.4</v>
      </c>
      <c r="D60">
        <v>844050</v>
      </c>
      <c r="E60">
        <f t="shared" si="1"/>
        <v>-5.3357377744775709</v>
      </c>
      <c r="F60" s="3">
        <v>44585</v>
      </c>
      <c r="G60" s="4">
        <v>3.73E-2</v>
      </c>
      <c r="H60">
        <f t="shared" si="0"/>
        <v>-5.373037774477571</v>
      </c>
    </row>
    <row r="61" spans="2:20" x14ac:dyDescent="0.35">
      <c r="B61" s="10">
        <v>44586</v>
      </c>
      <c r="C61">
        <v>850.1</v>
      </c>
      <c r="D61">
        <v>1727200</v>
      </c>
      <c r="E61">
        <f t="shared" si="1"/>
        <v>-4.7400268937696044</v>
      </c>
      <c r="F61" s="3">
        <v>44586</v>
      </c>
      <c r="G61" s="4">
        <v>3.7100000000000001E-2</v>
      </c>
      <c r="H61">
        <f t="shared" si="0"/>
        <v>-4.7771268937696041</v>
      </c>
    </row>
    <row r="62" spans="2:20" x14ac:dyDescent="0.35">
      <c r="B62" s="10">
        <v>44588</v>
      </c>
      <c r="C62">
        <v>844.55</v>
      </c>
      <c r="D62">
        <v>1966050</v>
      </c>
      <c r="E62">
        <f t="shared" si="1"/>
        <v>-0.65286436889778476</v>
      </c>
      <c r="F62" s="3">
        <v>44588</v>
      </c>
      <c r="G62" s="4">
        <v>3.7599999999999995E-2</v>
      </c>
      <c r="H62">
        <f t="shared" si="0"/>
        <v>-0.69046436889778473</v>
      </c>
    </row>
    <row r="63" spans="2:20" x14ac:dyDescent="0.35">
      <c r="B63" s="10">
        <v>44589</v>
      </c>
      <c r="C63">
        <v>855</v>
      </c>
      <c r="D63">
        <v>34000</v>
      </c>
      <c r="E63">
        <f t="shared" si="1"/>
        <v>1.2373453318335261</v>
      </c>
      <c r="F63" s="3">
        <v>44589</v>
      </c>
      <c r="G63" s="4">
        <v>3.7599999999999995E-2</v>
      </c>
      <c r="H63">
        <f t="shared" si="0"/>
        <v>1.1997453318335261</v>
      </c>
    </row>
    <row r="64" spans="2:20" x14ac:dyDescent="0.35">
      <c r="B64" s="10">
        <v>44592</v>
      </c>
      <c r="C64">
        <v>861.8</v>
      </c>
      <c r="D64">
        <v>37400</v>
      </c>
      <c r="E64">
        <f t="shared" si="1"/>
        <v>0.79532163742689532</v>
      </c>
      <c r="F64" s="3">
        <v>44592</v>
      </c>
      <c r="G64" s="4">
        <v>3.7599999999999995E-2</v>
      </c>
      <c r="H64">
        <f t="shared" si="0"/>
        <v>0.75772163742689536</v>
      </c>
    </row>
    <row r="65" spans="2:8" x14ac:dyDescent="0.35">
      <c r="B65" s="10">
        <v>44593</v>
      </c>
      <c r="C65">
        <v>896.55</v>
      </c>
      <c r="D65">
        <v>44200</v>
      </c>
      <c r="E65">
        <f t="shared" si="1"/>
        <v>4.032258064516129</v>
      </c>
      <c r="F65" s="3">
        <v>44593</v>
      </c>
      <c r="G65" s="4">
        <v>3.7699999999999997E-2</v>
      </c>
      <c r="H65">
        <f t="shared" si="0"/>
        <v>3.9945580645161289</v>
      </c>
    </row>
    <row r="66" spans="2:8" x14ac:dyDescent="0.35">
      <c r="B66" s="10">
        <v>44594</v>
      </c>
      <c r="C66">
        <v>887.7</v>
      </c>
      <c r="D66">
        <v>49300</v>
      </c>
      <c r="E66">
        <f t="shared" si="1"/>
        <v>-0.98711728291784162</v>
      </c>
      <c r="F66" s="3">
        <v>44594</v>
      </c>
      <c r="G66" s="4">
        <v>3.8399999999999997E-2</v>
      </c>
      <c r="H66">
        <f t="shared" si="0"/>
        <v>-1.0255172829178416</v>
      </c>
    </row>
    <row r="67" spans="2:8" x14ac:dyDescent="0.35">
      <c r="B67" s="10">
        <v>44595</v>
      </c>
      <c r="C67">
        <v>875.3</v>
      </c>
      <c r="D67">
        <v>51000</v>
      </c>
      <c r="E67">
        <f t="shared" si="1"/>
        <v>-1.3968683113664628</v>
      </c>
      <c r="F67" s="3">
        <v>44595</v>
      </c>
      <c r="G67" s="4">
        <v>3.8300000000000001E-2</v>
      </c>
      <c r="H67">
        <f t="shared" si="0"/>
        <v>-1.4351683113664628</v>
      </c>
    </row>
    <row r="68" spans="2:8" x14ac:dyDescent="0.35">
      <c r="B68" s="10">
        <v>44596</v>
      </c>
      <c r="C68">
        <v>884.4</v>
      </c>
      <c r="D68">
        <v>53550</v>
      </c>
      <c r="E68">
        <f t="shared" si="1"/>
        <v>1.0396435507825914</v>
      </c>
      <c r="F68" s="3">
        <v>44596</v>
      </c>
      <c r="G68" s="4">
        <v>3.8599999999999995E-2</v>
      </c>
      <c r="H68">
        <f t="shared" si="0"/>
        <v>1.0010435507825914</v>
      </c>
    </row>
    <row r="69" spans="2:8" x14ac:dyDescent="0.35">
      <c r="B69" s="10">
        <v>44599</v>
      </c>
      <c r="C69">
        <v>881.45</v>
      </c>
      <c r="D69">
        <v>56100</v>
      </c>
      <c r="E69">
        <f t="shared" si="1"/>
        <v>-0.33355947535051239</v>
      </c>
      <c r="F69" s="16"/>
      <c r="G69" s="4">
        <v>3.8675000000000001E-2</v>
      </c>
      <c r="H69">
        <f t="shared" ref="H69:H132" si="10">E69-G69</f>
        <v>-0.37223447535051241</v>
      </c>
    </row>
    <row r="70" spans="2:8" x14ac:dyDescent="0.35">
      <c r="B70" s="10">
        <v>44600</v>
      </c>
      <c r="C70">
        <v>882.5</v>
      </c>
      <c r="D70">
        <v>57800</v>
      </c>
      <c r="E70">
        <f t="shared" ref="E70:E133" si="11">((C70-C69)/C69)*100</f>
        <v>0.11912190141244025</v>
      </c>
      <c r="F70" s="3">
        <v>44600</v>
      </c>
      <c r="G70" s="4">
        <v>3.9E-2</v>
      </c>
      <c r="H70">
        <f t="shared" si="10"/>
        <v>8.0121901412440244E-2</v>
      </c>
    </row>
    <row r="71" spans="2:8" x14ac:dyDescent="0.35">
      <c r="B71" s="10">
        <v>44601</v>
      </c>
      <c r="C71">
        <v>895.3</v>
      </c>
      <c r="D71">
        <v>56950</v>
      </c>
      <c r="E71">
        <f t="shared" si="11"/>
        <v>1.450424929178465</v>
      </c>
      <c r="F71" s="3">
        <v>44601</v>
      </c>
      <c r="G71" s="4">
        <v>3.8800000000000001E-2</v>
      </c>
      <c r="H71">
        <f t="shared" si="10"/>
        <v>1.411624929178465</v>
      </c>
    </row>
    <row r="72" spans="2:8" x14ac:dyDescent="0.35">
      <c r="B72" s="10">
        <v>44602</v>
      </c>
      <c r="C72">
        <v>895.5</v>
      </c>
      <c r="D72">
        <v>56100</v>
      </c>
      <c r="E72">
        <f t="shared" si="11"/>
        <v>2.2338880822075895E-2</v>
      </c>
      <c r="F72" s="3">
        <v>44602</v>
      </c>
      <c r="G72" s="4">
        <v>3.7599999999999995E-2</v>
      </c>
      <c r="H72">
        <f t="shared" si="10"/>
        <v>-1.5261119177924099E-2</v>
      </c>
    </row>
    <row r="73" spans="2:8" x14ac:dyDescent="0.35">
      <c r="B73" s="10">
        <v>44603</v>
      </c>
      <c r="C73">
        <v>869.9</v>
      </c>
      <c r="D73">
        <v>91800</v>
      </c>
      <c r="E73">
        <f t="shared" si="11"/>
        <v>-2.8587381351200474</v>
      </c>
      <c r="F73" s="3">
        <v>44603</v>
      </c>
      <c r="G73" s="4">
        <v>3.7499999999999999E-2</v>
      </c>
      <c r="H73">
        <f t="shared" si="10"/>
        <v>-2.8962381351200475</v>
      </c>
    </row>
    <row r="74" spans="2:8" x14ac:dyDescent="0.35">
      <c r="B74" s="10">
        <v>44606</v>
      </c>
      <c r="C74">
        <v>838.1</v>
      </c>
      <c r="D74">
        <v>96900</v>
      </c>
      <c r="E74">
        <f t="shared" si="11"/>
        <v>-3.6555925968502074</v>
      </c>
      <c r="F74" s="3">
        <v>44606</v>
      </c>
      <c r="G74" s="4">
        <v>3.7599999999999995E-2</v>
      </c>
      <c r="H74">
        <f t="shared" si="10"/>
        <v>-3.6931925968502073</v>
      </c>
    </row>
    <row r="75" spans="2:8" x14ac:dyDescent="0.35">
      <c r="B75" s="10">
        <v>44608</v>
      </c>
      <c r="C75">
        <v>861.3</v>
      </c>
      <c r="D75">
        <v>367200</v>
      </c>
      <c r="E75">
        <f t="shared" si="11"/>
        <v>2.7681660899653897</v>
      </c>
      <c r="F75" s="3">
        <v>44608</v>
      </c>
      <c r="G75" s="4">
        <v>3.73E-2</v>
      </c>
      <c r="H75">
        <f t="shared" si="10"/>
        <v>2.7308660899653896</v>
      </c>
    </row>
    <row r="76" spans="2:8" x14ac:dyDescent="0.35">
      <c r="B76" s="10">
        <v>44609</v>
      </c>
      <c r="C76">
        <v>854.6</v>
      </c>
      <c r="D76">
        <v>472600</v>
      </c>
      <c r="E76">
        <f t="shared" si="11"/>
        <v>-0.77789388134214932</v>
      </c>
      <c r="F76" s="3">
        <v>44609</v>
      </c>
      <c r="G76" s="4">
        <v>3.6600000000000001E-2</v>
      </c>
      <c r="H76">
        <f t="shared" si="10"/>
        <v>-0.81449388134214928</v>
      </c>
    </row>
    <row r="77" spans="2:8" x14ac:dyDescent="0.35">
      <c r="B77" s="10">
        <v>44610</v>
      </c>
      <c r="C77">
        <v>835.55</v>
      </c>
      <c r="D77">
        <v>623050</v>
      </c>
      <c r="E77">
        <f t="shared" si="11"/>
        <v>-2.2291130353381776</v>
      </c>
      <c r="F77" s="3">
        <v>44610</v>
      </c>
      <c r="G77" s="4">
        <v>3.7200000000000004E-2</v>
      </c>
      <c r="H77">
        <f t="shared" si="10"/>
        <v>-2.2663130353381775</v>
      </c>
    </row>
    <row r="78" spans="2:8" x14ac:dyDescent="0.35">
      <c r="B78" s="10">
        <v>44613</v>
      </c>
      <c r="C78">
        <v>823.05</v>
      </c>
      <c r="D78">
        <v>931600</v>
      </c>
      <c r="E78">
        <f t="shared" si="11"/>
        <v>-1.4960205852432529</v>
      </c>
      <c r="F78" s="3">
        <v>44613</v>
      </c>
      <c r="G78" s="4">
        <v>3.7100000000000001E-2</v>
      </c>
      <c r="H78">
        <f t="shared" si="10"/>
        <v>-1.5331205852432528</v>
      </c>
    </row>
    <row r="79" spans="2:8" x14ac:dyDescent="0.35">
      <c r="B79" s="10">
        <v>44614</v>
      </c>
      <c r="C79">
        <v>817.9</v>
      </c>
      <c r="D79">
        <v>1229950</v>
      </c>
      <c r="E79">
        <f t="shared" si="11"/>
        <v>-0.62572140210193516</v>
      </c>
      <c r="F79" s="3">
        <v>44614</v>
      </c>
      <c r="G79" s="4">
        <v>3.7200000000000004E-2</v>
      </c>
      <c r="H79">
        <f t="shared" si="10"/>
        <v>-0.66292140210193518</v>
      </c>
    </row>
    <row r="80" spans="2:8" x14ac:dyDescent="0.35">
      <c r="B80" s="10">
        <v>44615</v>
      </c>
      <c r="C80">
        <v>810.5</v>
      </c>
      <c r="D80">
        <v>1286050</v>
      </c>
      <c r="E80">
        <f t="shared" si="11"/>
        <v>-0.90475608265068796</v>
      </c>
      <c r="F80" s="3">
        <v>44615</v>
      </c>
      <c r="G80" s="4">
        <v>3.7100000000000001E-2</v>
      </c>
      <c r="H80">
        <f t="shared" si="10"/>
        <v>-0.94185608265068799</v>
      </c>
    </row>
    <row r="81" spans="2:8" x14ac:dyDescent="0.35">
      <c r="B81" s="10">
        <v>44616</v>
      </c>
      <c r="C81">
        <v>765.65</v>
      </c>
      <c r="D81">
        <v>1348950</v>
      </c>
      <c r="E81">
        <f t="shared" si="11"/>
        <v>-5.5336212214682323</v>
      </c>
      <c r="F81" s="3">
        <v>44616</v>
      </c>
      <c r="G81" s="4">
        <v>3.7400000000000003E-2</v>
      </c>
      <c r="H81">
        <f t="shared" si="10"/>
        <v>-5.5710212214682322</v>
      </c>
    </row>
    <row r="82" spans="2:8" x14ac:dyDescent="0.35">
      <c r="B82" s="10">
        <v>44617</v>
      </c>
      <c r="C82">
        <v>778</v>
      </c>
      <c r="D82">
        <v>45050</v>
      </c>
      <c r="E82">
        <f t="shared" si="11"/>
        <v>1.6130085548227024</v>
      </c>
      <c r="F82" s="3">
        <v>44617</v>
      </c>
      <c r="G82" s="4">
        <v>3.7400000000000003E-2</v>
      </c>
      <c r="H82">
        <f t="shared" si="10"/>
        <v>1.5756085548227023</v>
      </c>
    </row>
    <row r="83" spans="2:8" x14ac:dyDescent="0.35">
      <c r="B83" s="10">
        <v>44622</v>
      </c>
      <c r="C83">
        <v>783.75</v>
      </c>
      <c r="D83">
        <v>41650</v>
      </c>
      <c r="E83">
        <f t="shared" si="11"/>
        <v>0.73907455012853474</v>
      </c>
      <c r="F83" s="3">
        <v>44622</v>
      </c>
      <c r="G83" s="4">
        <v>3.78E-2</v>
      </c>
      <c r="H83">
        <f t="shared" si="10"/>
        <v>0.70127455012853468</v>
      </c>
    </row>
    <row r="84" spans="2:8" x14ac:dyDescent="0.35">
      <c r="B84" s="10">
        <v>44623</v>
      </c>
      <c r="C84">
        <v>730.35</v>
      </c>
      <c r="D84">
        <v>50150</v>
      </c>
      <c r="E84">
        <f t="shared" si="11"/>
        <v>-6.8133971291866002</v>
      </c>
      <c r="F84" s="3">
        <v>44623</v>
      </c>
      <c r="G84" s="4">
        <v>3.7900000000000003E-2</v>
      </c>
      <c r="H84">
        <f t="shared" si="10"/>
        <v>-6.8512971291865998</v>
      </c>
    </row>
    <row r="85" spans="2:8" x14ac:dyDescent="0.35">
      <c r="B85" s="10">
        <v>44624</v>
      </c>
      <c r="C85">
        <v>728.6</v>
      </c>
      <c r="D85">
        <v>51000</v>
      </c>
      <c r="E85">
        <f t="shared" si="11"/>
        <v>-0.23961114534127473</v>
      </c>
      <c r="F85" s="3">
        <v>44624</v>
      </c>
      <c r="G85" s="4">
        <v>3.7999999999999999E-2</v>
      </c>
      <c r="H85">
        <f t="shared" si="10"/>
        <v>-0.27761114534127473</v>
      </c>
    </row>
    <row r="86" spans="2:8" x14ac:dyDescent="0.35">
      <c r="B86" s="10">
        <v>44627</v>
      </c>
      <c r="C86">
        <v>699.85</v>
      </c>
      <c r="D86">
        <v>53550</v>
      </c>
      <c r="E86">
        <f t="shared" si="11"/>
        <v>-3.9459236892670875</v>
      </c>
      <c r="F86" s="3">
        <v>44627</v>
      </c>
      <c r="G86" s="4">
        <v>3.8300000000000001E-2</v>
      </c>
      <c r="H86">
        <f t="shared" si="10"/>
        <v>-3.9842236892670875</v>
      </c>
    </row>
    <row r="87" spans="2:8" x14ac:dyDescent="0.35">
      <c r="B87" s="10">
        <v>44628</v>
      </c>
      <c r="C87">
        <v>710.05</v>
      </c>
      <c r="D87">
        <v>53550</v>
      </c>
      <c r="E87">
        <f t="shared" si="11"/>
        <v>1.4574551689647683</v>
      </c>
      <c r="F87" s="3">
        <v>44628</v>
      </c>
      <c r="G87" s="4">
        <v>3.8399999999999997E-2</v>
      </c>
      <c r="H87">
        <f t="shared" si="10"/>
        <v>1.4190551689647684</v>
      </c>
    </row>
    <row r="88" spans="2:8" x14ac:dyDescent="0.35">
      <c r="B88" s="10">
        <v>44629</v>
      </c>
      <c r="C88">
        <v>727.25</v>
      </c>
      <c r="D88">
        <v>55250</v>
      </c>
      <c r="E88">
        <f t="shared" si="11"/>
        <v>2.4223646222097104</v>
      </c>
      <c r="F88" s="3">
        <v>44629</v>
      </c>
      <c r="G88" s="4">
        <v>3.78E-2</v>
      </c>
      <c r="H88">
        <f t="shared" si="10"/>
        <v>2.3845646222097105</v>
      </c>
    </row>
    <row r="89" spans="2:8" x14ac:dyDescent="0.35">
      <c r="B89" s="10">
        <v>44630</v>
      </c>
      <c r="C89">
        <v>735</v>
      </c>
      <c r="D89">
        <v>68000</v>
      </c>
      <c r="E89">
        <f t="shared" si="11"/>
        <v>1.0656583018219319</v>
      </c>
      <c r="F89" s="3">
        <v>44630</v>
      </c>
      <c r="G89" s="4">
        <v>3.8399999999999997E-2</v>
      </c>
      <c r="H89">
        <f t="shared" si="10"/>
        <v>1.0272583018219319</v>
      </c>
    </row>
    <row r="90" spans="2:8" x14ac:dyDescent="0.35">
      <c r="B90" s="10">
        <v>44631</v>
      </c>
      <c r="C90">
        <v>739</v>
      </c>
      <c r="D90">
        <v>65450</v>
      </c>
      <c r="E90">
        <f t="shared" si="11"/>
        <v>0.54421768707482987</v>
      </c>
      <c r="F90" s="3">
        <v>44631</v>
      </c>
      <c r="G90" s="4">
        <v>3.8300000000000001E-2</v>
      </c>
      <c r="H90">
        <f t="shared" si="10"/>
        <v>0.50591768707482987</v>
      </c>
    </row>
    <row r="91" spans="2:8" x14ac:dyDescent="0.35">
      <c r="B91" s="10">
        <v>44634</v>
      </c>
      <c r="C91">
        <v>730.1</v>
      </c>
      <c r="D91">
        <v>75650</v>
      </c>
      <c r="E91">
        <f t="shared" si="11"/>
        <v>-1.2043301759133933</v>
      </c>
      <c r="F91" s="3">
        <v>44634</v>
      </c>
      <c r="G91" s="4">
        <v>3.8300000000000001E-2</v>
      </c>
      <c r="H91">
        <f t="shared" si="10"/>
        <v>-1.2426301759133933</v>
      </c>
    </row>
    <row r="92" spans="2:8" x14ac:dyDescent="0.35">
      <c r="B92" s="10">
        <v>44635</v>
      </c>
      <c r="C92">
        <v>726.3</v>
      </c>
      <c r="D92">
        <v>102850</v>
      </c>
      <c r="E92">
        <f t="shared" si="11"/>
        <v>-0.52047664703466212</v>
      </c>
      <c r="F92" s="3">
        <v>44635</v>
      </c>
      <c r="G92" s="4">
        <v>3.7999999999999999E-2</v>
      </c>
      <c r="H92">
        <f t="shared" si="10"/>
        <v>-0.55847664703466215</v>
      </c>
    </row>
    <row r="93" spans="2:8" x14ac:dyDescent="0.35">
      <c r="B93" s="10">
        <v>44636</v>
      </c>
      <c r="C93">
        <v>752.65</v>
      </c>
      <c r="D93">
        <v>115600</v>
      </c>
      <c r="E93">
        <f t="shared" si="11"/>
        <v>3.6279774197989849</v>
      </c>
      <c r="F93" s="3">
        <v>44636</v>
      </c>
      <c r="G93" s="4">
        <v>3.7900000000000003E-2</v>
      </c>
      <c r="H93">
        <f t="shared" si="10"/>
        <v>3.5900774197989849</v>
      </c>
    </row>
    <row r="94" spans="2:8" x14ac:dyDescent="0.35">
      <c r="B94" s="10">
        <v>44641</v>
      </c>
      <c r="C94">
        <v>743.4</v>
      </c>
      <c r="D94">
        <v>408850</v>
      </c>
      <c r="E94">
        <f t="shared" si="11"/>
        <v>-1.2289908988241547</v>
      </c>
      <c r="F94" s="3">
        <v>44641</v>
      </c>
      <c r="G94" s="4">
        <v>3.78E-2</v>
      </c>
      <c r="H94">
        <f t="shared" si="10"/>
        <v>-1.2667908988241547</v>
      </c>
    </row>
    <row r="95" spans="2:8" x14ac:dyDescent="0.35">
      <c r="B95" s="10">
        <v>44648</v>
      </c>
      <c r="C95">
        <v>728.35</v>
      </c>
      <c r="D95">
        <v>1357450</v>
      </c>
      <c r="E95">
        <f t="shared" si="11"/>
        <v>-2.0244821092278662</v>
      </c>
      <c r="F95" s="3">
        <v>44648</v>
      </c>
      <c r="G95" s="4">
        <v>3.78E-2</v>
      </c>
      <c r="H95">
        <f t="shared" si="10"/>
        <v>-2.062282109227866</v>
      </c>
    </row>
    <row r="96" spans="2:8" x14ac:dyDescent="0.35">
      <c r="B96" s="10">
        <v>44649</v>
      </c>
      <c r="C96">
        <v>743.15</v>
      </c>
      <c r="D96">
        <v>1925250</v>
      </c>
      <c r="E96">
        <f t="shared" si="11"/>
        <v>2.0319901146426793</v>
      </c>
      <c r="F96" s="3">
        <v>44649</v>
      </c>
      <c r="G96" s="4">
        <v>3.78E-2</v>
      </c>
      <c r="H96">
        <f t="shared" si="10"/>
        <v>1.9941901146426793</v>
      </c>
    </row>
    <row r="97" spans="2:8" x14ac:dyDescent="0.35">
      <c r="B97" s="10">
        <v>44650</v>
      </c>
      <c r="C97">
        <v>773.95</v>
      </c>
      <c r="D97">
        <v>2761650</v>
      </c>
      <c r="E97">
        <f t="shared" si="11"/>
        <v>4.1445199488663214</v>
      </c>
      <c r="F97" s="3">
        <v>44650</v>
      </c>
      <c r="G97" s="4">
        <v>3.8300000000000001E-2</v>
      </c>
      <c r="H97">
        <f t="shared" si="10"/>
        <v>4.1062199488663218</v>
      </c>
    </row>
    <row r="98" spans="2:8" x14ac:dyDescent="0.35">
      <c r="B98" s="10">
        <v>44655</v>
      </c>
      <c r="C98">
        <v>791.3</v>
      </c>
      <c r="D98">
        <v>36550</v>
      </c>
      <c r="E98">
        <f t="shared" si="11"/>
        <v>2.2417468828735587</v>
      </c>
      <c r="F98" s="3">
        <v>44655</v>
      </c>
      <c r="G98" s="4">
        <v>3.7499999999999999E-2</v>
      </c>
      <c r="H98">
        <f t="shared" si="10"/>
        <v>2.2042468828735586</v>
      </c>
    </row>
    <row r="99" spans="2:8" x14ac:dyDescent="0.35">
      <c r="B99" s="10">
        <v>44656</v>
      </c>
      <c r="C99">
        <v>800.45</v>
      </c>
      <c r="D99">
        <v>45050</v>
      </c>
      <c r="E99">
        <f t="shared" si="11"/>
        <v>1.1563250347529497</v>
      </c>
      <c r="F99" s="3">
        <v>44656</v>
      </c>
      <c r="G99" s="4">
        <v>3.73E-2</v>
      </c>
      <c r="H99">
        <f t="shared" si="10"/>
        <v>1.1190250347529496</v>
      </c>
    </row>
    <row r="100" spans="2:8" x14ac:dyDescent="0.35">
      <c r="B100" s="10">
        <v>44657</v>
      </c>
      <c r="C100">
        <v>808.6</v>
      </c>
      <c r="D100">
        <v>45050</v>
      </c>
      <c r="E100">
        <f t="shared" si="11"/>
        <v>1.0181772752826506</v>
      </c>
      <c r="F100" s="3">
        <v>44657</v>
      </c>
      <c r="G100" s="4">
        <v>3.78E-2</v>
      </c>
      <c r="H100">
        <f t="shared" si="10"/>
        <v>0.98037727528265051</v>
      </c>
    </row>
    <row r="101" spans="2:8" x14ac:dyDescent="0.35">
      <c r="B101" s="10">
        <v>44658</v>
      </c>
      <c r="C101">
        <v>811.55</v>
      </c>
      <c r="D101">
        <v>47600</v>
      </c>
      <c r="E101">
        <f t="shared" si="11"/>
        <v>0.36482809794706056</v>
      </c>
      <c r="F101" s="3">
        <v>44658</v>
      </c>
      <c r="G101" s="4">
        <v>3.8699999999999998E-2</v>
      </c>
      <c r="H101">
        <f t="shared" si="10"/>
        <v>0.32612809794706055</v>
      </c>
    </row>
    <row r="102" spans="2:8" x14ac:dyDescent="0.35">
      <c r="B102" s="10">
        <v>44659</v>
      </c>
      <c r="C102">
        <v>817.9</v>
      </c>
      <c r="D102">
        <v>43350</v>
      </c>
      <c r="E102">
        <f t="shared" si="11"/>
        <v>0.782453330047443</v>
      </c>
      <c r="F102" s="3">
        <v>44659</v>
      </c>
      <c r="G102" s="4">
        <v>3.9800000000000002E-2</v>
      </c>
      <c r="H102">
        <f t="shared" si="10"/>
        <v>0.74265333004744294</v>
      </c>
    </row>
    <row r="103" spans="2:8" x14ac:dyDescent="0.35">
      <c r="B103" s="10">
        <v>44662</v>
      </c>
      <c r="C103">
        <v>819</v>
      </c>
      <c r="D103">
        <v>48450</v>
      </c>
      <c r="E103">
        <f t="shared" si="11"/>
        <v>0.13449076904267304</v>
      </c>
      <c r="F103" s="3">
        <v>44662</v>
      </c>
      <c r="G103" s="4">
        <v>0.04</v>
      </c>
      <c r="H103">
        <f t="shared" si="10"/>
        <v>9.4490769042673034E-2</v>
      </c>
    </row>
    <row r="104" spans="2:8" x14ac:dyDescent="0.35">
      <c r="B104" s="10">
        <v>44663</v>
      </c>
      <c r="C104">
        <v>805.3</v>
      </c>
      <c r="D104">
        <v>64600</v>
      </c>
      <c r="E104">
        <f t="shared" si="11"/>
        <v>-1.6727716727716784</v>
      </c>
      <c r="F104" s="3">
        <v>44663</v>
      </c>
      <c r="G104" s="4">
        <v>3.9800000000000002E-2</v>
      </c>
      <c r="H104">
        <f t="shared" si="10"/>
        <v>-1.7125716727716784</v>
      </c>
    </row>
    <row r="105" spans="2:8" x14ac:dyDescent="0.35">
      <c r="B105" s="10">
        <v>44664</v>
      </c>
      <c r="C105">
        <v>816.85</v>
      </c>
      <c r="D105">
        <v>74800</v>
      </c>
      <c r="E105">
        <f t="shared" si="11"/>
        <v>1.434248106295799</v>
      </c>
      <c r="F105" s="3">
        <v>44664</v>
      </c>
      <c r="G105" s="4">
        <v>3.9900000000000005E-2</v>
      </c>
      <c r="H105">
        <f t="shared" si="10"/>
        <v>1.394348106295799</v>
      </c>
    </row>
    <row r="106" spans="2:8" x14ac:dyDescent="0.35">
      <c r="B106" s="10">
        <v>44669</v>
      </c>
      <c r="C106">
        <v>808.55</v>
      </c>
      <c r="D106">
        <v>89250</v>
      </c>
      <c r="E106">
        <f t="shared" si="11"/>
        <v>-1.0160984268837692</v>
      </c>
      <c r="F106" s="3">
        <v>44669</v>
      </c>
      <c r="G106" s="4">
        <v>4.0099999999999997E-2</v>
      </c>
      <c r="H106">
        <f t="shared" si="10"/>
        <v>-1.0561984268837692</v>
      </c>
    </row>
    <row r="107" spans="2:8" x14ac:dyDescent="0.35">
      <c r="B107" s="10">
        <v>44670</v>
      </c>
      <c r="C107">
        <v>787.4</v>
      </c>
      <c r="D107">
        <v>103700</v>
      </c>
      <c r="E107">
        <f t="shared" si="11"/>
        <v>-2.6157937047801596</v>
      </c>
      <c r="F107" s="3">
        <v>44670</v>
      </c>
      <c r="G107" s="4">
        <v>3.9900000000000005E-2</v>
      </c>
      <c r="H107">
        <f t="shared" si="10"/>
        <v>-2.6556937047801594</v>
      </c>
    </row>
    <row r="108" spans="2:8" x14ac:dyDescent="0.35">
      <c r="B108" s="10">
        <v>44671</v>
      </c>
      <c r="C108">
        <v>809.05</v>
      </c>
      <c r="D108">
        <v>145350</v>
      </c>
      <c r="E108">
        <f t="shared" si="11"/>
        <v>2.7495554991109952</v>
      </c>
      <c r="F108" s="3">
        <v>44671</v>
      </c>
      <c r="G108" s="4">
        <v>3.9699999999999999E-2</v>
      </c>
      <c r="H108">
        <f t="shared" si="10"/>
        <v>2.7098554991109953</v>
      </c>
    </row>
    <row r="109" spans="2:8" x14ac:dyDescent="0.35">
      <c r="B109" s="10">
        <v>44672</v>
      </c>
      <c r="C109">
        <v>813.05</v>
      </c>
      <c r="D109">
        <v>233750</v>
      </c>
      <c r="E109">
        <f t="shared" si="11"/>
        <v>0.49440702057969232</v>
      </c>
      <c r="F109" s="3">
        <v>44672</v>
      </c>
      <c r="G109" s="4">
        <v>3.9699999999999999E-2</v>
      </c>
      <c r="H109">
        <f t="shared" si="10"/>
        <v>0.45470702057969231</v>
      </c>
    </row>
    <row r="110" spans="2:8" x14ac:dyDescent="0.35">
      <c r="B110" s="10">
        <v>44673</v>
      </c>
      <c r="C110">
        <v>812.05</v>
      </c>
      <c r="D110">
        <v>396950</v>
      </c>
      <c r="E110">
        <f t="shared" si="11"/>
        <v>-0.12299366582620996</v>
      </c>
      <c r="F110" s="3">
        <v>44673</v>
      </c>
      <c r="G110" s="4">
        <v>3.9800000000000002E-2</v>
      </c>
      <c r="H110">
        <f t="shared" si="10"/>
        <v>-0.16279366582620997</v>
      </c>
    </row>
    <row r="111" spans="2:8" x14ac:dyDescent="0.35">
      <c r="B111" s="10">
        <v>44676</v>
      </c>
      <c r="C111">
        <v>805.4</v>
      </c>
      <c r="D111">
        <v>1062500</v>
      </c>
      <c r="E111">
        <f t="shared" si="11"/>
        <v>-0.81891509143525376</v>
      </c>
      <c r="F111" s="3">
        <v>44676</v>
      </c>
      <c r="G111" s="4">
        <v>3.9599999999999996E-2</v>
      </c>
      <c r="H111">
        <f t="shared" si="10"/>
        <v>-0.85851509143525373</v>
      </c>
    </row>
    <row r="112" spans="2:8" x14ac:dyDescent="0.35">
      <c r="B112" s="10">
        <v>44677</v>
      </c>
      <c r="C112">
        <v>798.15</v>
      </c>
      <c r="D112">
        <v>1713600</v>
      </c>
      <c r="E112">
        <f t="shared" si="11"/>
        <v>-0.90017382666997769</v>
      </c>
      <c r="F112" s="3">
        <v>44677</v>
      </c>
      <c r="G112" s="4">
        <v>3.9800000000000002E-2</v>
      </c>
      <c r="H112">
        <f t="shared" si="10"/>
        <v>-0.93997382666997775</v>
      </c>
    </row>
    <row r="113" spans="2:8" x14ac:dyDescent="0.35">
      <c r="B113" s="10">
        <v>44678</v>
      </c>
      <c r="C113">
        <v>782.3</v>
      </c>
      <c r="D113">
        <v>2489650</v>
      </c>
      <c r="E113">
        <f t="shared" si="11"/>
        <v>-1.9858422602267773</v>
      </c>
      <c r="F113" s="3">
        <v>44678</v>
      </c>
      <c r="G113" s="4">
        <v>0.04</v>
      </c>
      <c r="H113">
        <f t="shared" si="10"/>
        <v>-2.0258422602267774</v>
      </c>
    </row>
    <row r="114" spans="2:8" x14ac:dyDescent="0.35">
      <c r="B114" s="10">
        <v>44680</v>
      </c>
      <c r="C114">
        <v>800.5</v>
      </c>
      <c r="D114">
        <v>18700</v>
      </c>
      <c r="E114">
        <f t="shared" si="11"/>
        <v>2.3264732199923364</v>
      </c>
      <c r="F114" s="3">
        <v>44680</v>
      </c>
      <c r="G114" s="4">
        <v>4.0300000000000002E-2</v>
      </c>
      <c r="H114">
        <f t="shared" si="10"/>
        <v>2.2861732199923361</v>
      </c>
    </row>
    <row r="115" spans="2:8" x14ac:dyDescent="0.35">
      <c r="B115" s="10">
        <v>44683</v>
      </c>
      <c r="C115">
        <v>792.5</v>
      </c>
      <c r="D115">
        <v>20400</v>
      </c>
      <c r="E115">
        <f t="shared" si="11"/>
        <v>-0.99937539038101186</v>
      </c>
      <c r="F115" s="3">
        <v>44683</v>
      </c>
      <c r="G115" s="4">
        <v>4.0300000000000002E-2</v>
      </c>
      <c r="H115">
        <f t="shared" si="10"/>
        <v>-1.0396753903810119</v>
      </c>
    </row>
    <row r="116" spans="2:8" x14ac:dyDescent="0.35">
      <c r="B116" s="10">
        <v>44685</v>
      </c>
      <c r="C116">
        <v>760.4</v>
      </c>
      <c r="D116">
        <v>24650</v>
      </c>
      <c r="E116">
        <f t="shared" si="11"/>
        <v>-4.0504731861198771</v>
      </c>
      <c r="F116" s="3">
        <v>44685</v>
      </c>
      <c r="G116" s="4">
        <v>4.3700000000000003E-2</v>
      </c>
      <c r="H116">
        <f t="shared" si="10"/>
        <v>-4.0941731861198774</v>
      </c>
    </row>
    <row r="117" spans="2:8" x14ac:dyDescent="0.35">
      <c r="B117" s="10">
        <v>44686</v>
      </c>
      <c r="C117">
        <v>739.75</v>
      </c>
      <c r="D117">
        <v>26350</v>
      </c>
      <c r="E117">
        <f t="shared" si="11"/>
        <v>-2.7156759600210387</v>
      </c>
      <c r="F117" s="3">
        <v>44686</v>
      </c>
      <c r="G117" s="4">
        <v>4.58E-2</v>
      </c>
      <c r="H117">
        <f t="shared" si="10"/>
        <v>-2.7614759600210386</v>
      </c>
    </row>
    <row r="118" spans="2:8" x14ac:dyDescent="0.35">
      <c r="B118" s="10">
        <v>44687</v>
      </c>
      <c r="C118">
        <v>727.5</v>
      </c>
      <c r="D118">
        <v>31450</v>
      </c>
      <c r="E118">
        <f t="shared" si="11"/>
        <v>-1.6559648529908753</v>
      </c>
      <c r="F118" s="3">
        <v>44687</v>
      </c>
      <c r="G118" s="4">
        <v>4.58E-2</v>
      </c>
      <c r="H118">
        <f t="shared" si="10"/>
        <v>-1.7017648529908753</v>
      </c>
    </row>
    <row r="119" spans="2:8" x14ac:dyDescent="0.35">
      <c r="B119" s="10">
        <v>44690</v>
      </c>
      <c r="C119">
        <v>724.3</v>
      </c>
      <c r="D119">
        <v>30600</v>
      </c>
      <c r="E119">
        <f t="shared" si="11"/>
        <v>-0.43986254295533267</v>
      </c>
      <c r="F119" s="3">
        <v>44690</v>
      </c>
      <c r="G119" s="4">
        <v>4.6199999999999998E-2</v>
      </c>
      <c r="H119">
        <f t="shared" si="10"/>
        <v>-0.48606254295533269</v>
      </c>
    </row>
    <row r="120" spans="2:8" x14ac:dyDescent="0.35">
      <c r="B120" s="10">
        <v>44692</v>
      </c>
      <c r="C120">
        <v>704.4</v>
      </c>
      <c r="D120">
        <v>29750</v>
      </c>
      <c r="E120">
        <f t="shared" si="11"/>
        <v>-2.7474803258318348</v>
      </c>
      <c r="F120" s="3">
        <v>44692</v>
      </c>
      <c r="G120" s="4">
        <v>4.7500000000000001E-2</v>
      </c>
      <c r="H120">
        <f t="shared" si="10"/>
        <v>-2.7949803258318346</v>
      </c>
    </row>
    <row r="121" spans="2:8" x14ac:dyDescent="0.35">
      <c r="B121" s="10">
        <v>44693</v>
      </c>
      <c r="C121">
        <v>696.8</v>
      </c>
      <c r="D121">
        <v>48450</v>
      </c>
      <c r="E121">
        <f t="shared" si="11"/>
        <v>-1.0789324247586631</v>
      </c>
      <c r="F121" s="3">
        <v>44693</v>
      </c>
      <c r="G121" s="4">
        <v>4.8399999999999999E-2</v>
      </c>
      <c r="H121">
        <f t="shared" si="10"/>
        <v>-1.1273324247586631</v>
      </c>
    </row>
    <row r="122" spans="2:8" x14ac:dyDescent="0.35">
      <c r="B122" s="10">
        <v>44694</v>
      </c>
      <c r="C122">
        <v>677.3</v>
      </c>
      <c r="D122">
        <v>80750</v>
      </c>
      <c r="E122">
        <f t="shared" si="11"/>
        <v>-2.7985074626865671</v>
      </c>
      <c r="F122" s="3">
        <v>44694</v>
      </c>
      <c r="G122" s="4">
        <v>4.9000000000000002E-2</v>
      </c>
      <c r="H122">
        <f t="shared" si="10"/>
        <v>-2.8475074626865671</v>
      </c>
    </row>
    <row r="123" spans="2:8" x14ac:dyDescent="0.35">
      <c r="B123" s="10">
        <v>44697</v>
      </c>
      <c r="C123">
        <v>687.2</v>
      </c>
      <c r="D123">
        <v>111350</v>
      </c>
      <c r="E123">
        <f t="shared" si="11"/>
        <v>1.4616861065997477</v>
      </c>
      <c r="F123" s="16"/>
      <c r="G123" s="4">
        <v>4.8774999999999999E-2</v>
      </c>
      <c r="H123">
        <f t="shared" si="10"/>
        <v>1.4129111065997477</v>
      </c>
    </row>
    <row r="124" spans="2:8" x14ac:dyDescent="0.35">
      <c r="B124" s="10">
        <v>44698</v>
      </c>
      <c r="C124">
        <v>696.7</v>
      </c>
      <c r="D124">
        <v>164050</v>
      </c>
      <c r="E124">
        <f t="shared" si="11"/>
        <v>1.3824214202561116</v>
      </c>
      <c r="F124" s="3">
        <v>44698</v>
      </c>
      <c r="G124" s="4">
        <v>4.8799999999999996E-2</v>
      </c>
      <c r="H124">
        <f t="shared" si="10"/>
        <v>1.3336214202561116</v>
      </c>
    </row>
    <row r="125" spans="2:8" x14ac:dyDescent="0.35">
      <c r="B125" s="10">
        <v>44699</v>
      </c>
      <c r="C125">
        <v>697</v>
      </c>
      <c r="D125">
        <v>218450</v>
      </c>
      <c r="E125">
        <f t="shared" si="11"/>
        <v>4.3060140663119632E-2</v>
      </c>
      <c r="F125" s="3">
        <v>44699</v>
      </c>
      <c r="G125" s="4">
        <v>4.8899999999999999E-2</v>
      </c>
      <c r="H125">
        <f t="shared" si="10"/>
        <v>-5.8398593368803667E-3</v>
      </c>
    </row>
    <row r="126" spans="2:8" x14ac:dyDescent="0.35">
      <c r="B126" s="10">
        <v>44700</v>
      </c>
      <c r="C126">
        <v>678.8</v>
      </c>
      <c r="D126">
        <v>275400</v>
      </c>
      <c r="E126">
        <f t="shared" si="11"/>
        <v>-2.6111908177905372</v>
      </c>
      <c r="F126" s="3">
        <v>44700</v>
      </c>
      <c r="G126" s="4">
        <v>4.9100000000000005E-2</v>
      </c>
      <c r="H126">
        <f t="shared" si="10"/>
        <v>-2.6602908177905373</v>
      </c>
    </row>
    <row r="127" spans="2:8" x14ac:dyDescent="0.35">
      <c r="B127" s="10">
        <v>44701</v>
      </c>
      <c r="C127">
        <v>681.4</v>
      </c>
      <c r="D127">
        <v>595850</v>
      </c>
      <c r="E127">
        <f t="shared" si="11"/>
        <v>0.38302887448438755</v>
      </c>
      <c r="F127" s="3">
        <v>44701</v>
      </c>
      <c r="G127" s="4">
        <v>4.9200000000000001E-2</v>
      </c>
      <c r="H127">
        <f t="shared" si="10"/>
        <v>0.33382887448438753</v>
      </c>
    </row>
    <row r="128" spans="2:8" x14ac:dyDescent="0.35">
      <c r="B128" s="10">
        <v>44704</v>
      </c>
      <c r="C128">
        <v>668</v>
      </c>
      <c r="D128">
        <v>1003000</v>
      </c>
      <c r="E128">
        <f t="shared" si="11"/>
        <v>-1.9665394775462248</v>
      </c>
      <c r="F128" s="3">
        <v>44704</v>
      </c>
      <c r="G128" s="4">
        <v>4.87E-2</v>
      </c>
      <c r="H128">
        <f t="shared" si="10"/>
        <v>-2.015239477546225</v>
      </c>
    </row>
    <row r="129" spans="2:8" x14ac:dyDescent="0.35">
      <c r="B129" s="10">
        <v>44705</v>
      </c>
      <c r="C129">
        <v>645.25</v>
      </c>
      <c r="D129">
        <v>1795200</v>
      </c>
      <c r="E129">
        <f t="shared" si="11"/>
        <v>-3.4056886227544907</v>
      </c>
      <c r="F129" s="3">
        <v>44705</v>
      </c>
      <c r="G129" s="4">
        <v>4.87E-2</v>
      </c>
      <c r="H129">
        <f t="shared" si="10"/>
        <v>-3.4543886227544909</v>
      </c>
    </row>
    <row r="130" spans="2:8" x14ac:dyDescent="0.35">
      <c r="B130" s="10">
        <v>44706</v>
      </c>
      <c r="C130">
        <v>632.9</v>
      </c>
      <c r="D130">
        <v>2234650</v>
      </c>
      <c r="E130">
        <f t="shared" si="11"/>
        <v>-1.9139868268113172</v>
      </c>
      <c r="F130" s="3">
        <v>44706</v>
      </c>
      <c r="G130" s="4">
        <v>4.8799999999999996E-2</v>
      </c>
      <c r="H130">
        <f t="shared" si="10"/>
        <v>-1.9627868268113171</v>
      </c>
    </row>
    <row r="131" spans="2:8" x14ac:dyDescent="0.35">
      <c r="B131" s="10">
        <v>44707</v>
      </c>
      <c r="C131">
        <v>654.75</v>
      </c>
      <c r="D131">
        <v>2432700</v>
      </c>
      <c r="E131">
        <f t="shared" si="11"/>
        <v>3.4523621425185689</v>
      </c>
      <c r="F131" s="3">
        <v>44707</v>
      </c>
      <c r="G131" s="4">
        <v>4.8899999999999999E-2</v>
      </c>
      <c r="H131">
        <f t="shared" si="10"/>
        <v>3.4034621425185687</v>
      </c>
    </row>
    <row r="132" spans="2:8" x14ac:dyDescent="0.35">
      <c r="B132" s="10">
        <v>44708</v>
      </c>
      <c r="C132">
        <v>657.1</v>
      </c>
      <c r="D132">
        <v>90950</v>
      </c>
      <c r="E132">
        <f t="shared" si="11"/>
        <v>0.35891561664757887</v>
      </c>
      <c r="F132" s="3">
        <v>44708</v>
      </c>
      <c r="G132" s="4">
        <v>4.8799999999999996E-2</v>
      </c>
      <c r="H132">
        <f t="shared" si="10"/>
        <v>0.31011561664757886</v>
      </c>
    </row>
    <row r="133" spans="2:8" x14ac:dyDescent="0.35">
      <c r="B133" s="10">
        <v>44711</v>
      </c>
      <c r="C133">
        <v>681.9</v>
      </c>
      <c r="D133">
        <v>96900</v>
      </c>
      <c r="E133">
        <f t="shared" si="11"/>
        <v>3.7741591842946209</v>
      </c>
      <c r="F133" s="3">
        <v>44711</v>
      </c>
      <c r="G133" s="4">
        <v>4.8899999999999999E-2</v>
      </c>
      <c r="H133">
        <f t="shared" ref="H133:H196" si="12">E133-G133</f>
        <v>3.7252591842946208</v>
      </c>
    </row>
    <row r="134" spans="2:8" x14ac:dyDescent="0.35">
      <c r="B134" s="10">
        <v>44712</v>
      </c>
      <c r="C134">
        <v>687.55</v>
      </c>
      <c r="D134">
        <v>90950</v>
      </c>
      <c r="E134">
        <f t="shared" ref="E134:E197" si="13">((C134-C133)/C133)*100</f>
        <v>0.82856723859803161</v>
      </c>
      <c r="F134" s="3">
        <v>44712</v>
      </c>
      <c r="G134" s="4">
        <v>4.9100000000000005E-2</v>
      </c>
      <c r="H134">
        <f t="shared" si="12"/>
        <v>0.77946723859803158</v>
      </c>
    </row>
    <row r="135" spans="2:8" x14ac:dyDescent="0.35">
      <c r="B135" s="10">
        <v>44713</v>
      </c>
      <c r="C135">
        <v>679.65</v>
      </c>
      <c r="D135">
        <v>92650</v>
      </c>
      <c r="E135">
        <f t="shared" si="13"/>
        <v>-1.1490073449203662</v>
      </c>
      <c r="F135" s="3">
        <v>44713</v>
      </c>
      <c r="G135" s="4">
        <v>4.9299999999999997E-2</v>
      </c>
      <c r="H135">
        <f t="shared" si="12"/>
        <v>-1.1983073449203661</v>
      </c>
    </row>
    <row r="136" spans="2:8" x14ac:dyDescent="0.35">
      <c r="B136" s="10">
        <v>44714</v>
      </c>
      <c r="C136">
        <v>685.55</v>
      </c>
      <c r="D136">
        <v>93500</v>
      </c>
      <c r="E136">
        <f t="shared" si="13"/>
        <v>0.86809387184579967</v>
      </c>
      <c r="F136" s="3">
        <v>44714</v>
      </c>
      <c r="G136" s="4">
        <v>4.9699999999999994E-2</v>
      </c>
      <c r="H136">
        <f t="shared" si="12"/>
        <v>0.8183938718457997</v>
      </c>
    </row>
    <row r="137" spans="2:8" x14ac:dyDescent="0.35">
      <c r="B137" s="10">
        <v>44715</v>
      </c>
      <c r="C137">
        <v>624.15</v>
      </c>
      <c r="D137">
        <v>119850</v>
      </c>
      <c r="E137">
        <f t="shared" si="13"/>
        <v>-8.9563124498577764</v>
      </c>
      <c r="F137" s="3">
        <v>44715</v>
      </c>
      <c r="G137" s="4">
        <v>4.9800000000000004E-2</v>
      </c>
      <c r="H137">
        <f t="shared" si="12"/>
        <v>-9.0061124498577758</v>
      </c>
    </row>
    <row r="138" spans="2:8" x14ac:dyDescent="0.35">
      <c r="B138" s="10">
        <v>44718</v>
      </c>
      <c r="C138">
        <v>621.65</v>
      </c>
      <c r="D138">
        <v>122400</v>
      </c>
      <c r="E138">
        <f t="shared" si="13"/>
        <v>-0.40054474084755265</v>
      </c>
      <c r="F138" s="3">
        <v>44718</v>
      </c>
      <c r="G138" s="4">
        <v>4.9800000000000004E-2</v>
      </c>
      <c r="H138">
        <f t="shared" si="12"/>
        <v>-0.45034474084755266</v>
      </c>
    </row>
    <row r="139" spans="2:8" x14ac:dyDescent="0.35">
      <c r="B139" s="10">
        <v>44719</v>
      </c>
      <c r="C139">
        <v>607.04999999999995</v>
      </c>
      <c r="D139">
        <v>141100</v>
      </c>
      <c r="E139">
        <f t="shared" si="13"/>
        <v>-2.3485884340062775</v>
      </c>
      <c r="F139" s="3">
        <v>44719</v>
      </c>
      <c r="G139" s="4">
        <v>5.0199999999999995E-2</v>
      </c>
      <c r="H139">
        <f t="shared" si="12"/>
        <v>-2.3987884340062773</v>
      </c>
    </row>
    <row r="140" spans="2:8" x14ac:dyDescent="0.35">
      <c r="B140" s="10">
        <v>44720</v>
      </c>
      <c r="C140">
        <v>605.4</v>
      </c>
      <c r="D140">
        <v>191250</v>
      </c>
      <c r="E140">
        <f t="shared" si="13"/>
        <v>-0.2718062762540116</v>
      </c>
      <c r="F140" s="3">
        <v>44720</v>
      </c>
      <c r="G140" s="4">
        <v>4.9699999999999994E-2</v>
      </c>
      <c r="H140">
        <f t="shared" si="12"/>
        <v>-0.32150627625401162</v>
      </c>
    </row>
    <row r="141" spans="2:8" x14ac:dyDescent="0.35">
      <c r="B141" s="10">
        <v>44721</v>
      </c>
      <c r="C141">
        <v>620.29999999999995</v>
      </c>
      <c r="D141">
        <v>197200</v>
      </c>
      <c r="E141">
        <f t="shared" si="13"/>
        <v>2.4611826891311495</v>
      </c>
      <c r="F141" s="3">
        <v>44721</v>
      </c>
      <c r="G141" s="4">
        <v>5.0099999999999999E-2</v>
      </c>
      <c r="H141">
        <f t="shared" si="12"/>
        <v>2.4110826891311494</v>
      </c>
    </row>
    <row r="142" spans="2:8" x14ac:dyDescent="0.35">
      <c r="B142" s="10">
        <v>44722</v>
      </c>
      <c r="C142">
        <v>601.9</v>
      </c>
      <c r="D142">
        <v>247350</v>
      </c>
      <c r="E142">
        <f t="shared" si="13"/>
        <v>-2.9663066258262099</v>
      </c>
      <c r="F142" s="3">
        <v>44722</v>
      </c>
      <c r="G142" s="4">
        <v>0.05</v>
      </c>
      <c r="H142">
        <f t="shared" si="12"/>
        <v>-3.0163066258262097</v>
      </c>
    </row>
    <row r="143" spans="2:8" x14ac:dyDescent="0.35">
      <c r="B143" s="10">
        <v>44725</v>
      </c>
      <c r="C143">
        <v>583.65</v>
      </c>
      <c r="D143">
        <v>470900</v>
      </c>
      <c r="E143">
        <f t="shared" si="13"/>
        <v>-3.0320651270975247</v>
      </c>
      <c r="F143" s="3">
        <v>44725</v>
      </c>
      <c r="G143" s="4">
        <v>4.99E-2</v>
      </c>
      <c r="H143">
        <f t="shared" si="12"/>
        <v>-3.0819651270975248</v>
      </c>
    </row>
    <row r="144" spans="2:8" x14ac:dyDescent="0.35">
      <c r="B144" s="10">
        <v>44726</v>
      </c>
      <c r="C144">
        <v>587.70000000000005</v>
      </c>
      <c r="D144">
        <v>533800</v>
      </c>
      <c r="E144">
        <f t="shared" si="13"/>
        <v>0.69390902081728234</v>
      </c>
      <c r="F144" s="3">
        <v>44726</v>
      </c>
      <c r="G144" s="4">
        <v>4.9800000000000004E-2</v>
      </c>
      <c r="H144">
        <f t="shared" si="12"/>
        <v>0.64410902081728238</v>
      </c>
    </row>
    <row r="145" spans="2:8" x14ac:dyDescent="0.35">
      <c r="B145" s="10">
        <v>44727</v>
      </c>
      <c r="C145">
        <v>599.45000000000005</v>
      </c>
      <c r="D145">
        <v>684250</v>
      </c>
      <c r="E145">
        <f t="shared" si="13"/>
        <v>1.9993193806363792</v>
      </c>
      <c r="F145" s="3">
        <v>44727</v>
      </c>
      <c r="G145" s="4">
        <v>5.04E-2</v>
      </c>
      <c r="H145">
        <f t="shared" si="12"/>
        <v>1.9489193806363792</v>
      </c>
    </row>
    <row r="146" spans="2:8" x14ac:dyDescent="0.35">
      <c r="B146" s="10">
        <v>44728</v>
      </c>
      <c r="C146">
        <v>567.54999999999995</v>
      </c>
      <c r="D146">
        <v>900150</v>
      </c>
      <c r="E146">
        <f t="shared" si="13"/>
        <v>-5.3215447493535892</v>
      </c>
      <c r="F146" s="3">
        <v>44728</v>
      </c>
      <c r="G146" s="4">
        <v>5.0700000000000002E-2</v>
      </c>
      <c r="H146">
        <f t="shared" si="12"/>
        <v>-5.3722447493535892</v>
      </c>
    </row>
    <row r="147" spans="2:8" x14ac:dyDescent="0.35">
      <c r="B147" s="10">
        <v>44732</v>
      </c>
      <c r="C147">
        <v>583.04999999999995</v>
      </c>
      <c r="D147">
        <v>1108400</v>
      </c>
      <c r="E147">
        <f t="shared" si="13"/>
        <v>2.7310369130473089</v>
      </c>
      <c r="F147" s="3">
        <v>44732</v>
      </c>
      <c r="G147" s="4">
        <v>5.0700000000000002E-2</v>
      </c>
      <c r="H147">
        <f t="shared" si="12"/>
        <v>2.6803369130473089</v>
      </c>
    </row>
    <row r="148" spans="2:8" x14ac:dyDescent="0.35">
      <c r="B148" s="10">
        <v>44733</v>
      </c>
      <c r="C148">
        <v>593.79999999999995</v>
      </c>
      <c r="D148">
        <v>1196800</v>
      </c>
      <c r="E148">
        <f t="shared" si="13"/>
        <v>1.8437526798730812</v>
      </c>
      <c r="F148" s="3">
        <v>44733</v>
      </c>
      <c r="G148" s="4">
        <v>5.0499999999999996E-2</v>
      </c>
      <c r="H148">
        <f t="shared" si="12"/>
        <v>1.7932526798730812</v>
      </c>
    </row>
    <row r="149" spans="2:8" x14ac:dyDescent="0.35">
      <c r="B149" s="10">
        <v>44734</v>
      </c>
      <c r="C149">
        <v>592.6</v>
      </c>
      <c r="D149">
        <v>1254600</v>
      </c>
      <c r="E149">
        <f t="shared" si="13"/>
        <v>-0.20208824520039273</v>
      </c>
      <c r="F149" s="3">
        <v>44734</v>
      </c>
      <c r="G149" s="4">
        <v>5.0700000000000002E-2</v>
      </c>
      <c r="H149">
        <f t="shared" si="12"/>
        <v>-0.25278824520039272</v>
      </c>
    </row>
    <row r="150" spans="2:8" x14ac:dyDescent="0.35">
      <c r="B150" s="10">
        <v>44735</v>
      </c>
      <c r="C150">
        <v>597.54999999999995</v>
      </c>
      <c r="D150">
        <v>1580150</v>
      </c>
      <c r="E150">
        <f t="shared" si="13"/>
        <v>0.83530205872425434</v>
      </c>
      <c r="F150" s="3">
        <v>44735</v>
      </c>
      <c r="G150" s="4">
        <v>5.1100000000000007E-2</v>
      </c>
      <c r="H150">
        <f t="shared" si="12"/>
        <v>0.7842020587242543</v>
      </c>
    </row>
    <row r="151" spans="2:8" x14ac:dyDescent="0.35">
      <c r="B151" s="10">
        <v>44736</v>
      </c>
      <c r="C151">
        <v>603</v>
      </c>
      <c r="D151">
        <v>1777350</v>
      </c>
      <c r="E151">
        <f t="shared" si="13"/>
        <v>0.91205756840432528</v>
      </c>
      <c r="F151" s="3">
        <v>44736</v>
      </c>
      <c r="G151" s="4">
        <v>5.1100000000000007E-2</v>
      </c>
      <c r="H151">
        <f t="shared" si="12"/>
        <v>0.86095756840432525</v>
      </c>
    </row>
    <row r="152" spans="2:8" x14ac:dyDescent="0.35">
      <c r="B152" s="10">
        <v>44739</v>
      </c>
      <c r="C152">
        <v>615.04999999999995</v>
      </c>
      <c r="D152">
        <v>2241450</v>
      </c>
      <c r="E152">
        <f t="shared" si="13"/>
        <v>1.9983416252072894</v>
      </c>
      <c r="F152" s="3">
        <v>44739</v>
      </c>
      <c r="G152" s="4">
        <v>5.0799999999999998E-2</v>
      </c>
      <c r="H152">
        <f t="shared" si="12"/>
        <v>1.9475416252072895</v>
      </c>
    </row>
    <row r="153" spans="2:8" x14ac:dyDescent="0.35">
      <c r="B153" s="10">
        <v>44740</v>
      </c>
      <c r="C153">
        <v>619</v>
      </c>
      <c r="D153">
        <v>2759950</v>
      </c>
      <c r="E153">
        <f t="shared" si="13"/>
        <v>0.64222420941387626</v>
      </c>
      <c r="F153" s="3">
        <v>44740</v>
      </c>
      <c r="G153" s="4">
        <v>5.0999999999999997E-2</v>
      </c>
      <c r="H153">
        <f t="shared" si="12"/>
        <v>0.59122420941387621</v>
      </c>
    </row>
    <row r="154" spans="2:8" x14ac:dyDescent="0.35">
      <c r="B154" s="10">
        <v>44741</v>
      </c>
      <c r="C154">
        <v>618.15</v>
      </c>
      <c r="D154">
        <v>3385550</v>
      </c>
      <c r="E154">
        <f t="shared" si="13"/>
        <v>-0.13731825525040756</v>
      </c>
      <c r="F154" s="3">
        <v>44741</v>
      </c>
      <c r="G154" s="4">
        <v>5.1299999999999998E-2</v>
      </c>
      <c r="H154">
        <f t="shared" si="12"/>
        <v>-0.18861825525040754</v>
      </c>
    </row>
    <row r="155" spans="2:8" x14ac:dyDescent="0.35">
      <c r="B155" s="10">
        <v>44742</v>
      </c>
      <c r="C155">
        <v>621</v>
      </c>
      <c r="D155">
        <v>3960150</v>
      </c>
      <c r="E155">
        <f t="shared" si="13"/>
        <v>0.46105314244115875</v>
      </c>
      <c r="F155" s="3">
        <v>44742</v>
      </c>
      <c r="G155" s="4">
        <v>5.1399999999999994E-2</v>
      </c>
      <c r="H155">
        <f t="shared" si="12"/>
        <v>0.40965314244115875</v>
      </c>
    </row>
    <row r="156" spans="2:8" x14ac:dyDescent="0.35">
      <c r="B156" s="10">
        <v>44743</v>
      </c>
      <c r="C156">
        <v>630.35</v>
      </c>
      <c r="D156">
        <v>209950</v>
      </c>
      <c r="E156">
        <f t="shared" si="13"/>
        <v>1.5056360708534657</v>
      </c>
      <c r="F156" s="3">
        <v>44743</v>
      </c>
      <c r="G156" s="4">
        <v>5.1299999999999998E-2</v>
      </c>
      <c r="H156">
        <f t="shared" si="12"/>
        <v>1.4543360708534658</v>
      </c>
    </row>
    <row r="157" spans="2:8" x14ac:dyDescent="0.35">
      <c r="B157" s="10">
        <v>44746</v>
      </c>
      <c r="C157">
        <v>634.04999999999995</v>
      </c>
      <c r="D157">
        <v>208250</v>
      </c>
      <c r="E157">
        <f t="shared" si="13"/>
        <v>0.58697548980723913</v>
      </c>
      <c r="F157" s="3">
        <v>44746</v>
      </c>
      <c r="G157" s="4">
        <v>5.1100000000000007E-2</v>
      </c>
      <c r="H157">
        <f t="shared" si="12"/>
        <v>0.53587548980723909</v>
      </c>
    </row>
    <row r="158" spans="2:8" x14ac:dyDescent="0.35">
      <c r="B158" s="10">
        <v>44747</v>
      </c>
      <c r="C158">
        <v>627.20000000000005</v>
      </c>
      <c r="D158">
        <v>209100</v>
      </c>
      <c r="E158">
        <f t="shared" si="13"/>
        <v>-1.0803564387666447</v>
      </c>
      <c r="F158" s="3">
        <v>44747</v>
      </c>
      <c r="G158" s="4">
        <v>5.1200000000000002E-2</v>
      </c>
      <c r="H158">
        <f t="shared" si="12"/>
        <v>-1.1315564387666446</v>
      </c>
    </row>
    <row r="159" spans="2:8" x14ac:dyDescent="0.35">
      <c r="B159" s="10">
        <v>44748</v>
      </c>
      <c r="C159">
        <v>642.70000000000005</v>
      </c>
      <c r="D159">
        <v>205700</v>
      </c>
      <c r="E159">
        <f t="shared" si="13"/>
        <v>2.4713010204081631</v>
      </c>
      <c r="F159" s="3">
        <v>44748</v>
      </c>
      <c r="G159" s="4">
        <v>5.0900000000000001E-2</v>
      </c>
      <c r="H159">
        <f t="shared" si="12"/>
        <v>2.4204010204081632</v>
      </c>
    </row>
    <row r="160" spans="2:8" x14ac:dyDescent="0.35">
      <c r="B160" s="10">
        <v>44749</v>
      </c>
      <c r="C160">
        <v>637.79999999999995</v>
      </c>
      <c r="D160">
        <v>215050</v>
      </c>
      <c r="E160">
        <f t="shared" si="13"/>
        <v>-0.76240858876615691</v>
      </c>
      <c r="F160" s="3">
        <v>44749</v>
      </c>
      <c r="G160" s="4">
        <v>5.16E-2</v>
      </c>
      <c r="H160">
        <f t="shared" si="12"/>
        <v>-0.81400858876615689</v>
      </c>
    </row>
    <row r="161" spans="2:8" x14ac:dyDescent="0.35">
      <c r="B161" s="10">
        <v>44750</v>
      </c>
      <c r="C161">
        <v>642.15</v>
      </c>
      <c r="D161">
        <v>214200</v>
      </c>
      <c r="E161">
        <f t="shared" si="13"/>
        <v>0.68203198494826323</v>
      </c>
      <c r="F161" s="3">
        <v>44750</v>
      </c>
      <c r="G161" s="4">
        <v>5.1699999999999996E-2</v>
      </c>
      <c r="H161">
        <f t="shared" si="12"/>
        <v>0.63033198494826326</v>
      </c>
    </row>
    <row r="162" spans="2:8" x14ac:dyDescent="0.35">
      <c r="B162" s="10">
        <v>44753</v>
      </c>
      <c r="C162">
        <v>638.29999999999995</v>
      </c>
      <c r="D162">
        <v>217600</v>
      </c>
      <c r="E162">
        <f t="shared" si="13"/>
        <v>-0.5995483921202247</v>
      </c>
      <c r="F162" s="3">
        <v>44753</v>
      </c>
      <c r="G162" s="4">
        <v>5.1500000000000004E-2</v>
      </c>
      <c r="H162">
        <f t="shared" si="12"/>
        <v>-0.65104839212022469</v>
      </c>
    </row>
    <row r="163" spans="2:8" x14ac:dyDescent="0.35">
      <c r="B163" s="10">
        <v>44754</v>
      </c>
      <c r="C163">
        <v>632.4</v>
      </c>
      <c r="D163">
        <v>223550</v>
      </c>
      <c r="E163">
        <f t="shared" si="13"/>
        <v>-0.92433025223248899</v>
      </c>
      <c r="F163" s="3">
        <v>44754</v>
      </c>
      <c r="G163" s="4">
        <v>5.16E-2</v>
      </c>
      <c r="H163">
        <f t="shared" si="12"/>
        <v>-0.97593025223248897</v>
      </c>
    </row>
    <row r="164" spans="2:8" x14ac:dyDescent="0.35">
      <c r="B164" s="10">
        <v>44755</v>
      </c>
      <c r="C164">
        <v>650.4</v>
      </c>
      <c r="D164">
        <v>328100</v>
      </c>
      <c r="E164">
        <f t="shared" si="13"/>
        <v>2.8462998102466797</v>
      </c>
      <c r="F164" s="3">
        <v>44755</v>
      </c>
      <c r="G164" s="4">
        <v>5.1799999999999999E-2</v>
      </c>
      <c r="H164">
        <f t="shared" si="12"/>
        <v>2.7944998102466796</v>
      </c>
    </row>
    <row r="165" spans="2:8" x14ac:dyDescent="0.35">
      <c r="B165" s="10">
        <v>44756</v>
      </c>
      <c r="C165">
        <v>637.85</v>
      </c>
      <c r="D165">
        <v>582250</v>
      </c>
      <c r="E165">
        <f t="shared" si="13"/>
        <v>-1.9295817958179511</v>
      </c>
      <c r="F165" s="3">
        <v>44756</v>
      </c>
      <c r="G165" s="4">
        <v>5.2199999999999996E-2</v>
      </c>
      <c r="H165">
        <f t="shared" si="12"/>
        <v>-1.9817817958179511</v>
      </c>
    </row>
    <row r="166" spans="2:8" x14ac:dyDescent="0.35">
      <c r="B166" s="10">
        <v>44757</v>
      </c>
      <c r="C166">
        <v>633.65</v>
      </c>
      <c r="D166">
        <v>818550</v>
      </c>
      <c r="E166">
        <f t="shared" si="13"/>
        <v>-0.65846202085130445</v>
      </c>
      <c r="F166" s="3">
        <v>44757</v>
      </c>
      <c r="G166" s="4">
        <v>5.2300000000000006E-2</v>
      </c>
      <c r="H166">
        <f t="shared" si="12"/>
        <v>-0.71076202085130447</v>
      </c>
    </row>
    <row r="167" spans="2:8" x14ac:dyDescent="0.35">
      <c r="B167" s="10">
        <v>44760</v>
      </c>
      <c r="C167">
        <v>648.5</v>
      </c>
      <c r="D167">
        <v>901000</v>
      </c>
      <c r="E167">
        <f t="shared" si="13"/>
        <v>2.3435650595754791</v>
      </c>
      <c r="F167" s="3">
        <v>44760</v>
      </c>
      <c r="G167" s="4">
        <v>5.2300000000000006E-2</v>
      </c>
      <c r="H167">
        <f t="shared" si="12"/>
        <v>2.2912650595754793</v>
      </c>
    </row>
    <row r="168" spans="2:8" x14ac:dyDescent="0.35">
      <c r="B168" s="10">
        <v>44761</v>
      </c>
      <c r="C168">
        <v>656.7</v>
      </c>
      <c r="D168">
        <v>1075250</v>
      </c>
      <c r="E168">
        <f t="shared" si="13"/>
        <v>1.2644564379337002</v>
      </c>
      <c r="F168" s="3">
        <v>44761</v>
      </c>
      <c r="G168" s="4">
        <v>5.2499999999999998E-2</v>
      </c>
      <c r="H168">
        <f t="shared" si="12"/>
        <v>1.2119564379337002</v>
      </c>
    </row>
    <row r="169" spans="2:8" x14ac:dyDescent="0.35">
      <c r="B169" s="10">
        <v>44763</v>
      </c>
      <c r="C169">
        <v>659.55</v>
      </c>
      <c r="D169">
        <v>1411850</v>
      </c>
      <c r="E169">
        <f t="shared" si="13"/>
        <v>0.43398812243031959</v>
      </c>
      <c r="F169" s="3">
        <v>44763</v>
      </c>
      <c r="G169" s="4">
        <v>5.4299999999999994E-2</v>
      </c>
      <c r="H169">
        <f t="shared" si="12"/>
        <v>0.37968812243031957</v>
      </c>
    </row>
    <row r="170" spans="2:8" x14ac:dyDescent="0.35">
      <c r="B170" s="10">
        <v>44764</v>
      </c>
      <c r="C170">
        <v>676.7</v>
      </c>
      <c r="D170">
        <v>1711900</v>
      </c>
      <c r="E170">
        <f t="shared" si="13"/>
        <v>2.6002577514972471</v>
      </c>
      <c r="F170" s="3">
        <v>44764</v>
      </c>
      <c r="G170" s="4">
        <v>5.45E-2</v>
      </c>
      <c r="H170">
        <f t="shared" si="12"/>
        <v>2.5457577514972471</v>
      </c>
    </row>
    <row r="171" spans="2:8" x14ac:dyDescent="0.35">
      <c r="B171" s="10">
        <v>44767</v>
      </c>
      <c r="C171">
        <v>664.4</v>
      </c>
      <c r="D171">
        <v>2161550</v>
      </c>
      <c r="E171">
        <f t="shared" si="13"/>
        <v>-1.8176444510122753</v>
      </c>
      <c r="F171" s="3">
        <v>44767</v>
      </c>
      <c r="G171" s="4">
        <v>5.45E-2</v>
      </c>
      <c r="H171">
        <f t="shared" si="12"/>
        <v>-1.8721444510122753</v>
      </c>
    </row>
    <row r="172" spans="2:8" x14ac:dyDescent="0.35">
      <c r="B172" s="10">
        <v>44768</v>
      </c>
      <c r="C172">
        <v>674.4</v>
      </c>
      <c r="D172">
        <v>3499450</v>
      </c>
      <c r="E172">
        <f t="shared" si="13"/>
        <v>1.5051173991571343</v>
      </c>
      <c r="F172" s="3">
        <v>44768</v>
      </c>
      <c r="G172" s="4">
        <v>5.4400000000000004E-2</v>
      </c>
      <c r="H172">
        <f t="shared" si="12"/>
        <v>1.4507173991571343</v>
      </c>
    </row>
    <row r="173" spans="2:8" x14ac:dyDescent="0.35">
      <c r="B173" s="10">
        <v>44769</v>
      </c>
      <c r="C173">
        <v>703</v>
      </c>
      <c r="D173">
        <v>4595950</v>
      </c>
      <c r="E173">
        <f t="shared" si="13"/>
        <v>4.2408066429418776</v>
      </c>
      <c r="F173" s="3">
        <v>44769</v>
      </c>
      <c r="G173" s="4">
        <v>5.6299999999999996E-2</v>
      </c>
      <c r="H173">
        <f t="shared" si="12"/>
        <v>4.1845066429418774</v>
      </c>
    </row>
    <row r="174" spans="2:8" x14ac:dyDescent="0.35">
      <c r="B174" s="10">
        <v>44770</v>
      </c>
      <c r="C174">
        <v>704.9</v>
      </c>
      <c r="D174">
        <v>5156950</v>
      </c>
      <c r="E174">
        <f t="shared" si="13"/>
        <v>0.27027027027026701</v>
      </c>
      <c r="F174" s="3">
        <v>44770</v>
      </c>
      <c r="G174" s="4">
        <v>5.5999999999999994E-2</v>
      </c>
      <c r="H174">
        <f t="shared" si="12"/>
        <v>0.21427027027026702</v>
      </c>
    </row>
    <row r="175" spans="2:8" x14ac:dyDescent="0.35">
      <c r="B175" s="10">
        <v>44771</v>
      </c>
      <c r="C175">
        <v>716.4</v>
      </c>
      <c r="D175">
        <v>90100</v>
      </c>
      <c r="E175">
        <f t="shared" si="13"/>
        <v>1.6314370832742235</v>
      </c>
      <c r="F175" s="3">
        <v>44771</v>
      </c>
      <c r="G175" s="4">
        <v>5.5999999999999994E-2</v>
      </c>
      <c r="H175">
        <f t="shared" si="12"/>
        <v>1.5754370832742235</v>
      </c>
    </row>
    <row r="176" spans="2:8" x14ac:dyDescent="0.35">
      <c r="B176" s="10">
        <v>44774</v>
      </c>
      <c r="C176">
        <v>733.85</v>
      </c>
      <c r="D176">
        <v>142800</v>
      </c>
      <c r="E176">
        <f t="shared" si="13"/>
        <v>2.4357900614182086</v>
      </c>
      <c r="F176" s="3">
        <v>44774</v>
      </c>
      <c r="G176" s="4">
        <v>5.5800000000000002E-2</v>
      </c>
      <c r="H176">
        <f t="shared" si="12"/>
        <v>2.3799900614182086</v>
      </c>
    </row>
    <row r="177" spans="2:8" x14ac:dyDescent="0.35">
      <c r="B177" s="10">
        <v>44775</v>
      </c>
      <c r="C177">
        <v>719.85</v>
      </c>
      <c r="D177">
        <v>164050</v>
      </c>
      <c r="E177">
        <f t="shared" si="13"/>
        <v>-1.9077468147441574</v>
      </c>
      <c r="F177" s="3">
        <v>44775</v>
      </c>
      <c r="G177" s="4">
        <v>5.4699999999999999E-2</v>
      </c>
      <c r="H177">
        <f t="shared" si="12"/>
        <v>-1.9624468147441574</v>
      </c>
    </row>
    <row r="178" spans="2:8" x14ac:dyDescent="0.35">
      <c r="B178" s="10">
        <v>44776</v>
      </c>
      <c r="C178">
        <v>732.45</v>
      </c>
      <c r="D178">
        <v>181050</v>
      </c>
      <c r="E178">
        <f t="shared" si="13"/>
        <v>1.7503646593040247</v>
      </c>
      <c r="F178" s="3">
        <v>44776</v>
      </c>
      <c r="G178" s="4">
        <v>5.5300000000000002E-2</v>
      </c>
      <c r="H178">
        <f t="shared" si="12"/>
        <v>1.6950646593040248</v>
      </c>
    </row>
    <row r="179" spans="2:8" x14ac:dyDescent="0.35">
      <c r="B179" s="10">
        <v>44777</v>
      </c>
      <c r="C179">
        <v>742.05</v>
      </c>
      <c r="D179">
        <v>178500</v>
      </c>
      <c r="E179">
        <f t="shared" si="13"/>
        <v>1.3106696702846485</v>
      </c>
      <c r="F179" s="3">
        <v>44777</v>
      </c>
      <c r="G179" s="4">
        <v>5.5300000000000002E-2</v>
      </c>
      <c r="H179">
        <f t="shared" si="12"/>
        <v>1.2553696702846486</v>
      </c>
    </row>
    <row r="180" spans="2:8" x14ac:dyDescent="0.35">
      <c r="B180" s="10">
        <v>44778</v>
      </c>
      <c r="C180">
        <v>742.65</v>
      </c>
      <c r="D180">
        <v>549950</v>
      </c>
      <c r="E180">
        <f t="shared" si="13"/>
        <v>8.0857085102085141E-2</v>
      </c>
      <c r="F180" s="3">
        <v>44778</v>
      </c>
      <c r="G180" s="4">
        <v>5.5800000000000002E-2</v>
      </c>
      <c r="H180">
        <f t="shared" si="12"/>
        <v>2.5057085102085139E-2</v>
      </c>
    </row>
    <row r="181" spans="2:8" x14ac:dyDescent="0.35">
      <c r="B181" s="10">
        <v>44781</v>
      </c>
      <c r="C181">
        <v>743</v>
      </c>
      <c r="D181">
        <v>774350</v>
      </c>
      <c r="E181">
        <f t="shared" si="13"/>
        <v>4.7128526223661586E-2</v>
      </c>
      <c r="F181" s="3">
        <v>44781</v>
      </c>
      <c r="G181" s="4">
        <v>5.5800000000000002E-2</v>
      </c>
      <c r="H181">
        <f t="shared" si="12"/>
        <v>-8.6714737763384162E-3</v>
      </c>
    </row>
    <row r="182" spans="2:8" x14ac:dyDescent="0.35">
      <c r="B182" s="10">
        <v>44783</v>
      </c>
      <c r="C182">
        <v>742.1</v>
      </c>
      <c r="D182">
        <v>909500</v>
      </c>
      <c r="E182">
        <f t="shared" si="13"/>
        <v>-0.12113055181695521</v>
      </c>
      <c r="F182" s="3">
        <v>44783</v>
      </c>
      <c r="G182" s="4">
        <v>5.5300000000000002E-2</v>
      </c>
      <c r="H182">
        <f t="shared" si="12"/>
        <v>-0.17643055181695522</v>
      </c>
    </row>
    <row r="183" spans="2:8" x14ac:dyDescent="0.35">
      <c r="B183" s="10">
        <v>44784</v>
      </c>
      <c r="C183">
        <v>741.3</v>
      </c>
      <c r="D183">
        <v>927350</v>
      </c>
      <c r="E183">
        <f t="shared" si="13"/>
        <v>-0.10780218299421482</v>
      </c>
      <c r="F183" s="3">
        <v>44784</v>
      </c>
      <c r="G183" s="4">
        <v>5.6100000000000004E-2</v>
      </c>
      <c r="H183">
        <f t="shared" si="12"/>
        <v>-0.16390218299421483</v>
      </c>
    </row>
    <row r="184" spans="2:8" x14ac:dyDescent="0.35">
      <c r="B184" s="10">
        <v>44785</v>
      </c>
      <c r="C184">
        <v>742.65</v>
      </c>
      <c r="D184">
        <v>942650</v>
      </c>
      <c r="E184">
        <f t="shared" si="13"/>
        <v>0.18211250505868376</v>
      </c>
      <c r="F184" s="3">
        <v>44785</v>
      </c>
      <c r="G184" s="4">
        <v>5.5500000000000001E-2</v>
      </c>
      <c r="H184">
        <f t="shared" si="12"/>
        <v>0.12661250505868377</v>
      </c>
    </row>
    <row r="185" spans="2:8" x14ac:dyDescent="0.35">
      <c r="B185" s="10">
        <v>44789</v>
      </c>
      <c r="C185">
        <v>751.45</v>
      </c>
      <c r="D185">
        <v>990250</v>
      </c>
      <c r="E185">
        <f t="shared" si="13"/>
        <v>1.184945802194852</v>
      </c>
      <c r="F185" s="12">
        <v>44790</v>
      </c>
      <c r="G185" s="4">
        <v>5.5399999999999998E-2</v>
      </c>
      <c r="H185">
        <f t="shared" si="12"/>
        <v>1.1295458021948521</v>
      </c>
    </row>
    <row r="186" spans="2:8" x14ac:dyDescent="0.35">
      <c r="B186" s="10">
        <v>44791</v>
      </c>
      <c r="C186">
        <v>770.75</v>
      </c>
      <c r="D186">
        <v>1441600</v>
      </c>
      <c r="E186">
        <f t="shared" si="13"/>
        <v>2.5683678222103872</v>
      </c>
      <c r="F186" s="3">
        <v>44791</v>
      </c>
      <c r="G186" s="4">
        <v>5.5599999999999997E-2</v>
      </c>
      <c r="H186">
        <f t="shared" si="12"/>
        <v>2.5127678222103871</v>
      </c>
    </row>
    <row r="187" spans="2:8" x14ac:dyDescent="0.35">
      <c r="B187" s="10">
        <v>44792</v>
      </c>
      <c r="C187">
        <v>752.4</v>
      </c>
      <c r="D187">
        <v>1666000</v>
      </c>
      <c r="E187">
        <f t="shared" si="13"/>
        <v>-2.3807979240999058</v>
      </c>
      <c r="F187" s="3">
        <v>44792</v>
      </c>
      <c r="G187" s="4">
        <v>5.5500000000000001E-2</v>
      </c>
      <c r="H187">
        <f t="shared" si="12"/>
        <v>-2.4362979240999056</v>
      </c>
    </row>
    <row r="188" spans="2:8" x14ac:dyDescent="0.35">
      <c r="B188" s="10">
        <v>44795</v>
      </c>
      <c r="C188">
        <v>718.9</v>
      </c>
      <c r="D188">
        <v>2571250</v>
      </c>
      <c r="E188">
        <f t="shared" si="13"/>
        <v>-4.4524189261031371</v>
      </c>
      <c r="F188" s="3">
        <v>44795</v>
      </c>
      <c r="G188" s="4">
        <v>5.5800000000000002E-2</v>
      </c>
      <c r="H188">
        <f t="shared" si="12"/>
        <v>-4.5082189261031367</v>
      </c>
    </row>
    <row r="189" spans="2:8" x14ac:dyDescent="0.35">
      <c r="B189" s="10">
        <v>44796</v>
      </c>
      <c r="C189">
        <v>735.1</v>
      </c>
      <c r="D189">
        <v>3108450</v>
      </c>
      <c r="E189">
        <f t="shared" si="13"/>
        <v>2.2534427597718802</v>
      </c>
      <c r="F189" s="3">
        <v>44796</v>
      </c>
      <c r="G189" s="4">
        <v>5.5199999999999999E-2</v>
      </c>
      <c r="H189">
        <f t="shared" si="12"/>
        <v>2.1982427597718801</v>
      </c>
    </row>
    <row r="190" spans="2:8" x14ac:dyDescent="0.35">
      <c r="B190" s="10">
        <v>44797</v>
      </c>
      <c r="C190">
        <v>742.05</v>
      </c>
      <c r="D190">
        <v>3604850</v>
      </c>
      <c r="E190">
        <f t="shared" si="13"/>
        <v>0.94544959869404588</v>
      </c>
      <c r="F190" s="3">
        <v>44797</v>
      </c>
      <c r="G190" s="4">
        <v>5.5800000000000002E-2</v>
      </c>
      <c r="H190">
        <f t="shared" si="12"/>
        <v>0.88964959869404592</v>
      </c>
    </row>
    <row r="191" spans="2:8" x14ac:dyDescent="0.35">
      <c r="B191" s="10">
        <v>44798</v>
      </c>
      <c r="C191">
        <v>735.1</v>
      </c>
      <c r="D191">
        <v>4080850</v>
      </c>
      <c r="E191">
        <f t="shared" si="13"/>
        <v>-0.93659456909910821</v>
      </c>
      <c r="F191" s="3">
        <v>44798</v>
      </c>
      <c r="G191" s="4">
        <v>5.62E-2</v>
      </c>
      <c r="H191">
        <f t="shared" si="12"/>
        <v>-0.99279456909910824</v>
      </c>
    </row>
    <row r="192" spans="2:8" x14ac:dyDescent="0.35">
      <c r="B192" s="10">
        <v>44799</v>
      </c>
      <c r="C192">
        <v>733.5</v>
      </c>
      <c r="D192">
        <v>85000</v>
      </c>
      <c r="E192">
        <f t="shared" si="13"/>
        <v>-0.21765746156985752</v>
      </c>
      <c r="F192" s="3">
        <v>44799</v>
      </c>
      <c r="G192" s="4">
        <v>5.5899999999999998E-2</v>
      </c>
      <c r="H192">
        <f t="shared" si="12"/>
        <v>-0.2735574615698575</v>
      </c>
    </row>
    <row r="193" spans="2:8" x14ac:dyDescent="0.35">
      <c r="B193" s="10">
        <v>44802</v>
      </c>
      <c r="C193">
        <v>725.7</v>
      </c>
      <c r="D193">
        <v>187850</v>
      </c>
      <c r="E193">
        <f t="shared" si="13"/>
        <v>-1.0633946830265786</v>
      </c>
      <c r="F193" s="3">
        <v>44802</v>
      </c>
      <c r="G193" s="4">
        <v>5.5999999999999994E-2</v>
      </c>
      <c r="H193">
        <f t="shared" si="12"/>
        <v>-1.1193946830265786</v>
      </c>
    </row>
    <row r="194" spans="2:8" x14ac:dyDescent="0.35">
      <c r="B194" s="10">
        <v>44803</v>
      </c>
      <c r="C194">
        <v>746.75</v>
      </c>
      <c r="D194">
        <v>204850</v>
      </c>
      <c r="E194">
        <f t="shared" si="13"/>
        <v>2.9006476505442955</v>
      </c>
      <c r="F194" s="3">
        <v>44803</v>
      </c>
      <c r="G194" s="4">
        <v>5.5899999999999998E-2</v>
      </c>
      <c r="H194">
        <f t="shared" si="12"/>
        <v>2.8447476505442957</v>
      </c>
    </row>
    <row r="195" spans="2:8" x14ac:dyDescent="0.35">
      <c r="B195" s="10">
        <v>44810</v>
      </c>
      <c r="C195">
        <v>748.3</v>
      </c>
      <c r="D195">
        <v>408850</v>
      </c>
      <c r="E195">
        <f t="shared" si="13"/>
        <v>0.20756611985268894</v>
      </c>
      <c r="F195" s="3">
        <v>44810</v>
      </c>
      <c r="G195" s="4">
        <v>5.5999999999999994E-2</v>
      </c>
      <c r="H195">
        <f t="shared" si="12"/>
        <v>0.15156611985268895</v>
      </c>
    </row>
    <row r="196" spans="2:8" x14ac:dyDescent="0.35">
      <c r="B196" s="10">
        <v>44811</v>
      </c>
      <c r="C196">
        <v>760.8</v>
      </c>
      <c r="D196">
        <v>656200</v>
      </c>
      <c r="E196">
        <f t="shared" si="13"/>
        <v>1.6704530268608848</v>
      </c>
      <c r="F196" s="3">
        <v>44811</v>
      </c>
      <c r="G196" s="4">
        <v>5.5899999999999998E-2</v>
      </c>
      <c r="H196">
        <f t="shared" si="12"/>
        <v>1.6145530268608848</v>
      </c>
    </row>
    <row r="197" spans="2:8" x14ac:dyDescent="0.35">
      <c r="B197" s="10">
        <v>44812</v>
      </c>
      <c r="C197">
        <v>773.75</v>
      </c>
      <c r="D197">
        <v>804100</v>
      </c>
      <c r="E197">
        <f t="shared" si="13"/>
        <v>1.702155625657209</v>
      </c>
      <c r="F197" s="3">
        <v>44812</v>
      </c>
      <c r="G197" s="4">
        <v>5.6399999999999999E-2</v>
      </c>
      <c r="H197">
        <f t="shared" ref="H197:H229" si="14">E197-G197</f>
        <v>1.645755625657209</v>
      </c>
    </row>
    <row r="198" spans="2:8" x14ac:dyDescent="0.35">
      <c r="B198" s="10">
        <v>44813</v>
      </c>
      <c r="C198">
        <v>764.65</v>
      </c>
      <c r="D198">
        <v>906100</v>
      </c>
      <c r="E198">
        <f t="shared" ref="E198:E229" si="15">((C198-C197)/C197)*100</f>
        <v>-1.1760904684975797</v>
      </c>
      <c r="F198" s="3">
        <v>44813</v>
      </c>
      <c r="G198" s="4">
        <v>5.6399999999999999E-2</v>
      </c>
      <c r="H198">
        <f t="shared" si="14"/>
        <v>-1.2324904684975797</v>
      </c>
    </row>
    <row r="199" spans="2:8" x14ac:dyDescent="0.35">
      <c r="B199" s="10">
        <v>44816</v>
      </c>
      <c r="C199">
        <v>790</v>
      </c>
      <c r="D199">
        <v>1045500</v>
      </c>
      <c r="E199">
        <f t="shared" si="15"/>
        <v>3.3152422677041811</v>
      </c>
      <c r="F199" s="3">
        <v>44816</v>
      </c>
      <c r="G199" s="4">
        <v>5.6600000000000004E-2</v>
      </c>
      <c r="H199">
        <f t="shared" si="14"/>
        <v>3.2586422677041811</v>
      </c>
    </row>
    <row r="200" spans="2:8" x14ac:dyDescent="0.35">
      <c r="B200" s="10">
        <v>44817</v>
      </c>
      <c r="C200">
        <v>790.15</v>
      </c>
      <c r="D200">
        <v>1066750</v>
      </c>
      <c r="E200">
        <f t="shared" si="15"/>
        <v>1.898734177214902E-2</v>
      </c>
      <c r="F200" s="3">
        <v>44817</v>
      </c>
      <c r="G200" s="4">
        <v>5.6600000000000004E-2</v>
      </c>
      <c r="H200">
        <f t="shared" si="14"/>
        <v>-3.7612658227850981E-2</v>
      </c>
    </row>
    <row r="201" spans="2:8" x14ac:dyDescent="0.35">
      <c r="B201" s="10">
        <v>44818</v>
      </c>
      <c r="C201">
        <v>789.3</v>
      </c>
      <c r="D201">
        <v>1135600</v>
      </c>
      <c r="E201">
        <f t="shared" si="15"/>
        <v>-0.10757451116876832</v>
      </c>
      <c r="F201" s="3">
        <v>44818</v>
      </c>
      <c r="G201" s="4">
        <v>5.7000000000000002E-2</v>
      </c>
      <c r="H201">
        <f t="shared" si="14"/>
        <v>-0.16457451116876831</v>
      </c>
    </row>
    <row r="202" spans="2:8" x14ac:dyDescent="0.35">
      <c r="B202" s="10">
        <v>44819</v>
      </c>
      <c r="C202">
        <v>786.45</v>
      </c>
      <c r="D202">
        <v>1150900</v>
      </c>
      <c r="E202">
        <f t="shared" si="15"/>
        <v>-0.36107943747623328</v>
      </c>
      <c r="F202" s="3">
        <v>44819</v>
      </c>
      <c r="G202" s="4">
        <v>5.7599999999999998E-2</v>
      </c>
      <c r="H202">
        <f t="shared" si="14"/>
        <v>-0.41867943747623326</v>
      </c>
    </row>
    <row r="203" spans="2:8" x14ac:dyDescent="0.35">
      <c r="B203" s="10">
        <v>44820</v>
      </c>
      <c r="C203">
        <v>753.3</v>
      </c>
      <c r="D203">
        <v>1214650</v>
      </c>
      <c r="E203">
        <f t="shared" si="15"/>
        <v>-4.2151440015258546</v>
      </c>
      <c r="F203" s="3">
        <v>44820</v>
      </c>
      <c r="G203" s="4">
        <v>5.7699999999999994E-2</v>
      </c>
      <c r="H203">
        <f t="shared" si="14"/>
        <v>-4.2728440015258542</v>
      </c>
    </row>
    <row r="204" spans="2:8" x14ac:dyDescent="0.35">
      <c r="B204" s="10">
        <v>44823</v>
      </c>
      <c r="C204">
        <v>752.05</v>
      </c>
      <c r="D204">
        <v>1382950</v>
      </c>
      <c r="E204">
        <f t="shared" si="15"/>
        <v>-0.16593654586486128</v>
      </c>
      <c r="F204" s="3">
        <v>44823</v>
      </c>
      <c r="G204" s="4">
        <v>5.7800000000000004E-2</v>
      </c>
      <c r="H204">
        <f t="shared" si="14"/>
        <v>-0.2237365458648613</v>
      </c>
    </row>
    <row r="205" spans="2:8" x14ac:dyDescent="0.35">
      <c r="B205" s="10">
        <v>44824</v>
      </c>
      <c r="C205">
        <v>766.4</v>
      </c>
      <c r="D205">
        <v>1382100</v>
      </c>
      <c r="E205">
        <f t="shared" si="15"/>
        <v>1.90811781131574</v>
      </c>
      <c r="F205" s="3">
        <v>44824</v>
      </c>
      <c r="G205" s="4">
        <v>5.79E-2</v>
      </c>
      <c r="H205">
        <f t="shared" si="14"/>
        <v>1.8502178113157399</v>
      </c>
    </row>
    <row r="206" spans="2:8" x14ac:dyDescent="0.35">
      <c r="B206" s="10">
        <v>44825</v>
      </c>
      <c r="C206">
        <v>740.85</v>
      </c>
      <c r="D206">
        <v>1418650</v>
      </c>
      <c r="E206">
        <f t="shared" si="15"/>
        <v>-3.3337682672233764</v>
      </c>
      <c r="F206" s="3">
        <v>44825</v>
      </c>
      <c r="G206" s="4">
        <v>5.8499999999999996E-2</v>
      </c>
      <c r="H206">
        <f t="shared" si="14"/>
        <v>-3.3922682672233764</v>
      </c>
    </row>
    <row r="207" spans="2:8" x14ac:dyDescent="0.35">
      <c r="B207" s="10">
        <v>44827</v>
      </c>
      <c r="C207">
        <v>719.45</v>
      </c>
      <c r="D207">
        <v>1558900</v>
      </c>
      <c r="E207">
        <f t="shared" si="15"/>
        <v>-2.8885739353445334</v>
      </c>
      <c r="F207" s="3">
        <v>44827</v>
      </c>
      <c r="G207" s="4">
        <v>5.9000000000000004E-2</v>
      </c>
      <c r="H207">
        <f t="shared" si="14"/>
        <v>-2.9475739353445336</v>
      </c>
    </row>
    <row r="208" spans="2:8" x14ac:dyDescent="0.35">
      <c r="B208" s="10">
        <v>44830</v>
      </c>
      <c r="C208">
        <v>699.5</v>
      </c>
      <c r="D208">
        <v>1876800</v>
      </c>
      <c r="E208">
        <f t="shared" si="15"/>
        <v>-2.7729515602196186</v>
      </c>
      <c r="F208" s="3">
        <v>44830</v>
      </c>
      <c r="G208" s="4">
        <v>5.9400000000000001E-2</v>
      </c>
      <c r="H208">
        <f t="shared" si="14"/>
        <v>-2.8323515602196188</v>
      </c>
    </row>
    <row r="209" spans="2:8" x14ac:dyDescent="0.35">
      <c r="B209" s="10">
        <v>44831</v>
      </c>
      <c r="C209">
        <v>707.8</v>
      </c>
      <c r="D209">
        <v>2626500</v>
      </c>
      <c r="E209">
        <f t="shared" si="15"/>
        <v>1.1865618298784781</v>
      </c>
      <c r="F209" s="3">
        <v>44831</v>
      </c>
      <c r="G209" s="4">
        <v>5.9699999999999996E-2</v>
      </c>
      <c r="H209">
        <f t="shared" si="14"/>
        <v>1.126861829878478</v>
      </c>
    </row>
    <row r="210" spans="2:8" x14ac:dyDescent="0.35">
      <c r="B210" s="10">
        <v>44832</v>
      </c>
      <c r="C210">
        <v>727.35</v>
      </c>
      <c r="D210">
        <v>2673250</v>
      </c>
      <c r="E210">
        <f t="shared" si="15"/>
        <v>2.7620796835264296</v>
      </c>
      <c r="F210" s="3">
        <v>44832</v>
      </c>
      <c r="G210" s="4">
        <v>6.0999999999999999E-2</v>
      </c>
      <c r="H210">
        <f t="shared" si="14"/>
        <v>2.7010796835264297</v>
      </c>
    </row>
    <row r="211" spans="2:8" x14ac:dyDescent="0.35">
      <c r="B211" s="10">
        <v>44833</v>
      </c>
      <c r="C211">
        <v>737.2</v>
      </c>
      <c r="D211">
        <v>2958000</v>
      </c>
      <c r="E211">
        <f t="shared" si="15"/>
        <v>1.3542311129442528</v>
      </c>
      <c r="F211" s="3">
        <v>44833</v>
      </c>
      <c r="G211" s="4">
        <v>6.0899999999999996E-2</v>
      </c>
      <c r="H211">
        <f t="shared" si="14"/>
        <v>1.2933311129442528</v>
      </c>
    </row>
    <row r="212" spans="2:8" x14ac:dyDescent="0.35">
      <c r="B212" s="10">
        <v>44837</v>
      </c>
      <c r="C212">
        <v>730.5</v>
      </c>
      <c r="D212">
        <v>94350</v>
      </c>
      <c r="E212">
        <f t="shared" si="15"/>
        <v>-0.90884427563755354</v>
      </c>
      <c r="F212" s="3">
        <v>44837</v>
      </c>
      <c r="G212" s="4">
        <v>5.9800000000000006E-2</v>
      </c>
      <c r="H212">
        <f t="shared" si="14"/>
        <v>-0.96864427563755351</v>
      </c>
    </row>
    <row r="213" spans="2:8" x14ac:dyDescent="0.35">
      <c r="B213" s="10">
        <v>44838</v>
      </c>
      <c r="C213">
        <v>747.6</v>
      </c>
      <c r="D213">
        <v>92650</v>
      </c>
      <c r="E213">
        <f t="shared" si="15"/>
        <v>2.3408624229979496</v>
      </c>
      <c r="F213" s="3">
        <v>44838</v>
      </c>
      <c r="G213" s="4">
        <v>5.96E-2</v>
      </c>
      <c r="H213">
        <f t="shared" si="14"/>
        <v>2.2812624229979495</v>
      </c>
    </row>
    <row r="214" spans="2:8" x14ac:dyDescent="0.35">
      <c r="B214" s="10">
        <v>44840</v>
      </c>
      <c r="C214">
        <v>749.6</v>
      </c>
      <c r="D214">
        <v>111350</v>
      </c>
      <c r="E214">
        <f t="shared" si="15"/>
        <v>0.26752273943285176</v>
      </c>
      <c r="F214" s="3">
        <v>44840</v>
      </c>
      <c r="G214" s="4">
        <v>6.0899999999999996E-2</v>
      </c>
      <c r="H214">
        <f t="shared" si="14"/>
        <v>0.20662273943285175</v>
      </c>
    </row>
    <row r="215" spans="2:8" x14ac:dyDescent="0.35">
      <c r="B215" s="10">
        <v>44841</v>
      </c>
      <c r="C215">
        <v>722.4</v>
      </c>
      <c r="D215">
        <v>306850</v>
      </c>
      <c r="E215">
        <f t="shared" si="15"/>
        <v>-3.6286019210245524</v>
      </c>
      <c r="F215" s="3">
        <v>44841</v>
      </c>
      <c r="G215" s="4">
        <v>6.1200000000000004E-2</v>
      </c>
      <c r="H215">
        <f t="shared" si="14"/>
        <v>-3.6898019210245523</v>
      </c>
    </row>
    <row r="216" spans="2:8" x14ac:dyDescent="0.35">
      <c r="B216" s="10">
        <v>44844</v>
      </c>
      <c r="C216">
        <v>714.45</v>
      </c>
      <c r="D216">
        <v>340850</v>
      </c>
      <c r="E216">
        <f t="shared" si="15"/>
        <v>-1.1004983388704224</v>
      </c>
      <c r="F216" s="3">
        <v>44844</v>
      </c>
      <c r="G216" s="4">
        <v>6.13E-2</v>
      </c>
      <c r="H216">
        <f t="shared" si="14"/>
        <v>-1.1617983388704223</v>
      </c>
    </row>
    <row r="217" spans="2:8" x14ac:dyDescent="0.35">
      <c r="B217" s="10">
        <v>44845</v>
      </c>
      <c r="C217">
        <v>696.45</v>
      </c>
      <c r="D217">
        <v>733550</v>
      </c>
      <c r="E217">
        <f t="shared" si="15"/>
        <v>-2.5194205332773461</v>
      </c>
      <c r="F217" s="3">
        <v>44845</v>
      </c>
      <c r="G217" s="4">
        <v>6.2E-2</v>
      </c>
      <c r="H217">
        <f t="shared" si="14"/>
        <v>-2.5814205332773459</v>
      </c>
    </row>
    <row r="218" spans="2:8" x14ac:dyDescent="0.35">
      <c r="B218" s="10">
        <v>44846</v>
      </c>
      <c r="C218">
        <v>699.3</v>
      </c>
      <c r="D218">
        <v>865300</v>
      </c>
      <c r="E218">
        <f t="shared" si="15"/>
        <v>0.40921817790220527</v>
      </c>
      <c r="F218" s="3">
        <v>44846</v>
      </c>
      <c r="G218" s="4">
        <v>6.2300000000000001E-2</v>
      </c>
      <c r="H218">
        <f t="shared" si="14"/>
        <v>0.34691817790220525</v>
      </c>
    </row>
    <row r="219" spans="2:8" x14ac:dyDescent="0.35">
      <c r="B219" s="10">
        <v>44847</v>
      </c>
      <c r="C219">
        <v>692.85</v>
      </c>
      <c r="D219">
        <v>923100</v>
      </c>
      <c r="E219">
        <f t="shared" si="15"/>
        <v>-0.92235092235091276</v>
      </c>
      <c r="F219" s="3">
        <v>44847</v>
      </c>
      <c r="G219" s="4">
        <v>6.3E-2</v>
      </c>
      <c r="H219">
        <f t="shared" si="14"/>
        <v>-0.98535092235091271</v>
      </c>
    </row>
    <row r="220" spans="2:8" x14ac:dyDescent="0.35">
      <c r="B220" s="10">
        <v>44848</v>
      </c>
      <c r="C220">
        <v>686</v>
      </c>
      <c r="D220">
        <v>1032750</v>
      </c>
      <c r="E220">
        <f t="shared" si="15"/>
        <v>-0.98866998628852165</v>
      </c>
      <c r="F220" s="3">
        <v>44848</v>
      </c>
      <c r="G220" s="4">
        <v>6.3299999999999995E-2</v>
      </c>
      <c r="H220">
        <f t="shared" si="14"/>
        <v>-1.0519699862885217</v>
      </c>
    </row>
    <row r="221" spans="2:8" x14ac:dyDescent="0.35">
      <c r="B221" s="10">
        <v>44851</v>
      </c>
      <c r="C221">
        <v>695</v>
      </c>
      <c r="D221">
        <v>1127100</v>
      </c>
      <c r="E221">
        <f t="shared" si="15"/>
        <v>1.3119533527696794</v>
      </c>
      <c r="F221" s="3">
        <v>44851</v>
      </c>
      <c r="G221" s="4">
        <v>6.3E-2</v>
      </c>
      <c r="H221">
        <f t="shared" si="14"/>
        <v>1.2489533527696794</v>
      </c>
    </row>
    <row r="222" spans="2:8" x14ac:dyDescent="0.35">
      <c r="B222" s="10">
        <v>44852</v>
      </c>
      <c r="C222">
        <v>696.35</v>
      </c>
      <c r="D222">
        <v>1167050</v>
      </c>
      <c r="E222">
        <f t="shared" si="15"/>
        <v>0.19424460431655002</v>
      </c>
      <c r="F222" s="3">
        <v>44852</v>
      </c>
      <c r="G222" s="4">
        <v>6.3E-2</v>
      </c>
      <c r="H222">
        <f t="shared" si="14"/>
        <v>0.13124460431655002</v>
      </c>
    </row>
    <row r="223" spans="2:8" x14ac:dyDescent="0.35">
      <c r="B223" s="10">
        <v>44853</v>
      </c>
      <c r="C223">
        <v>687</v>
      </c>
      <c r="D223">
        <v>1398250</v>
      </c>
      <c r="E223">
        <f t="shared" si="15"/>
        <v>-1.3427155884253641</v>
      </c>
      <c r="F223" s="3">
        <v>44853</v>
      </c>
      <c r="G223" s="4">
        <v>6.3299999999999995E-2</v>
      </c>
      <c r="H223">
        <f t="shared" si="14"/>
        <v>-1.406015588425364</v>
      </c>
    </row>
    <row r="224" spans="2:8" x14ac:dyDescent="0.35">
      <c r="B224" s="10">
        <v>44854</v>
      </c>
      <c r="C224">
        <v>701.5</v>
      </c>
      <c r="D224">
        <v>1542750</v>
      </c>
      <c r="E224">
        <f t="shared" si="15"/>
        <v>2.1106259097525473</v>
      </c>
      <c r="F224" s="3">
        <v>44854</v>
      </c>
      <c r="G224" s="4">
        <v>6.3799999999999996E-2</v>
      </c>
      <c r="H224">
        <f t="shared" si="14"/>
        <v>2.0468259097525472</v>
      </c>
    </row>
    <row r="225" spans="2:8" x14ac:dyDescent="0.35">
      <c r="B225" s="10">
        <v>44855</v>
      </c>
      <c r="C225">
        <v>694.5</v>
      </c>
      <c r="D225">
        <v>1888700</v>
      </c>
      <c r="E225">
        <f t="shared" si="15"/>
        <v>-0.99786172487526736</v>
      </c>
      <c r="F225" s="3">
        <v>44855</v>
      </c>
      <c r="G225" s="4">
        <v>6.3799999999999996E-2</v>
      </c>
      <c r="H225">
        <f t="shared" si="14"/>
        <v>-1.0616617248752673</v>
      </c>
    </row>
    <row r="226" spans="2:8" x14ac:dyDescent="0.35">
      <c r="B226" s="10">
        <v>44859</v>
      </c>
      <c r="C226">
        <v>705</v>
      </c>
      <c r="D226">
        <v>2450550</v>
      </c>
      <c r="E226">
        <f t="shared" si="15"/>
        <v>1.5118790496760259</v>
      </c>
      <c r="F226" s="3">
        <v>44859</v>
      </c>
      <c r="G226" s="4">
        <v>6.3600000000000004E-2</v>
      </c>
      <c r="H226">
        <f t="shared" si="14"/>
        <v>1.4482790496760258</v>
      </c>
    </row>
    <row r="227" spans="2:8" x14ac:dyDescent="0.35">
      <c r="B227" s="10">
        <v>44861</v>
      </c>
      <c r="C227">
        <v>704.95</v>
      </c>
      <c r="D227">
        <v>2912100</v>
      </c>
      <c r="E227">
        <f t="shared" si="15"/>
        <v>-7.0921985815538338E-3</v>
      </c>
      <c r="F227" s="3">
        <v>44861</v>
      </c>
      <c r="G227" s="4">
        <v>6.3799999999999996E-2</v>
      </c>
      <c r="H227">
        <f t="shared" si="14"/>
        <v>-7.0892198581553822E-2</v>
      </c>
    </row>
    <row r="228" spans="2:8" x14ac:dyDescent="0.35">
      <c r="B228" s="10">
        <v>44862</v>
      </c>
      <c r="C228">
        <v>706.3</v>
      </c>
      <c r="D228">
        <v>60350</v>
      </c>
      <c r="E228">
        <f t="shared" si="15"/>
        <v>0.19150294347115526</v>
      </c>
      <c r="F228" s="3">
        <v>44862</v>
      </c>
      <c r="G228" s="4">
        <v>6.4500000000000002E-2</v>
      </c>
      <c r="H228">
        <f t="shared" si="14"/>
        <v>0.12700294347115526</v>
      </c>
    </row>
    <row r="229" spans="2:8" x14ac:dyDescent="0.35">
      <c r="B229" s="10">
        <v>44865</v>
      </c>
      <c r="C229">
        <v>716.45</v>
      </c>
      <c r="D229">
        <v>97750</v>
      </c>
      <c r="E229">
        <f t="shared" si="15"/>
        <v>1.4370664023786057</v>
      </c>
      <c r="F229" s="3">
        <v>44865</v>
      </c>
      <c r="G229" s="4">
        <v>6.4399999999999999E-2</v>
      </c>
      <c r="H229">
        <f t="shared" si="14"/>
        <v>1.3726664023786057</v>
      </c>
    </row>
    <row r="230" spans="2:8" x14ac:dyDescent="0.35">
      <c r="E230" s="3"/>
    </row>
    <row r="231" spans="2:8" x14ac:dyDescent="0.35">
      <c r="E231" s="3"/>
    </row>
    <row r="232" spans="2:8" x14ac:dyDescent="0.35">
      <c r="E232" s="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40C6-7EB9-4A7B-B19B-7F5301196F81}">
  <dimension ref="A1:Z249"/>
  <sheetViews>
    <sheetView topLeftCell="P1" zoomScaleNormal="100" workbookViewId="0">
      <selection activeCell="AI12" sqref="AI12"/>
    </sheetView>
  </sheetViews>
  <sheetFormatPr defaultRowHeight="14.5" x14ac:dyDescent="0.35"/>
  <cols>
    <col min="1" max="1" width="10.453125" bestFit="1" customWidth="1"/>
    <col min="3" max="3" width="10.08984375" bestFit="1" customWidth="1"/>
    <col min="4" max="4" width="14.1796875" customWidth="1"/>
    <col min="19" max="19" width="9.453125" bestFit="1" customWidth="1"/>
  </cols>
  <sheetData>
    <row r="1" spans="1:26" x14ac:dyDescent="0.35">
      <c r="A1" t="s">
        <v>0</v>
      </c>
      <c r="B1" t="s">
        <v>71</v>
      </c>
      <c r="C1" s="9" t="s">
        <v>37</v>
      </c>
      <c r="D1" s="13" t="s">
        <v>70</v>
      </c>
      <c r="E1" t="s">
        <v>68</v>
      </c>
      <c r="F1" t="s">
        <v>69</v>
      </c>
      <c r="G1" t="s">
        <v>70</v>
      </c>
      <c r="H1" t="s">
        <v>68</v>
      </c>
      <c r="I1" t="s">
        <v>69</v>
      </c>
      <c r="S1" s="6" t="s">
        <v>0</v>
      </c>
      <c r="T1" s="6" t="s">
        <v>71</v>
      </c>
      <c r="U1" s="6" t="s">
        <v>70</v>
      </c>
      <c r="V1" s="6" t="s">
        <v>68</v>
      </c>
      <c r="W1" s="6" t="s">
        <v>69</v>
      </c>
      <c r="X1" s="6" t="s">
        <v>70</v>
      </c>
      <c r="Y1" s="6" t="s">
        <v>68</v>
      </c>
      <c r="Z1" s="6" t="s">
        <v>78</v>
      </c>
    </row>
    <row r="2" spans="1:26" x14ac:dyDescent="0.35">
      <c r="A2" s="2">
        <v>44501</v>
      </c>
      <c r="B2">
        <v>405.32476800000001</v>
      </c>
      <c r="C2" s="10">
        <v>44501</v>
      </c>
      <c r="D2">
        <f>VLOOKUP(C2,BSOFT_FUT_NEAR!B4:C229,2,FALSE)</f>
        <v>413.4</v>
      </c>
      <c r="E2">
        <f>VLOOKUP(C2,BSOFT_FUT_NEXT!C4:D229,2,FALSE)</f>
        <v>416.2</v>
      </c>
      <c r="F2">
        <f>VLOOKUP(C2,BSOFT_FUT_FAR!C4:D229,2,FALSE)</f>
        <v>416.5</v>
      </c>
      <c r="G2" t="str">
        <f>IF(D2-B2&gt;0,"Contango","Backwardation")</f>
        <v>Contango</v>
      </c>
      <c r="H2" t="str">
        <f>IF(E2-B2&gt;0,"Contango","Backwaration")</f>
        <v>Contango</v>
      </c>
      <c r="I2" t="str">
        <f>IF(F2-B2&gt;0,"Contango","Backwardation")</f>
        <v>Contango</v>
      </c>
      <c r="S2" s="2">
        <v>44470</v>
      </c>
      <c r="T2">
        <v>399.23483299999998</v>
      </c>
    </row>
    <row r="3" spans="1:26" x14ac:dyDescent="0.35">
      <c r="A3" s="2">
        <v>44502</v>
      </c>
      <c r="B3">
        <v>402.26870700000001</v>
      </c>
      <c r="C3" s="10">
        <v>44502</v>
      </c>
      <c r="D3">
        <f>VLOOKUP(C3,BSOFT_FUT_NEAR!B5:C230,2,FALSE)</f>
        <v>409.7</v>
      </c>
      <c r="E3">
        <f>VLOOKUP(C3,BSOFT_FUT_NEXT!C5:D230,2,FALSE)</f>
        <v>410.6</v>
      </c>
      <c r="F3">
        <f>VLOOKUP(C3,BSOFT_FUT_FAR!C5:D230,2,FALSE)</f>
        <v>411.8</v>
      </c>
      <c r="G3" t="str">
        <f t="shared" ref="G3:G66" si="0">IF(D3-B3&gt;0,"Contango","Backwardation")</f>
        <v>Contango</v>
      </c>
      <c r="H3" t="str">
        <f t="shared" ref="H3:H66" si="1">IF(E3-B3&gt;0,"Contango","Backwaration")</f>
        <v>Contango</v>
      </c>
      <c r="I3" t="str">
        <f t="shared" ref="I3:I66" si="2">IF(F3-B3&gt;0,"Contango","Backwardation")</f>
        <v>Contango</v>
      </c>
      <c r="S3" s="2">
        <v>44501</v>
      </c>
      <c r="T3">
        <v>466.51889</v>
      </c>
      <c r="U3">
        <v>413.4</v>
      </c>
      <c r="V3">
        <v>416.2</v>
      </c>
      <c r="W3">
        <v>416.5</v>
      </c>
      <c r="X3" t="str">
        <f>IF(U3-$T3&gt;0,"Contango","Backwardation")</f>
        <v>Backwardation</v>
      </c>
      <c r="Y3" t="str">
        <f t="shared" ref="Y3:Z14" si="3">IF(V3-$T3&gt;0,"Contango","Backwardation")</f>
        <v>Backwardation</v>
      </c>
      <c r="Z3" t="str">
        <f t="shared" si="3"/>
        <v>Backwardation</v>
      </c>
    </row>
    <row r="4" spans="1:26" x14ac:dyDescent="0.35">
      <c r="A4" s="2">
        <v>44503</v>
      </c>
      <c r="B4">
        <v>398.325378</v>
      </c>
      <c r="C4" s="10">
        <v>44503</v>
      </c>
      <c r="D4">
        <f>VLOOKUP(C4,BSOFT_FUT_NEAR!B6:C231,2,FALSE)</f>
        <v>405.95</v>
      </c>
      <c r="E4">
        <f>VLOOKUP(C4,BSOFT_FUT_NEXT!C6:D231,2,FALSE)</f>
        <v>408.2</v>
      </c>
      <c r="F4">
        <f>VLOOKUP(C4,BSOFT_FUT_FAR!C6:D231,2,FALSE)</f>
        <v>407.75</v>
      </c>
      <c r="G4" t="str">
        <f t="shared" si="0"/>
        <v>Contango</v>
      </c>
      <c r="H4" t="str">
        <f t="shared" si="1"/>
        <v>Contango</v>
      </c>
      <c r="I4" t="str">
        <f t="shared" si="2"/>
        <v>Contango</v>
      </c>
      <c r="S4" s="2">
        <v>44531</v>
      </c>
      <c r="T4">
        <v>536.98266599999999</v>
      </c>
      <c r="U4">
        <v>490.2</v>
      </c>
      <c r="V4">
        <v>492.85</v>
      </c>
      <c r="W4">
        <v>492.6</v>
      </c>
      <c r="X4" t="str">
        <f t="shared" ref="X4:X14" si="4">IF(U4-$T4&gt;0,"Contango","Backwardation")</f>
        <v>Backwardation</v>
      </c>
      <c r="Y4" t="str">
        <f t="shared" si="3"/>
        <v>Backwardation</v>
      </c>
      <c r="Z4" t="str">
        <f t="shared" si="3"/>
        <v>Backwardation</v>
      </c>
    </row>
    <row r="5" spans="1:26" x14ac:dyDescent="0.35">
      <c r="A5" s="2">
        <v>44504</v>
      </c>
      <c r="B5">
        <v>402.95880099999999</v>
      </c>
      <c r="C5" s="10">
        <v>44504</v>
      </c>
      <c r="D5">
        <f>VLOOKUP(C5,BSOFT_FUT_NEAR!B7:C232,2,FALSE)</f>
        <v>410.25</v>
      </c>
      <c r="E5">
        <f>VLOOKUP(C5,BSOFT_FUT_NEXT!C7:D232,2,FALSE)</f>
        <v>411.15</v>
      </c>
      <c r="F5">
        <f>VLOOKUP(C5,BSOFT_FUT_FAR!C7:D232,2,FALSE)</f>
        <v>412.4</v>
      </c>
      <c r="G5" t="str">
        <f t="shared" si="0"/>
        <v>Contango</v>
      </c>
      <c r="H5" t="str">
        <f t="shared" si="1"/>
        <v>Contango</v>
      </c>
      <c r="I5" t="str">
        <f t="shared" si="2"/>
        <v>Contango</v>
      </c>
      <c r="S5" s="2">
        <v>44562</v>
      </c>
      <c r="T5">
        <v>468.861694</v>
      </c>
      <c r="U5">
        <v>570.25</v>
      </c>
      <c r="V5">
        <v>572</v>
      </c>
      <c r="W5">
        <v>575.29999999999995</v>
      </c>
      <c r="X5" t="str">
        <f t="shared" si="4"/>
        <v>Contango</v>
      </c>
      <c r="Y5" t="str">
        <f t="shared" si="3"/>
        <v>Contango</v>
      </c>
      <c r="Z5" t="str">
        <f t="shared" si="3"/>
        <v>Contango</v>
      </c>
    </row>
    <row r="6" spans="1:26" x14ac:dyDescent="0.35">
      <c r="A6" s="2">
        <v>44508</v>
      </c>
      <c r="B6">
        <v>410.35257000000001</v>
      </c>
      <c r="C6" s="10">
        <v>44508</v>
      </c>
      <c r="D6">
        <f>VLOOKUP(C6,BSOFT_FUT_NEAR!B8:C233,2,FALSE)</f>
        <v>418.75</v>
      </c>
      <c r="E6">
        <f>VLOOKUP(C6,BSOFT_FUT_NEXT!C8:D233,2,FALSE)</f>
        <v>420</v>
      </c>
      <c r="F6">
        <f>VLOOKUP(C6,BSOFT_FUT_FAR!C8:D233,2,FALSE)</f>
        <v>419.85</v>
      </c>
      <c r="G6" t="str">
        <f t="shared" si="0"/>
        <v>Contango</v>
      </c>
      <c r="H6" t="str">
        <f t="shared" si="1"/>
        <v>Contango</v>
      </c>
      <c r="I6" t="str">
        <f t="shared" si="2"/>
        <v>Contango</v>
      </c>
      <c r="S6" s="2">
        <v>44593</v>
      </c>
      <c r="T6">
        <v>401.87439000000001</v>
      </c>
      <c r="U6">
        <v>473.95</v>
      </c>
      <c r="V6">
        <v>475.75</v>
      </c>
      <c r="W6">
        <v>476.75</v>
      </c>
      <c r="X6" t="str">
        <f t="shared" si="4"/>
        <v>Contango</v>
      </c>
      <c r="Y6" t="str">
        <f t="shared" si="3"/>
        <v>Contango</v>
      </c>
      <c r="Z6" t="str">
        <f t="shared" si="3"/>
        <v>Contango</v>
      </c>
    </row>
    <row r="7" spans="1:26" x14ac:dyDescent="0.35">
      <c r="A7" s="2">
        <v>44509</v>
      </c>
      <c r="B7">
        <v>428.245361</v>
      </c>
      <c r="C7" s="10">
        <v>44509</v>
      </c>
      <c r="D7">
        <f>VLOOKUP(C7,BSOFT_FUT_NEAR!B9:C234,2,FALSE)</f>
        <v>436.45</v>
      </c>
      <c r="E7">
        <f>VLOOKUP(C7,BSOFT_FUT_NEXT!C9:D234,2,FALSE)</f>
        <v>439.4</v>
      </c>
      <c r="F7">
        <f>VLOOKUP(C7,BSOFT_FUT_FAR!C9:D234,2,FALSE)</f>
        <v>438.05</v>
      </c>
      <c r="G7" t="str">
        <f t="shared" si="0"/>
        <v>Contango</v>
      </c>
      <c r="H7" t="str">
        <f t="shared" si="1"/>
        <v>Contango</v>
      </c>
      <c r="I7" t="str">
        <f t="shared" si="2"/>
        <v>Contango</v>
      </c>
      <c r="S7" s="2">
        <v>44621</v>
      </c>
      <c r="T7">
        <v>448.50424199999998</v>
      </c>
      <c r="U7">
        <v>420.8</v>
      </c>
      <c r="V7">
        <v>422.7</v>
      </c>
      <c r="W7">
        <v>425.3</v>
      </c>
      <c r="X7" t="str">
        <f t="shared" si="4"/>
        <v>Backwardation</v>
      </c>
      <c r="Y7" t="str">
        <f t="shared" si="3"/>
        <v>Backwardation</v>
      </c>
      <c r="Z7" t="str">
        <f t="shared" si="3"/>
        <v>Backwardation</v>
      </c>
    </row>
    <row r="8" spans="1:26" x14ac:dyDescent="0.35">
      <c r="A8" s="2">
        <v>44510</v>
      </c>
      <c r="B8">
        <v>419.02783199999999</v>
      </c>
      <c r="C8" s="10">
        <v>44510</v>
      </c>
      <c r="D8">
        <f>VLOOKUP(C8,BSOFT_FUT_NEAR!B10:C235,2,FALSE)</f>
        <v>426.55</v>
      </c>
      <c r="E8">
        <f>VLOOKUP(C8,BSOFT_FUT_NEXT!C10:D235,2,FALSE)</f>
        <v>429.05</v>
      </c>
      <c r="F8">
        <f>VLOOKUP(C8,BSOFT_FUT_FAR!C10:D235,2,FALSE)</f>
        <v>428.6</v>
      </c>
      <c r="G8" t="str">
        <f t="shared" si="0"/>
        <v>Contango</v>
      </c>
      <c r="H8" t="str">
        <f t="shared" si="1"/>
        <v>Contango</v>
      </c>
      <c r="I8" t="str">
        <f t="shared" si="2"/>
        <v>Contango</v>
      </c>
      <c r="S8" s="2">
        <v>44652</v>
      </c>
      <c r="T8">
        <v>408.03582799999998</v>
      </c>
      <c r="U8">
        <v>474.6</v>
      </c>
      <c r="V8">
        <v>476.25</v>
      </c>
      <c r="W8">
        <v>477.25</v>
      </c>
      <c r="X8" t="str">
        <f t="shared" si="4"/>
        <v>Contango</v>
      </c>
      <c r="Y8" t="str">
        <f t="shared" si="3"/>
        <v>Contango</v>
      </c>
      <c r="Z8" t="str">
        <f t="shared" si="3"/>
        <v>Contango</v>
      </c>
    </row>
    <row r="9" spans="1:26" x14ac:dyDescent="0.35">
      <c r="A9" s="2">
        <v>44511</v>
      </c>
      <c r="B9">
        <v>414.88738999999998</v>
      </c>
      <c r="C9" s="10">
        <v>44511</v>
      </c>
      <c r="D9">
        <f>VLOOKUP(C9,BSOFT_FUT_NEAR!B11:C236,2,FALSE)</f>
        <v>422.3</v>
      </c>
      <c r="E9">
        <f>VLOOKUP(C9,BSOFT_FUT_NEXT!C11:D236,2,FALSE)</f>
        <v>424.35</v>
      </c>
      <c r="F9">
        <f>VLOOKUP(C9,BSOFT_FUT_FAR!C11:D236,2,FALSE)</f>
        <v>424.3</v>
      </c>
      <c r="G9" t="str">
        <f t="shared" si="0"/>
        <v>Contango</v>
      </c>
      <c r="H9" t="str">
        <f t="shared" si="1"/>
        <v>Contango</v>
      </c>
      <c r="I9" t="str">
        <f t="shared" si="2"/>
        <v>Contango</v>
      </c>
      <c r="S9" s="2">
        <v>44682</v>
      </c>
      <c r="T9">
        <v>365.349335</v>
      </c>
      <c r="U9">
        <v>407.8</v>
      </c>
      <c r="V9">
        <v>409.55</v>
      </c>
      <c r="W9">
        <v>410.8</v>
      </c>
      <c r="X9" t="str">
        <f t="shared" si="4"/>
        <v>Contango</v>
      </c>
      <c r="Y9" t="str">
        <f t="shared" si="3"/>
        <v>Contango</v>
      </c>
      <c r="Z9" t="str">
        <f t="shared" si="3"/>
        <v>Contango</v>
      </c>
    </row>
    <row r="10" spans="1:26" x14ac:dyDescent="0.35">
      <c r="A10" s="2">
        <v>44512</v>
      </c>
      <c r="B10">
        <v>419.61935399999999</v>
      </c>
      <c r="C10" s="10">
        <v>44512</v>
      </c>
      <c r="D10">
        <f>VLOOKUP(C10,BSOFT_FUT_NEAR!B12:C237,2,FALSE)</f>
        <v>427.6</v>
      </c>
      <c r="E10">
        <f>VLOOKUP(C10,BSOFT_FUT_NEXT!C12:D237,2,FALSE)</f>
        <v>429.1</v>
      </c>
      <c r="F10">
        <f>VLOOKUP(C10,BSOFT_FUT_FAR!C12:D237,2,FALSE)</f>
        <v>429.05</v>
      </c>
      <c r="G10" t="str">
        <f t="shared" si="0"/>
        <v>Contango</v>
      </c>
      <c r="H10" t="str">
        <f t="shared" si="1"/>
        <v>Contango</v>
      </c>
      <c r="I10" t="str">
        <f t="shared" si="2"/>
        <v>Contango</v>
      </c>
      <c r="S10" s="2">
        <v>44713</v>
      </c>
      <c r="T10">
        <v>348.24511699999999</v>
      </c>
      <c r="U10">
        <v>369.2</v>
      </c>
      <c r="V10">
        <v>366.35</v>
      </c>
      <c r="W10">
        <v>372.25</v>
      </c>
      <c r="X10" t="str">
        <f t="shared" si="4"/>
        <v>Contango</v>
      </c>
      <c r="Y10" t="str">
        <f t="shared" si="3"/>
        <v>Contango</v>
      </c>
      <c r="Z10" t="str">
        <f t="shared" si="3"/>
        <v>Contango</v>
      </c>
    </row>
    <row r="11" spans="1:26" x14ac:dyDescent="0.35">
      <c r="A11" s="2">
        <v>44515</v>
      </c>
      <c r="B11">
        <v>414.59161399999999</v>
      </c>
      <c r="C11" s="10">
        <v>44515</v>
      </c>
      <c r="D11">
        <f>VLOOKUP(C11,BSOFT_FUT_NEAR!B13:C238,2,FALSE)</f>
        <v>421.7</v>
      </c>
      <c r="E11">
        <f>VLOOKUP(C11,BSOFT_FUT_NEXT!C13:D238,2,FALSE)</f>
        <v>422.4</v>
      </c>
      <c r="F11">
        <f>VLOOKUP(C11,BSOFT_FUT_FAR!C13:D238,2,FALSE)</f>
        <v>423.85</v>
      </c>
      <c r="G11" t="str">
        <f t="shared" si="0"/>
        <v>Contango</v>
      </c>
      <c r="H11" t="str">
        <f t="shared" si="1"/>
        <v>Contango</v>
      </c>
      <c r="I11" t="str">
        <f t="shared" si="2"/>
        <v>Contango</v>
      </c>
      <c r="S11" s="2">
        <v>44743</v>
      </c>
      <c r="T11">
        <v>331.239532</v>
      </c>
      <c r="U11">
        <v>345.7</v>
      </c>
      <c r="V11">
        <v>342.9</v>
      </c>
      <c r="W11">
        <v>353.95</v>
      </c>
      <c r="X11" t="str">
        <f t="shared" si="4"/>
        <v>Contango</v>
      </c>
      <c r="Y11" t="str">
        <f t="shared" si="3"/>
        <v>Contango</v>
      </c>
      <c r="Z11" t="str">
        <f t="shared" si="3"/>
        <v>Contango</v>
      </c>
    </row>
    <row r="12" spans="1:26" x14ac:dyDescent="0.35">
      <c r="A12" s="2">
        <v>44516</v>
      </c>
      <c r="B12">
        <v>432.33657799999997</v>
      </c>
      <c r="C12" s="10">
        <v>44516</v>
      </c>
      <c r="D12">
        <f>VLOOKUP(C12,BSOFT_FUT_NEAR!B14:C239,2,FALSE)</f>
        <v>440.35</v>
      </c>
      <c r="E12">
        <f>VLOOKUP(C12,BSOFT_FUT_NEXT!C14:D239,2,FALSE)</f>
        <v>441.7</v>
      </c>
      <c r="F12">
        <f>VLOOKUP(C12,BSOFT_FUT_FAR!C14:D239,2,FALSE)</f>
        <v>443.55</v>
      </c>
      <c r="G12" t="str">
        <f t="shared" si="0"/>
        <v>Contango</v>
      </c>
      <c r="H12" t="str">
        <f t="shared" si="1"/>
        <v>Contango</v>
      </c>
      <c r="I12" t="str">
        <f t="shared" si="2"/>
        <v>Contango</v>
      </c>
      <c r="S12" s="2">
        <v>44774</v>
      </c>
      <c r="T12">
        <v>319.57034299999998</v>
      </c>
      <c r="U12">
        <v>344.6</v>
      </c>
      <c r="V12">
        <v>343.85</v>
      </c>
      <c r="W12">
        <v>346.75</v>
      </c>
      <c r="X12" t="str">
        <f t="shared" si="4"/>
        <v>Contango</v>
      </c>
      <c r="Y12" t="str">
        <f t="shared" si="3"/>
        <v>Contango</v>
      </c>
      <c r="Z12" t="str">
        <f t="shared" si="3"/>
        <v>Contango</v>
      </c>
    </row>
    <row r="13" spans="1:26" x14ac:dyDescent="0.35">
      <c r="A13" s="2">
        <v>44517</v>
      </c>
      <c r="B13">
        <v>468.319458</v>
      </c>
      <c r="C13" s="10">
        <v>44517</v>
      </c>
      <c r="D13">
        <f>VLOOKUP(C13,BSOFT_FUT_NEAR!B15:C240,2,FALSE)</f>
        <v>477.05</v>
      </c>
      <c r="E13">
        <f>VLOOKUP(C13,BSOFT_FUT_NEXT!C15:D240,2,FALSE)</f>
        <v>478.2</v>
      </c>
      <c r="F13">
        <f>VLOOKUP(C13,BSOFT_FUT_FAR!C15:D240,2,FALSE)</f>
        <v>480.35</v>
      </c>
      <c r="G13" t="str">
        <f t="shared" si="0"/>
        <v>Contango</v>
      </c>
      <c r="H13" t="str">
        <f t="shared" si="1"/>
        <v>Contango</v>
      </c>
      <c r="I13" t="str">
        <f t="shared" si="2"/>
        <v>Contango</v>
      </c>
      <c r="S13" s="2">
        <v>44805</v>
      </c>
      <c r="T13">
        <v>280.88577299999997</v>
      </c>
      <c r="U13">
        <v>322.89999999999998</v>
      </c>
      <c r="V13">
        <v>327</v>
      </c>
      <c r="W13">
        <v>327.25</v>
      </c>
      <c r="X13" t="str">
        <f t="shared" si="4"/>
        <v>Contango</v>
      </c>
      <c r="Y13" t="str">
        <f t="shared" si="3"/>
        <v>Contango</v>
      </c>
      <c r="Z13" t="str">
        <f t="shared" si="3"/>
        <v>Contango</v>
      </c>
    </row>
    <row r="14" spans="1:26" x14ac:dyDescent="0.35">
      <c r="A14" s="2">
        <v>44518</v>
      </c>
      <c r="B14">
        <v>462.60162400000002</v>
      </c>
      <c r="C14" s="10">
        <v>44518</v>
      </c>
      <c r="D14">
        <f>VLOOKUP(C14,BSOFT_FUT_NEAR!B16:C241,2,FALSE)</f>
        <v>470</v>
      </c>
      <c r="E14">
        <f>VLOOKUP(C14,BSOFT_FUT_NEXT!C16:D241,2,FALSE)</f>
        <v>472.45</v>
      </c>
      <c r="F14">
        <f>VLOOKUP(C14,BSOFT_FUT_FAR!C16:D241,2,FALSE)</f>
        <v>477.25</v>
      </c>
      <c r="G14" t="str">
        <f t="shared" si="0"/>
        <v>Contango</v>
      </c>
      <c r="H14" t="str">
        <f t="shared" si="1"/>
        <v>Contango</v>
      </c>
      <c r="I14" t="str">
        <f t="shared" si="2"/>
        <v>Contango</v>
      </c>
      <c r="S14" s="2">
        <v>44835</v>
      </c>
      <c r="T14">
        <v>269.35000600000001</v>
      </c>
      <c r="U14">
        <v>279.35000000000002</v>
      </c>
      <c r="V14">
        <v>280.2</v>
      </c>
      <c r="W14">
        <v>281.35000000000002</v>
      </c>
      <c r="X14" t="str">
        <f t="shared" si="4"/>
        <v>Contango</v>
      </c>
      <c r="Y14" t="str">
        <f t="shared" si="3"/>
        <v>Contango</v>
      </c>
      <c r="Z14" t="str">
        <f t="shared" si="3"/>
        <v>Contango</v>
      </c>
    </row>
    <row r="15" spans="1:26" x14ac:dyDescent="0.35">
      <c r="A15" s="2">
        <v>44522</v>
      </c>
      <c r="B15">
        <v>450.27874800000001</v>
      </c>
      <c r="C15" s="10">
        <v>44522</v>
      </c>
      <c r="D15">
        <f>VLOOKUP(C15,BSOFT_FUT_NEAR!B17:C242,2,FALSE)</f>
        <v>455.85</v>
      </c>
      <c r="E15">
        <f>VLOOKUP(C15,BSOFT_FUT_NEXT!C17:D242,2,FALSE)</f>
        <v>457.55</v>
      </c>
      <c r="F15">
        <f>VLOOKUP(C15,BSOFT_FUT_FAR!C17:D242,2,FALSE)</f>
        <v>461.75</v>
      </c>
      <c r="G15" t="str">
        <f t="shared" si="0"/>
        <v>Contango</v>
      </c>
      <c r="H15" t="str">
        <f t="shared" si="1"/>
        <v>Contango</v>
      </c>
      <c r="I15" t="str">
        <f t="shared" si="2"/>
        <v>Contango</v>
      </c>
    </row>
    <row r="16" spans="1:26" x14ac:dyDescent="0.35">
      <c r="A16" s="2">
        <v>44523</v>
      </c>
      <c r="B16">
        <v>493.26101699999998</v>
      </c>
      <c r="C16" s="10">
        <v>44523</v>
      </c>
      <c r="D16">
        <f>VLOOKUP(C16,BSOFT_FUT_NEAR!B18:C243,2,FALSE)</f>
        <v>500.5</v>
      </c>
      <c r="E16">
        <f>VLOOKUP(C16,BSOFT_FUT_NEXT!C18:D243,2,FALSE)</f>
        <v>502.45</v>
      </c>
      <c r="F16">
        <f>VLOOKUP(C16,BSOFT_FUT_FAR!C18:D243,2,FALSE)</f>
        <v>504.45</v>
      </c>
      <c r="G16" t="str">
        <f t="shared" si="0"/>
        <v>Contango</v>
      </c>
      <c r="H16" t="str">
        <f t="shared" si="1"/>
        <v>Contango</v>
      </c>
      <c r="I16" t="str">
        <f t="shared" si="2"/>
        <v>Contango</v>
      </c>
    </row>
    <row r="17" spans="1:9" x14ac:dyDescent="0.35">
      <c r="A17" s="2">
        <v>44524</v>
      </c>
      <c r="B17">
        <v>480.445221</v>
      </c>
      <c r="C17" s="10">
        <v>44524</v>
      </c>
      <c r="D17">
        <f>VLOOKUP(C17,BSOFT_FUT_NEAR!B19:C244,2,FALSE)</f>
        <v>486.65</v>
      </c>
      <c r="E17">
        <f>VLOOKUP(C17,BSOFT_FUT_NEXT!C19:D244,2,FALSE)</f>
        <v>488.4</v>
      </c>
      <c r="F17">
        <f>VLOOKUP(C17,BSOFT_FUT_FAR!C19:D244,2,FALSE)</f>
        <v>489.9</v>
      </c>
      <c r="G17" t="str">
        <f t="shared" si="0"/>
        <v>Contango</v>
      </c>
      <c r="H17" t="str">
        <f t="shared" si="1"/>
        <v>Contango</v>
      </c>
      <c r="I17" t="str">
        <f t="shared" si="2"/>
        <v>Contango</v>
      </c>
    </row>
    <row r="18" spans="1:9" x14ac:dyDescent="0.35">
      <c r="A18" s="2">
        <v>44525</v>
      </c>
      <c r="B18">
        <v>492.66949499999998</v>
      </c>
      <c r="C18" s="10">
        <v>44525</v>
      </c>
      <c r="D18">
        <f>VLOOKUP(C18,BSOFT_FUT_NEAR!B20:C245,2,FALSE)</f>
        <v>499.75</v>
      </c>
      <c r="E18">
        <f>VLOOKUP(C18,BSOFT_FUT_NEXT!C20:D245,2,FALSE)</f>
        <v>502.55</v>
      </c>
      <c r="F18">
        <f>VLOOKUP(C18,BSOFT_FUT_FAR!C20:D245,2,FALSE)</f>
        <v>505.3</v>
      </c>
      <c r="G18" t="str">
        <f t="shared" si="0"/>
        <v>Contango</v>
      </c>
      <c r="H18" t="str">
        <f t="shared" si="1"/>
        <v>Contango</v>
      </c>
      <c r="I18" t="str">
        <f t="shared" si="2"/>
        <v>Contango</v>
      </c>
    </row>
    <row r="19" spans="1:9" x14ac:dyDescent="0.35">
      <c r="A19" s="2">
        <v>44526</v>
      </c>
      <c r="B19">
        <v>464.622589</v>
      </c>
      <c r="C19" s="10">
        <v>44526</v>
      </c>
      <c r="D19">
        <f>VLOOKUP(C19,BSOFT_FUT_NEAR!B21:C246,2,FALSE)</f>
        <v>471.85</v>
      </c>
      <c r="E19">
        <f>VLOOKUP(C19,BSOFT_FUT_NEXT!C21:D246,2,FALSE)</f>
        <v>473.3</v>
      </c>
      <c r="F19">
        <f>VLOOKUP(C19,BSOFT_FUT_FAR!C21:D246,2,FALSE)</f>
        <v>475.95</v>
      </c>
      <c r="G19" t="str">
        <f t="shared" si="0"/>
        <v>Contango</v>
      </c>
      <c r="H19" t="str">
        <f t="shared" si="1"/>
        <v>Contango</v>
      </c>
      <c r="I19" t="str">
        <f t="shared" si="2"/>
        <v>Contango</v>
      </c>
    </row>
    <row r="20" spans="1:9" x14ac:dyDescent="0.35">
      <c r="A20" s="2">
        <v>44529</v>
      </c>
      <c r="B20">
        <v>467.43218999999999</v>
      </c>
      <c r="C20" s="10">
        <v>44529</v>
      </c>
      <c r="D20">
        <f>VLOOKUP(C20,BSOFT_FUT_NEAR!B22:C247,2,FALSE)</f>
        <v>476.2</v>
      </c>
      <c r="E20">
        <f>VLOOKUP(C20,BSOFT_FUT_NEXT!C22:D247,2,FALSE)</f>
        <v>477.9</v>
      </c>
      <c r="F20">
        <f>VLOOKUP(C20,BSOFT_FUT_FAR!C22:D247,2,FALSE)</f>
        <v>478.65</v>
      </c>
      <c r="G20" t="str">
        <f t="shared" si="0"/>
        <v>Contango</v>
      </c>
      <c r="H20" t="str">
        <f t="shared" si="1"/>
        <v>Contango</v>
      </c>
      <c r="I20" t="str">
        <f t="shared" si="2"/>
        <v>Contango</v>
      </c>
    </row>
    <row r="21" spans="1:9" x14ac:dyDescent="0.35">
      <c r="A21" s="2">
        <v>44530</v>
      </c>
      <c r="B21">
        <v>468.22091699999999</v>
      </c>
      <c r="C21" s="10">
        <v>44530</v>
      </c>
      <c r="D21">
        <f>VLOOKUP(C21,BSOFT_FUT_NEAR!B23:C248,2,FALSE)</f>
        <v>476.3</v>
      </c>
      <c r="E21">
        <f>VLOOKUP(C21,BSOFT_FUT_NEXT!C23:D248,2,FALSE)</f>
        <v>477.7</v>
      </c>
      <c r="F21">
        <f>VLOOKUP(C21,BSOFT_FUT_FAR!C23:D248,2,FALSE)</f>
        <v>479.35</v>
      </c>
      <c r="G21" t="str">
        <f t="shared" si="0"/>
        <v>Contango</v>
      </c>
      <c r="H21" t="str">
        <f t="shared" si="1"/>
        <v>Contango</v>
      </c>
      <c r="I21" t="str">
        <f t="shared" si="2"/>
        <v>Contango</v>
      </c>
    </row>
    <row r="22" spans="1:9" x14ac:dyDescent="0.35">
      <c r="A22" s="2">
        <v>44531</v>
      </c>
      <c r="B22">
        <v>481.18457000000001</v>
      </c>
      <c r="C22" s="10">
        <v>44531</v>
      </c>
      <c r="D22">
        <f>VLOOKUP(C22,BSOFT_FUT_NEAR!B24:C249,2,FALSE)</f>
        <v>490.2</v>
      </c>
      <c r="E22">
        <f>VLOOKUP(C22,BSOFT_FUT_NEXT!C24:D249,2,FALSE)</f>
        <v>492.85</v>
      </c>
      <c r="F22">
        <f>VLOOKUP(C22,BSOFT_FUT_FAR!C24:D249,2,FALSE)</f>
        <v>492.6</v>
      </c>
      <c r="G22" t="str">
        <f t="shared" si="0"/>
        <v>Contango</v>
      </c>
      <c r="H22" t="str">
        <f t="shared" si="1"/>
        <v>Contango</v>
      </c>
      <c r="I22" t="str">
        <f t="shared" si="2"/>
        <v>Contango</v>
      </c>
    </row>
    <row r="23" spans="1:9" x14ac:dyDescent="0.35">
      <c r="A23" s="2">
        <v>44532</v>
      </c>
      <c r="B23">
        <v>481.87463400000001</v>
      </c>
      <c r="C23" s="10">
        <v>44532</v>
      </c>
      <c r="D23">
        <f>VLOOKUP(C23,BSOFT_FUT_NEAR!B25:C250,2,FALSE)</f>
        <v>491.3</v>
      </c>
      <c r="E23">
        <f>VLOOKUP(C23,BSOFT_FUT_NEXT!C25:D250,2,FALSE)</f>
        <v>493.3</v>
      </c>
      <c r="F23">
        <f>VLOOKUP(C23,BSOFT_FUT_FAR!C25:D250,2,FALSE)</f>
        <v>494.2</v>
      </c>
      <c r="G23" t="str">
        <f t="shared" si="0"/>
        <v>Contango</v>
      </c>
      <c r="H23" t="str">
        <f t="shared" si="1"/>
        <v>Contango</v>
      </c>
      <c r="I23" t="str">
        <f t="shared" si="2"/>
        <v>Contango</v>
      </c>
    </row>
    <row r="24" spans="1:9" x14ac:dyDescent="0.35">
      <c r="A24" s="2">
        <v>44533</v>
      </c>
      <c r="B24">
        <v>476.10754400000002</v>
      </c>
      <c r="C24" s="10">
        <v>44533</v>
      </c>
      <c r="D24">
        <f>VLOOKUP(C24,BSOFT_FUT_NEAR!B26:C251,2,FALSE)</f>
        <v>485.25</v>
      </c>
      <c r="E24">
        <f>VLOOKUP(C24,BSOFT_FUT_NEXT!C26:D251,2,FALSE)</f>
        <v>487.35</v>
      </c>
      <c r="F24">
        <f>VLOOKUP(C24,BSOFT_FUT_FAR!C26:D251,2,FALSE)</f>
        <v>487.4</v>
      </c>
      <c r="G24" t="str">
        <f t="shared" si="0"/>
        <v>Contango</v>
      </c>
      <c r="H24" t="str">
        <f t="shared" si="1"/>
        <v>Contango</v>
      </c>
      <c r="I24" t="str">
        <f t="shared" si="2"/>
        <v>Contango</v>
      </c>
    </row>
    <row r="25" spans="1:9" x14ac:dyDescent="0.35">
      <c r="A25" s="2">
        <v>44536</v>
      </c>
      <c r="B25">
        <v>461.07360799999998</v>
      </c>
      <c r="C25" s="10">
        <v>44536</v>
      </c>
      <c r="D25">
        <f>VLOOKUP(C25,BSOFT_FUT_NEAR!B27:C252,2,FALSE)</f>
        <v>468.9</v>
      </c>
      <c r="E25">
        <f>VLOOKUP(C25,BSOFT_FUT_NEXT!C27:D252,2,FALSE)</f>
        <v>469.3</v>
      </c>
      <c r="F25">
        <f>VLOOKUP(C25,BSOFT_FUT_FAR!C27:D252,2,FALSE)</f>
        <v>471.8</v>
      </c>
      <c r="G25" t="str">
        <f t="shared" si="0"/>
        <v>Contango</v>
      </c>
      <c r="H25" t="str">
        <f t="shared" si="1"/>
        <v>Contango</v>
      </c>
      <c r="I25" t="str">
        <f t="shared" si="2"/>
        <v>Contango</v>
      </c>
    </row>
    <row r="26" spans="1:9" x14ac:dyDescent="0.35">
      <c r="A26" s="2">
        <v>44537</v>
      </c>
      <c r="B26">
        <v>466.84069799999997</v>
      </c>
      <c r="C26" s="10">
        <v>44537</v>
      </c>
      <c r="D26">
        <f>VLOOKUP(C26,BSOFT_FUT_NEAR!B28:C253,2,FALSE)</f>
        <v>476.3</v>
      </c>
      <c r="E26">
        <f>VLOOKUP(C26,BSOFT_FUT_NEXT!C28:D253,2,FALSE)</f>
        <v>478.7</v>
      </c>
      <c r="F26">
        <f>VLOOKUP(C26,BSOFT_FUT_FAR!C28:D253,2,FALSE)</f>
        <v>477.65</v>
      </c>
      <c r="G26" t="str">
        <f t="shared" si="0"/>
        <v>Contango</v>
      </c>
      <c r="H26" t="str">
        <f t="shared" si="1"/>
        <v>Contango</v>
      </c>
      <c r="I26" t="str">
        <f t="shared" si="2"/>
        <v>Contango</v>
      </c>
    </row>
    <row r="27" spans="1:9" x14ac:dyDescent="0.35">
      <c r="A27" s="2">
        <v>44538</v>
      </c>
      <c r="B27">
        <v>474.77667200000002</v>
      </c>
      <c r="C27" s="10">
        <v>44538</v>
      </c>
      <c r="D27">
        <f>VLOOKUP(C27,BSOFT_FUT_NEAR!B29:C254,2,FALSE)</f>
        <v>484.4</v>
      </c>
      <c r="E27">
        <f>VLOOKUP(C27,BSOFT_FUT_NEXT!C29:D254,2,FALSE)</f>
        <v>484.25</v>
      </c>
      <c r="F27">
        <f>VLOOKUP(C27,BSOFT_FUT_FAR!C29:D254,2,FALSE)</f>
        <v>485.7</v>
      </c>
      <c r="G27" t="str">
        <f t="shared" si="0"/>
        <v>Contango</v>
      </c>
      <c r="H27" t="str">
        <f t="shared" si="1"/>
        <v>Contango</v>
      </c>
      <c r="I27" t="str">
        <f t="shared" si="2"/>
        <v>Contango</v>
      </c>
    </row>
    <row r="28" spans="1:9" x14ac:dyDescent="0.35">
      <c r="A28" s="2">
        <v>44539</v>
      </c>
      <c r="B28">
        <v>477.93133499999999</v>
      </c>
      <c r="C28" s="10">
        <v>44539</v>
      </c>
      <c r="D28">
        <f>VLOOKUP(C28,BSOFT_FUT_NEAR!B30:C255,2,FALSE)</f>
        <v>487.55</v>
      </c>
      <c r="E28">
        <f>VLOOKUP(C28,BSOFT_FUT_NEXT!C30:D255,2,FALSE)</f>
        <v>489.3</v>
      </c>
      <c r="F28">
        <f>VLOOKUP(C28,BSOFT_FUT_FAR!C30:D255,2,FALSE)</f>
        <v>490.9</v>
      </c>
      <c r="G28" t="str">
        <f t="shared" si="0"/>
        <v>Contango</v>
      </c>
      <c r="H28" t="str">
        <f t="shared" si="1"/>
        <v>Contango</v>
      </c>
      <c r="I28" t="str">
        <f t="shared" si="2"/>
        <v>Contango</v>
      </c>
    </row>
    <row r="29" spans="1:9" x14ac:dyDescent="0.35">
      <c r="A29" s="2">
        <v>44540</v>
      </c>
      <c r="B29">
        <v>472.21350100000001</v>
      </c>
      <c r="C29" s="10">
        <v>44540</v>
      </c>
      <c r="D29">
        <f>VLOOKUP(C29,BSOFT_FUT_NEAR!B31:C256,2,FALSE)</f>
        <v>481.85</v>
      </c>
      <c r="E29">
        <f>VLOOKUP(C29,BSOFT_FUT_NEXT!C31:D256,2,FALSE)</f>
        <v>483.15</v>
      </c>
      <c r="F29">
        <f>VLOOKUP(C29,BSOFT_FUT_FAR!C31:D256,2,FALSE)</f>
        <v>484.9</v>
      </c>
      <c r="G29" t="str">
        <f t="shared" si="0"/>
        <v>Contango</v>
      </c>
      <c r="H29" t="str">
        <f t="shared" si="1"/>
        <v>Contango</v>
      </c>
      <c r="I29" t="str">
        <f t="shared" si="2"/>
        <v>Contango</v>
      </c>
    </row>
    <row r="30" spans="1:9" x14ac:dyDescent="0.35">
      <c r="A30" s="2">
        <v>44543</v>
      </c>
      <c r="B30">
        <v>497.20434599999999</v>
      </c>
      <c r="C30" s="10">
        <v>44543</v>
      </c>
      <c r="D30">
        <f>VLOOKUP(C30,BSOFT_FUT_NEAR!B32:C257,2,FALSE)</f>
        <v>507.6</v>
      </c>
      <c r="E30">
        <f>VLOOKUP(C30,BSOFT_FUT_NEXT!C32:D257,2,FALSE)</f>
        <v>510.15</v>
      </c>
      <c r="F30">
        <f>VLOOKUP(C30,BSOFT_FUT_FAR!C32:D257,2,FALSE)</f>
        <v>508.4</v>
      </c>
      <c r="G30" t="str">
        <f t="shared" si="0"/>
        <v>Contango</v>
      </c>
      <c r="H30" t="str">
        <f t="shared" si="1"/>
        <v>Contango</v>
      </c>
      <c r="I30" t="str">
        <f t="shared" si="2"/>
        <v>Contango</v>
      </c>
    </row>
    <row r="31" spans="1:9" x14ac:dyDescent="0.35">
      <c r="A31" s="2">
        <v>44544</v>
      </c>
      <c r="B31">
        <v>498.48593099999999</v>
      </c>
      <c r="C31" s="10">
        <v>44544</v>
      </c>
      <c r="D31">
        <f>VLOOKUP(C31,BSOFT_FUT_NEAR!B33:C258,2,FALSE)</f>
        <v>507.2</v>
      </c>
      <c r="E31">
        <f>VLOOKUP(C31,BSOFT_FUT_NEXT!C33:D258,2,FALSE)</f>
        <v>509.1</v>
      </c>
      <c r="F31">
        <f>VLOOKUP(C31,BSOFT_FUT_FAR!C33:D258,2,FALSE)</f>
        <v>508.95</v>
      </c>
      <c r="G31" t="str">
        <f t="shared" si="0"/>
        <v>Contango</v>
      </c>
      <c r="H31" t="str">
        <f t="shared" si="1"/>
        <v>Contango</v>
      </c>
      <c r="I31" t="str">
        <f t="shared" si="2"/>
        <v>Contango</v>
      </c>
    </row>
    <row r="32" spans="1:9" x14ac:dyDescent="0.35">
      <c r="A32" s="2">
        <v>44545</v>
      </c>
      <c r="B32">
        <v>494.246826</v>
      </c>
      <c r="C32" s="10">
        <v>44545</v>
      </c>
      <c r="D32">
        <f>VLOOKUP(C32,BSOFT_FUT_NEAR!B34:C259,2,FALSE)</f>
        <v>502.95</v>
      </c>
      <c r="E32">
        <f>VLOOKUP(C32,BSOFT_FUT_NEXT!C34:D259,2,FALSE)</f>
        <v>505.95</v>
      </c>
      <c r="F32">
        <f>VLOOKUP(C32,BSOFT_FUT_FAR!C34:D259,2,FALSE)</f>
        <v>505.2</v>
      </c>
      <c r="G32" t="str">
        <f t="shared" si="0"/>
        <v>Contango</v>
      </c>
      <c r="H32" t="str">
        <f t="shared" si="1"/>
        <v>Contango</v>
      </c>
      <c r="I32" t="str">
        <f t="shared" si="2"/>
        <v>Contango</v>
      </c>
    </row>
    <row r="33" spans="1:9" x14ac:dyDescent="0.35">
      <c r="A33" s="2">
        <v>44546</v>
      </c>
      <c r="B33">
        <v>498.14086900000001</v>
      </c>
      <c r="C33" s="10">
        <v>44546</v>
      </c>
      <c r="D33">
        <f>VLOOKUP(C33,BSOFT_FUT_NEAR!B35:C260,2,FALSE)</f>
        <v>507.35</v>
      </c>
      <c r="E33">
        <f>VLOOKUP(C33,BSOFT_FUT_NEXT!C35:D260,2,FALSE)</f>
        <v>509.8</v>
      </c>
      <c r="F33">
        <f>VLOOKUP(C33,BSOFT_FUT_FAR!C35:D260,2,FALSE)</f>
        <v>509.2</v>
      </c>
      <c r="G33" t="str">
        <f t="shared" si="0"/>
        <v>Contango</v>
      </c>
      <c r="H33" t="str">
        <f t="shared" si="1"/>
        <v>Contango</v>
      </c>
      <c r="I33" t="str">
        <f t="shared" si="2"/>
        <v>Contango</v>
      </c>
    </row>
    <row r="34" spans="1:9" x14ac:dyDescent="0.35">
      <c r="A34" s="2">
        <v>44547</v>
      </c>
      <c r="B34">
        <v>490.796448</v>
      </c>
      <c r="C34" s="10">
        <v>44547</v>
      </c>
      <c r="D34">
        <f>VLOOKUP(C34,BSOFT_FUT_NEAR!B36:C261,2,FALSE)</f>
        <v>498.8</v>
      </c>
      <c r="E34">
        <f>VLOOKUP(C34,BSOFT_FUT_NEXT!C36:D261,2,FALSE)</f>
        <v>500.1</v>
      </c>
      <c r="F34">
        <f>VLOOKUP(C34,BSOFT_FUT_FAR!C36:D261,2,FALSE)</f>
        <v>501.6</v>
      </c>
      <c r="G34" t="str">
        <f t="shared" si="0"/>
        <v>Contango</v>
      </c>
      <c r="H34" t="str">
        <f t="shared" si="1"/>
        <v>Contango</v>
      </c>
      <c r="I34" t="str">
        <f t="shared" si="2"/>
        <v>Contango</v>
      </c>
    </row>
    <row r="35" spans="1:9" x14ac:dyDescent="0.35">
      <c r="A35" s="2">
        <v>44550</v>
      </c>
      <c r="B35">
        <v>460.97503699999999</v>
      </c>
      <c r="C35" s="10">
        <v>44550</v>
      </c>
      <c r="D35">
        <f>VLOOKUP(C35,BSOFT_FUT_NEAR!B37:C262,2,FALSE)</f>
        <v>468.1</v>
      </c>
      <c r="E35">
        <f>VLOOKUP(C35,BSOFT_FUT_NEXT!C37:D262,2,FALSE)</f>
        <v>469.7</v>
      </c>
      <c r="F35">
        <f>VLOOKUP(C35,BSOFT_FUT_FAR!C37:D262,2,FALSE)</f>
        <v>471.05</v>
      </c>
      <c r="G35" t="str">
        <f t="shared" si="0"/>
        <v>Contango</v>
      </c>
      <c r="H35" t="str">
        <f t="shared" si="1"/>
        <v>Contango</v>
      </c>
      <c r="I35" t="str">
        <f t="shared" si="2"/>
        <v>Contango</v>
      </c>
    </row>
    <row r="36" spans="1:9" x14ac:dyDescent="0.35">
      <c r="A36" s="2">
        <v>44551</v>
      </c>
      <c r="B36">
        <v>467.48150600000002</v>
      </c>
      <c r="C36" s="10">
        <v>44551</v>
      </c>
      <c r="D36">
        <f>VLOOKUP(C36,BSOFT_FUT_NEAR!B38:C263,2,FALSE)</f>
        <v>475.6</v>
      </c>
      <c r="E36">
        <f>VLOOKUP(C36,BSOFT_FUT_NEXT!C38:D263,2,FALSE)</f>
        <v>477.8</v>
      </c>
      <c r="F36">
        <f>VLOOKUP(C36,BSOFT_FUT_FAR!C38:D263,2,FALSE)</f>
        <v>477.7</v>
      </c>
      <c r="G36" t="str">
        <f t="shared" si="0"/>
        <v>Contango</v>
      </c>
      <c r="H36" t="str">
        <f t="shared" si="1"/>
        <v>Contango</v>
      </c>
      <c r="I36" t="str">
        <f t="shared" si="2"/>
        <v>Contango</v>
      </c>
    </row>
    <row r="37" spans="1:9" x14ac:dyDescent="0.35">
      <c r="A37" s="2">
        <v>44552</v>
      </c>
      <c r="B37">
        <v>493.65533399999998</v>
      </c>
      <c r="C37" s="10">
        <v>44552</v>
      </c>
      <c r="D37">
        <f>VLOOKUP(C37,BSOFT_FUT_NEAR!B39:C264,2,FALSE)</f>
        <v>502.5</v>
      </c>
      <c r="E37">
        <f>VLOOKUP(C37,BSOFT_FUT_NEXT!C39:D264,2,FALSE)</f>
        <v>503.55</v>
      </c>
      <c r="F37">
        <f>VLOOKUP(C37,BSOFT_FUT_FAR!C39:D264,2,FALSE)</f>
        <v>508.85</v>
      </c>
      <c r="G37" t="str">
        <f t="shared" si="0"/>
        <v>Contango</v>
      </c>
      <c r="H37" t="str">
        <f t="shared" si="1"/>
        <v>Contango</v>
      </c>
      <c r="I37" t="str">
        <f t="shared" si="2"/>
        <v>Contango</v>
      </c>
    </row>
    <row r="38" spans="1:9" x14ac:dyDescent="0.35">
      <c r="A38" s="2">
        <v>44553</v>
      </c>
      <c r="B38">
        <v>521.01220699999999</v>
      </c>
      <c r="C38" s="10">
        <v>44553</v>
      </c>
      <c r="D38">
        <f>VLOOKUP(C38,BSOFT_FUT_NEAR!B40:C265,2,FALSE)</f>
        <v>530.20000000000005</v>
      </c>
      <c r="E38">
        <f>VLOOKUP(C38,BSOFT_FUT_NEXT!C40:D265,2,FALSE)</f>
        <v>532.35</v>
      </c>
      <c r="F38">
        <f>VLOOKUP(C38,BSOFT_FUT_FAR!C40:D265,2,FALSE)</f>
        <v>535.29999999999995</v>
      </c>
      <c r="G38" t="str">
        <f t="shared" si="0"/>
        <v>Contango</v>
      </c>
      <c r="H38" t="str">
        <f t="shared" si="1"/>
        <v>Contango</v>
      </c>
      <c r="I38" t="str">
        <f t="shared" si="2"/>
        <v>Contango</v>
      </c>
    </row>
    <row r="39" spans="1:9" x14ac:dyDescent="0.35">
      <c r="A39" s="2">
        <v>44554</v>
      </c>
      <c r="B39">
        <v>523.033142</v>
      </c>
      <c r="C39" s="10">
        <v>44554</v>
      </c>
      <c r="D39">
        <f>VLOOKUP(C39,BSOFT_FUT_NEAR!B41:C266,2,FALSE)</f>
        <v>530.95000000000005</v>
      </c>
      <c r="E39">
        <f>VLOOKUP(C39,BSOFT_FUT_NEXT!C41:D266,2,FALSE)</f>
        <v>532.95000000000005</v>
      </c>
      <c r="F39">
        <f>VLOOKUP(C39,BSOFT_FUT_FAR!C41:D266,2,FALSE)</f>
        <v>534.79999999999995</v>
      </c>
      <c r="G39" t="str">
        <f t="shared" si="0"/>
        <v>Contango</v>
      </c>
      <c r="H39" t="str">
        <f t="shared" si="1"/>
        <v>Contango</v>
      </c>
      <c r="I39" t="str">
        <f t="shared" si="2"/>
        <v>Contango</v>
      </c>
    </row>
    <row r="40" spans="1:9" x14ac:dyDescent="0.35">
      <c r="A40" s="2">
        <v>44557</v>
      </c>
      <c r="B40">
        <v>519.18841599999996</v>
      </c>
      <c r="C40" s="10">
        <v>44557</v>
      </c>
      <c r="D40">
        <f>VLOOKUP(C40,BSOFT_FUT_NEAR!B42:C267,2,FALSE)</f>
        <v>528.15</v>
      </c>
      <c r="E40">
        <f>VLOOKUP(C40,BSOFT_FUT_NEXT!C42:D267,2,FALSE)</f>
        <v>530.1</v>
      </c>
      <c r="F40">
        <f>VLOOKUP(C40,BSOFT_FUT_FAR!C42:D267,2,FALSE)</f>
        <v>532</v>
      </c>
      <c r="G40" t="str">
        <f t="shared" si="0"/>
        <v>Contango</v>
      </c>
      <c r="H40" t="str">
        <f t="shared" si="1"/>
        <v>Contango</v>
      </c>
      <c r="I40" t="str">
        <f t="shared" si="2"/>
        <v>Contango</v>
      </c>
    </row>
    <row r="41" spans="1:9" x14ac:dyDescent="0.35">
      <c r="A41" s="2">
        <v>44558</v>
      </c>
      <c r="B41">
        <v>532.349243</v>
      </c>
      <c r="C41" s="10">
        <v>44558</v>
      </c>
      <c r="D41">
        <f>VLOOKUP(C41,BSOFT_FUT_NEAR!B43:C268,2,FALSE)</f>
        <v>540.29999999999995</v>
      </c>
      <c r="E41">
        <f>VLOOKUP(C41,BSOFT_FUT_NEXT!C43:D268,2,FALSE)</f>
        <v>542.65</v>
      </c>
      <c r="F41">
        <f>VLOOKUP(C41,BSOFT_FUT_FAR!C43:D268,2,FALSE)</f>
        <v>541.54999999999995</v>
      </c>
      <c r="G41" t="str">
        <f t="shared" si="0"/>
        <v>Contango</v>
      </c>
      <c r="H41" t="str">
        <f t="shared" si="1"/>
        <v>Contango</v>
      </c>
      <c r="I41" t="str">
        <f t="shared" si="2"/>
        <v>Contango</v>
      </c>
    </row>
    <row r="42" spans="1:9" x14ac:dyDescent="0.35">
      <c r="A42" s="2">
        <v>44559</v>
      </c>
      <c r="B42">
        <v>527.12432899999999</v>
      </c>
      <c r="C42" s="10">
        <v>44559</v>
      </c>
      <c r="D42">
        <f>VLOOKUP(C42,BSOFT_FUT_NEAR!B44:C269,2,FALSE)</f>
        <v>534.5</v>
      </c>
      <c r="E42">
        <f>VLOOKUP(C42,BSOFT_FUT_NEXT!C44:D269,2,FALSE)</f>
        <v>536.85</v>
      </c>
      <c r="F42">
        <f>VLOOKUP(C42,BSOFT_FUT_FAR!C44:D269,2,FALSE)</f>
        <v>537.6</v>
      </c>
      <c r="G42" t="str">
        <f t="shared" si="0"/>
        <v>Contango</v>
      </c>
      <c r="H42" t="str">
        <f t="shared" si="1"/>
        <v>Contango</v>
      </c>
      <c r="I42" t="str">
        <f t="shared" si="2"/>
        <v>Contango</v>
      </c>
    </row>
    <row r="43" spans="1:9" x14ac:dyDescent="0.35">
      <c r="A43" s="2">
        <v>44560</v>
      </c>
      <c r="B43">
        <v>533.43365500000004</v>
      </c>
      <c r="C43" s="10">
        <v>44560</v>
      </c>
      <c r="D43">
        <f>VLOOKUP(C43,BSOFT_FUT_NEAR!B45:C270,2,FALSE)</f>
        <v>541.15</v>
      </c>
      <c r="E43">
        <f>VLOOKUP(C43,BSOFT_FUT_NEXT!C45:D270,2,FALSE)</f>
        <v>544.15</v>
      </c>
      <c r="F43">
        <f>VLOOKUP(C43,BSOFT_FUT_FAR!C45:D270,2,FALSE)</f>
        <v>544.85</v>
      </c>
      <c r="G43" t="str">
        <f t="shared" si="0"/>
        <v>Contango</v>
      </c>
      <c r="H43" t="str">
        <f t="shared" si="1"/>
        <v>Contango</v>
      </c>
      <c r="I43" t="str">
        <f t="shared" si="2"/>
        <v>Contango</v>
      </c>
    </row>
    <row r="44" spans="1:9" x14ac:dyDescent="0.35">
      <c r="A44" s="2">
        <v>44561</v>
      </c>
      <c r="B44">
        <v>536.98266599999999</v>
      </c>
      <c r="C44" s="10">
        <v>44561</v>
      </c>
      <c r="D44">
        <f>VLOOKUP(C44,BSOFT_FUT_NEAR!B46:C271,2,FALSE)</f>
        <v>548</v>
      </c>
      <c r="E44">
        <f>VLOOKUP(C44,BSOFT_FUT_NEXT!C46:D271,2,FALSE)</f>
        <v>550.45000000000005</v>
      </c>
      <c r="F44">
        <f>VLOOKUP(C44,BSOFT_FUT_FAR!C46:D271,2,FALSE)</f>
        <v>550.65</v>
      </c>
      <c r="G44" t="str">
        <f t="shared" si="0"/>
        <v>Contango</v>
      </c>
      <c r="H44" t="str">
        <f t="shared" si="1"/>
        <v>Contango</v>
      </c>
      <c r="I44" t="str">
        <f t="shared" si="2"/>
        <v>Contango</v>
      </c>
    </row>
    <row r="45" spans="1:9" x14ac:dyDescent="0.35">
      <c r="A45" s="2">
        <v>44564</v>
      </c>
      <c r="B45">
        <v>558.917419</v>
      </c>
      <c r="C45" s="10">
        <v>44564</v>
      </c>
      <c r="D45">
        <f>VLOOKUP(C45,BSOFT_FUT_NEAR!B47:C272,2,FALSE)</f>
        <v>570.25</v>
      </c>
      <c r="E45">
        <f>VLOOKUP(C45,BSOFT_FUT_NEXT!C47:D272,2,FALSE)</f>
        <v>572</v>
      </c>
      <c r="F45">
        <f>VLOOKUP(C45,BSOFT_FUT_FAR!C47:D272,2,FALSE)</f>
        <v>575.29999999999995</v>
      </c>
      <c r="G45" t="str">
        <f t="shared" si="0"/>
        <v>Contango</v>
      </c>
      <c r="H45" t="str">
        <f t="shared" si="1"/>
        <v>Contango</v>
      </c>
      <c r="I45" t="str">
        <f t="shared" si="2"/>
        <v>Contango</v>
      </c>
    </row>
    <row r="46" spans="1:9" x14ac:dyDescent="0.35">
      <c r="A46" s="2">
        <v>44565</v>
      </c>
      <c r="B46">
        <v>551.67156999999997</v>
      </c>
      <c r="C46" s="10">
        <v>44565</v>
      </c>
      <c r="D46">
        <f>VLOOKUP(C46,BSOFT_FUT_NEAR!B48:C273,2,FALSE)</f>
        <v>562.35</v>
      </c>
      <c r="E46">
        <f>VLOOKUP(C46,BSOFT_FUT_NEXT!C48:D273,2,FALSE)</f>
        <v>563.54999999999995</v>
      </c>
      <c r="F46">
        <f>VLOOKUP(C46,BSOFT_FUT_FAR!C48:D273,2,FALSE)</f>
        <v>565.04999999999995</v>
      </c>
      <c r="G46" t="str">
        <f t="shared" si="0"/>
        <v>Contango</v>
      </c>
      <c r="H46" t="str">
        <f t="shared" si="1"/>
        <v>Contango</v>
      </c>
      <c r="I46" t="str">
        <f t="shared" si="2"/>
        <v>Contango</v>
      </c>
    </row>
    <row r="47" spans="1:9" x14ac:dyDescent="0.35">
      <c r="A47" s="2">
        <v>44566</v>
      </c>
      <c r="B47">
        <v>543.14416500000004</v>
      </c>
      <c r="C47" s="10">
        <v>44566</v>
      </c>
      <c r="D47">
        <f>VLOOKUP(C47,BSOFT_FUT_NEAR!B49:C274,2,FALSE)</f>
        <v>553.75</v>
      </c>
      <c r="E47">
        <f>VLOOKUP(C47,BSOFT_FUT_NEXT!C49:D274,2,FALSE)</f>
        <v>555.70000000000005</v>
      </c>
      <c r="F47">
        <f>VLOOKUP(C47,BSOFT_FUT_FAR!C49:D274,2,FALSE)</f>
        <v>556.25</v>
      </c>
      <c r="G47" t="str">
        <f t="shared" si="0"/>
        <v>Contango</v>
      </c>
      <c r="H47" t="str">
        <f t="shared" si="1"/>
        <v>Contango</v>
      </c>
      <c r="I47" t="str">
        <f t="shared" si="2"/>
        <v>Contango</v>
      </c>
    </row>
    <row r="48" spans="1:9" x14ac:dyDescent="0.35">
      <c r="A48" s="2">
        <v>44567</v>
      </c>
      <c r="B48">
        <v>551.42504899999994</v>
      </c>
      <c r="C48" s="10">
        <v>44567</v>
      </c>
      <c r="D48">
        <f>VLOOKUP(C48,BSOFT_FUT_NEAR!B50:C275,2,FALSE)</f>
        <v>561.6</v>
      </c>
      <c r="E48">
        <f>VLOOKUP(C48,BSOFT_FUT_NEXT!C50:D275,2,FALSE)</f>
        <v>562</v>
      </c>
      <c r="F48">
        <f>VLOOKUP(C48,BSOFT_FUT_FAR!C50:D275,2,FALSE)</f>
        <v>564.65</v>
      </c>
      <c r="G48" t="str">
        <f t="shared" si="0"/>
        <v>Contango</v>
      </c>
      <c r="H48" t="str">
        <f t="shared" si="1"/>
        <v>Contango</v>
      </c>
      <c r="I48" t="str">
        <f t="shared" si="2"/>
        <v>Contango</v>
      </c>
    </row>
    <row r="49" spans="1:9" x14ac:dyDescent="0.35">
      <c r="A49" s="2">
        <v>44568</v>
      </c>
      <c r="B49">
        <v>569.12072799999999</v>
      </c>
      <c r="C49" s="10">
        <v>44568</v>
      </c>
      <c r="D49">
        <f>VLOOKUP(C49,BSOFT_FUT_NEAR!B51:C276,2,FALSE)</f>
        <v>578.5</v>
      </c>
      <c r="E49">
        <f>VLOOKUP(C49,BSOFT_FUT_NEXT!C51:D276,2,FALSE)</f>
        <v>580.65</v>
      </c>
      <c r="F49">
        <f>VLOOKUP(C49,BSOFT_FUT_FAR!C51:D276,2,FALSE)</f>
        <v>582.75</v>
      </c>
      <c r="G49" t="str">
        <f t="shared" si="0"/>
        <v>Contango</v>
      </c>
      <c r="H49" t="str">
        <f t="shared" si="1"/>
        <v>Contango</v>
      </c>
      <c r="I49" t="str">
        <f t="shared" si="2"/>
        <v>Contango</v>
      </c>
    </row>
    <row r="50" spans="1:9" x14ac:dyDescent="0.35">
      <c r="A50" s="2">
        <v>44571</v>
      </c>
      <c r="B50">
        <v>563.50152600000001</v>
      </c>
      <c r="C50" s="10">
        <v>44571</v>
      </c>
      <c r="D50">
        <f>VLOOKUP(C50,BSOFT_FUT_NEAR!B52:C277,2,FALSE)</f>
        <v>572.75</v>
      </c>
      <c r="E50">
        <f>VLOOKUP(C50,BSOFT_FUT_NEXT!C52:D277,2,FALSE)</f>
        <v>574.15</v>
      </c>
      <c r="F50">
        <f>VLOOKUP(C50,BSOFT_FUT_FAR!C52:D277,2,FALSE)</f>
        <v>576.79999999999995</v>
      </c>
      <c r="G50" t="str">
        <f t="shared" si="0"/>
        <v>Contango</v>
      </c>
      <c r="H50" t="str">
        <f t="shared" si="1"/>
        <v>Contango</v>
      </c>
      <c r="I50" t="str">
        <f t="shared" si="2"/>
        <v>Contango</v>
      </c>
    </row>
    <row r="51" spans="1:9" x14ac:dyDescent="0.35">
      <c r="A51" s="2">
        <v>44572</v>
      </c>
      <c r="B51">
        <v>563.74798599999997</v>
      </c>
      <c r="C51" s="10">
        <v>44572</v>
      </c>
      <c r="D51">
        <f>VLOOKUP(C51,BSOFT_FUT_NEAR!B53:C278,2,FALSE)</f>
        <v>574.5</v>
      </c>
      <c r="E51">
        <f>VLOOKUP(C51,BSOFT_FUT_NEXT!C53:D278,2,FALSE)</f>
        <v>576.70000000000005</v>
      </c>
      <c r="F51">
        <f>VLOOKUP(C51,BSOFT_FUT_FAR!C53:D278,2,FALSE)</f>
        <v>577</v>
      </c>
      <c r="G51" t="str">
        <f t="shared" si="0"/>
        <v>Contango</v>
      </c>
      <c r="H51" t="str">
        <f t="shared" si="1"/>
        <v>Contango</v>
      </c>
      <c r="I51" t="str">
        <f t="shared" si="2"/>
        <v>Contango</v>
      </c>
    </row>
    <row r="52" spans="1:9" x14ac:dyDescent="0.35">
      <c r="A52" s="2">
        <v>44573</v>
      </c>
      <c r="B52">
        <v>566.85333300000002</v>
      </c>
      <c r="C52" s="10">
        <v>44573</v>
      </c>
      <c r="D52">
        <f>VLOOKUP(C52,BSOFT_FUT_NEAR!B54:C279,2,FALSE)</f>
        <v>577.75</v>
      </c>
      <c r="E52">
        <f>VLOOKUP(C52,BSOFT_FUT_NEXT!C54:D279,2,FALSE)</f>
        <v>579.4</v>
      </c>
      <c r="F52">
        <f>VLOOKUP(C52,BSOFT_FUT_FAR!C54:D279,2,FALSE)</f>
        <v>580.1</v>
      </c>
      <c r="G52" t="str">
        <f t="shared" si="0"/>
        <v>Contango</v>
      </c>
      <c r="H52" t="str">
        <f t="shared" si="1"/>
        <v>Contango</v>
      </c>
      <c r="I52" t="str">
        <f t="shared" si="2"/>
        <v>Contango</v>
      </c>
    </row>
    <row r="53" spans="1:9" x14ac:dyDescent="0.35">
      <c r="A53" s="2">
        <v>44574</v>
      </c>
      <c r="B53">
        <v>561.52984600000002</v>
      </c>
      <c r="C53" s="10">
        <v>44574</v>
      </c>
      <c r="D53">
        <f>VLOOKUP(C53,BSOFT_FUT_NEAR!B55:C280,2,FALSE)</f>
        <v>572.29999999999995</v>
      </c>
      <c r="E53">
        <f>VLOOKUP(C53,BSOFT_FUT_NEXT!C55:D280,2,FALSE)</f>
        <v>575</v>
      </c>
      <c r="F53">
        <f>VLOOKUP(C53,BSOFT_FUT_FAR!C55:D280,2,FALSE)</f>
        <v>576</v>
      </c>
      <c r="G53" t="str">
        <f t="shared" si="0"/>
        <v>Contango</v>
      </c>
      <c r="H53" t="str">
        <f t="shared" si="1"/>
        <v>Contango</v>
      </c>
      <c r="I53" t="str">
        <f t="shared" si="2"/>
        <v>Contango</v>
      </c>
    </row>
    <row r="54" spans="1:9" x14ac:dyDescent="0.35">
      <c r="A54" s="2">
        <v>44575</v>
      </c>
      <c r="B54">
        <v>549.10833700000001</v>
      </c>
      <c r="C54" s="10">
        <v>44575</v>
      </c>
      <c r="D54">
        <f>VLOOKUP(C54,BSOFT_FUT_NEAR!B56:C281,2,FALSE)</f>
        <v>559.25</v>
      </c>
      <c r="E54">
        <f>VLOOKUP(C54,BSOFT_FUT_NEXT!C56:D281,2,FALSE)</f>
        <v>561</v>
      </c>
      <c r="F54">
        <f>VLOOKUP(C54,BSOFT_FUT_FAR!C56:D281,2,FALSE)</f>
        <v>561.79999999999995</v>
      </c>
      <c r="G54" t="str">
        <f t="shared" si="0"/>
        <v>Contango</v>
      </c>
      <c r="H54" t="str">
        <f t="shared" si="1"/>
        <v>Contango</v>
      </c>
      <c r="I54" t="str">
        <f t="shared" si="2"/>
        <v>Contango</v>
      </c>
    </row>
    <row r="55" spans="1:9" x14ac:dyDescent="0.35">
      <c r="A55" s="2">
        <v>44578</v>
      </c>
      <c r="B55">
        <v>541.76397699999995</v>
      </c>
      <c r="C55" s="10">
        <v>44578</v>
      </c>
      <c r="D55">
        <f>VLOOKUP(C55,BSOFT_FUT_NEAR!B57:C282,2,FALSE)</f>
        <v>552.15</v>
      </c>
      <c r="E55">
        <f>VLOOKUP(C55,BSOFT_FUT_NEXT!C57:D282,2,FALSE)</f>
        <v>554.70000000000005</v>
      </c>
      <c r="F55">
        <f>VLOOKUP(C55,BSOFT_FUT_FAR!C57:D282,2,FALSE)</f>
        <v>554.1</v>
      </c>
      <c r="G55" t="str">
        <f t="shared" si="0"/>
        <v>Contango</v>
      </c>
      <c r="H55" t="str">
        <f t="shared" si="1"/>
        <v>Contango</v>
      </c>
      <c r="I55" t="str">
        <f t="shared" si="2"/>
        <v>Contango</v>
      </c>
    </row>
    <row r="56" spans="1:9" x14ac:dyDescent="0.35">
      <c r="A56" s="2">
        <v>44579</v>
      </c>
      <c r="B56">
        <v>527.12432899999999</v>
      </c>
      <c r="D56" t="e">
        <f>VLOOKUP(C56,BSOFT_FUT_NEAR!B58:C283,2,FALSE)</f>
        <v>#N/A</v>
      </c>
      <c r="E56" t="e">
        <f>VLOOKUP(C56,BSOFT_FUT_NEXT!C58:D283,2,FALSE)</f>
        <v>#N/A</v>
      </c>
      <c r="G56" t="e">
        <f t="shared" si="0"/>
        <v>#N/A</v>
      </c>
      <c r="H56" t="e">
        <f t="shared" si="1"/>
        <v>#N/A</v>
      </c>
      <c r="I56" t="str">
        <f t="shared" si="2"/>
        <v>Backwardation</v>
      </c>
    </row>
    <row r="57" spans="1:9" x14ac:dyDescent="0.35">
      <c r="A57" s="2">
        <v>44580</v>
      </c>
      <c r="B57">
        <v>505.63320900000002</v>
      </c>
      <c r="D57" t="e">
        <f>VLOOKUP(C57,BSOFT_FUT_NEAR!B59:C284,2,FALSE)</f>
        <v>#N/A</v>
      </c>
      <c r="E57" t="e">
        <f>VLOOKUP(C57,BSOFT_FUT_NEXT!C59:D284,2,FALSE)</f>
        <v>#N/A</v>
      </c>
      <c r="G57" t="e">
        <f t="shared" si="0"/>
        <v>#N/A</v>
      </c>
      <c r="H57" t="e">
        <f t="shared" si="1"/>
        <v>#N/A</v>
      </c>
      <c r="I57" t="str">
        <f t="shared" si="2"/>
        <v>Backwardation</v>
      </c>
    </row>
    <row r="58" spans="1:9" x14ac:dyDescent="0.35">
      <c r="A58" s="2">
        <v>44581</v>
      </c>
      <c r="B58">
        <v>494.98620599999998</v>
      </c>
      <c r="C58" s="10">
        <v>44581</v>
      </c>
      <c r="D58">
        <f>VLOOKUP(C58,BSOFT_FUT_NEAR!B4:C229,2,FALSE)</f>
        <v>503.45</v>
      </c>
      <c r="E58">
        <f>VLOOKUP(C58,BSOFT_FUT_NEXT!C4:D229,2,FALSE)</f>
        <v>505.25</v>
      </c>
      <c r="F58">
        <f>VLOOKUP(C58,BSOFT_FUT_FAR!C4:D229,2,FALSE)</f>
        <v>507.9</v>
      </c>
      <c r="G58" t="str">
        <f t="shared" si="0"/>
        <v>Contango</v>
      </c>
      <c r="H58" t="str">
        <f t="shared" si="1"/>
        <v>Contango</v>
      </c>
      <c r="I58" t="str">
        <f t="shared" si="2"/>
        <v>Contango</v>
      </c>
    </row>
    <row r="59" spans="1:9" x14ac:dyDescent="0.35">
      <c r="A59" s="2">
        <v>44582</v>
      </c>
      <c r="B59">
        <v>480.34661899999998</v>
      </c>
      <c r="C59" s="10">
        <v>44582</v>
      </c>
      <c r="D59">
        <f>VLOOKUP(C59,BSOFT_FUT_NEAR!B5:C230,2,FALSE)</f>
        <v>487.15</v>
      </c>
      <c r="E59">
        <f>VLOOKUP(C59,BSOFT_FUT_NEXT!C5:D230,2,FALSE)</f>
        <v>489.4</v>
      </c>
      <c r="F59">
        <f>VLOOKUP(C59,BSOFT_FUT_FAR!C5:D230,2,FALSE)</f>
        <v>491.75</v>
      </c>
      <c r="G59" t="str">
        <f t="shared" si="0"/>
        <v>Contango</v>
      </c>
      <c r="H59" t="str">
        <f t="shared" si="1"/>
        <v>Contango</v>
      </c>
      <c r="I59" t="str">
        <f t="shared" si="2"/>
        <v>Contango</v>
      </c>
    </row>
    <row r="60" spans="1:9" x14ac:dyDescent="0.35">
      <c r="A60" s="2">
        <v>44585</v>
      </c>
      <c r="B60">
        <v>444.117279</v>
      </c>
      <c r="C60" s="10">
        <v>44585</v>
      </c>
      <c r="D60">
        <f>VLOOKUP(C60,BSOFT_FUT_NEAR!B6:C231,2,FALSE)</f>
        <v>449.9</v>
      </c>
      <c r="E60">
        <f>VLOOKUP(C60,BSOFT_FUT_NEXT!C6:D231,2,FALSE)</f>
        <v>451.6</v>
      </c>
      <c r="F60">
        <f>VLOOKUP(C60,BSOFT_FUT_FAR!C6:D231,2,FALSE)</f>
        <v>451.3</v>
      </c>
      <c r="G60" t="str">
        <f t="shared" si="0"/>
        <v>Contango</v>
      </c>
      <c r="H60" t="str">
        <f t="shared" si="1"/>
        <v>Contango</v>
      </c>
      <c r="I60" t="str">
        <f t="shared" si="2"/>
        <v>Contango</v>
      </c>
    </row>
    <row r="61" spans="1:9" x14ac:dyDescent="0.35">
      <c r="A61" s="2">
        <v>44586</v>
      </c>
      <c r="B61">
        <v>454.56710800000002</v>
      </c>
      <c r="C61" s="10">
        <v>44586</v>
      </c>
      <c r="D61">
        <f>VLOOKUP(C61,BSOFT_FUT_NEAR!B7:C232,2,FALSE)</f>
        <v>460.7</v>
      </c>
      <c r="E61">
        <f>VLOOKUP(C61,BSOFT_FUT_NEXT!C7:D232,2,FALSE)</f>
        <v>461.7</v>
      </c>
      <c r="F61">
        <f>VLOOKUP(C61,BSOFT_FUT_FAR!C7:D232,2,FALSE)</f>
        <v>464.65</v>
      </c>
      <c r="G61" t="str">
        <f t="shared" si="0"/>
        <v>Contango</v>
      </c>
      <c r="H61" t="str">
        <f t="shared" si="1"/>
        <v>Contango</v>
      </c>
      <c r="I61" t="str">
        <f t="shared" si="2"/>
        <v>Contango</v>
      </c>
    </row>
    <row r="62" spans="1:9" x14ac:dyDescent="0.35">
      <c r="A62" s="2">
        <v>44588</v>
      </c>
      <c r="B62">
        <v>431.69580100000002</v>
      </c>
      <c r="C62" s="10">
        <v>44588</v>
      </c>
      <c r="D62">
        <f>VLOOKUP(C62,BSOFT_FUT_NEAR!B8:C233,2,FALSE)</f>
        <v>437.85</v>
      </c>
      <c r="E62">
        <f>VLOOKUP(C62,BSOFT_FUT_NEXT!C8:D233,2,FALSE)</f>
        <v>439.5</v>
      </c>
      <c r="F62">
        <f>VLOOKUP(C62,BSOFT_FUT_FAR!C8:D233,2,FALSE)</f>
        <v>442</v>
      </c>
      <c r="G62" t="str">
        <f t="shared" si="0"/>
        <v>Contango</v>
      </c>
      <c r="H62" t="str">
        <f t="shared" si="1"/>
        <v>Contango</v>
      </c>
      <c r="I62" t="str">
        <f t="shared" si="2"/>
        <v>Contango</v>
      </c>
    </row>
    <row r="63" spans="1:9" x14ac:dyDescent="0.35">
      <c r="A63" s="2">
        <v>44589</v>
      </c>
      <c r="B63">
        <v>438.79379299999999</v>
      </c>
      <c r="C63" s="10">
        <v>44589</v>
      </c>
      <c r="D63">
        <f>VLOOKUP(C63,BSOFT_FUT_NEAR!B9:C234,2,FALSE)</f>
        <v>446.6</v>
      </c>
      <c r="E63">
        <f>VLOOKUP(C63,BSOFT_FUT_NEXT!C9:D234,2,FALSE)</f>
        <v>448.6</v>
      </c>
      <c r="F63">
        <f>VLOOKUP(C63,BSOFT_FUT_FAR!C9:D234,2,FALSE)</f>
        <v>449.75</v>
      </c>
      <c r="G63" t="str">
        <f t="shared" si="0"/>
        <v>Contango</v>
      </c>
      <c r="H63" t="str">
        <f t="shared" si="1"/>
        <v>Contango</v>
      </c>
      <c r="I63" t="str">
        <f t="shared" si="2"/>
        <v>Contango</v>
      </c>
    </row>
    <row r="64" spans="1:9" x14ac:dyDescent="0.35">
      <c r="A64" s="2">
        <v>44592</v>
      </c>
      <c r="B64">
        <v>468.861694</v>
      </c>
      <c r="C64" s="10">
        <v>44592</v>
      </c>
      <c r="D64">
        <f>VLOOKUP(C64,BSOFT_FUT_NEAR!B10:C235,2,FALSE)</f>
        <v>476.65</v>
      </c>
      <c r="E64">
        <f>VLOOKUP(C64,BSOFT_FUT_NEXT!C10:D235,2,FALSE)</f>
        <v>478.05</v>
      </c>
      <c r="F64">
        <f>VLOOKUP(C64,BSOFT_FUT_FAR!C10:D235,2,FALSE)</f>
        <v>475.5</v>
      </c>
      <c r="G64" t="str">
        <f t="shared" si="0"/>
        <v>Contango</v>
      </c>
      <c r="H64" t="str">
        <f t="shared" si="1"/>
        <v>Contango</v>
      </c>
      <c r="I64" t="str">
        <f t="shared" si="2"/>
        <v>Contango</v>
      </c>
    </row>
    <row r="65" spans="1:9" x14ac:dyDescent="0.35">
      <c r="A65" s="2">
        <v>44593</v>
      </c>
      <c r="B65">
        <v>465.31265300000001</v>
      </c>
      <c r="C65" s="10">
        <v>44593</v>
      </c>
      <c r="D65">
        <f>VLOOKUP(C65,BSOFT_FUT_NEAR!B11:C236,2,FALSE)</f>
        <v>473.95</v>
      </c>
      <c r="E65">
        <f>VLOOKUP(C65,BSOFT_FUT_NEXT!C11:D236,2,FALSE)</f>
        <v>475.75</v>
      </c>
      <c r="F65">
        <f>VLOOKUP(C65,BSOFT_FUT_FAR!C11:D236,2,FALSE)</f>
        <v>476.75</v>
      </c>
      <c r="G65" t="str">
        <f t="shared" si="0"/>
        <v>Contango</v>
      </c>
      <c r="H65" t="str">
        <f t="shared" si="1"/>
        <v>Contango</v>
      </c>
      <c r="I65" t="str">
        <f t="shared" si="2"/>
        <v>Contango</v>
      </c>
    </row>
    <row r="66" spans="1:9" x14ac:dyDescent="0.35">
      <c r="A66" s="2">
        <v>44594</v>
      </c>
      <c r="B66">
        <v>469.99539199999998</v>
      </c>
      <c r="C66" s="10">
        <v>44594</v>
      </c>
      <c r="D66">
        <f>VLOOKUP(C66,BSOFT_FUT_NEAR!B12:C237,2,FALSE)</f>
        <v>478.85</v>
      </c>
      <c r="E66">
        <f>VLOOKUP(C66,BSOFT_FUT_NEXT!C12:D237,2,FALSE)</f>
        <v>481.55</v>
      </c>
      <c r="F66">
        <f>VLOOKUP(C66,BSOFT_FUT_FAR!C12:D237,2,FALSE)</f>
        <v>481.5</v>
      </c>
      <c r="G66" t="str">
        <f t="shared" si="0"/>
        <v>Contango</v>
      </c>
      <c r="H66" t="str">
        <f t="shared" si="1"/>
        <v>Contango</v>
      </c>
      <c r="I66" t="str">
        <f t="shared" si="2"/>
        <v>Contango</v>
      </c>
    </row>
    <row r="67" spans="1:9" x14ac:dyDescent="0.35">
      <c r="A67" s="2">
        <v>44595</v>
      </c>
      <c r="B67">
        <v>468.46734600000002</v>
      </c>
      <c r="C67" s="10">
        <v>44595</v>
      </c>
      <c r="D67">
        <f>VLOOKUP(C67,BSOFT_FUT_NEAR!B13:C238,2,FALSE)</f>
        <v>475.5</v>
      </c>
      <c r="E67">
        <f>VLOOKUP(C67,BSOFT_FUT_NEXT!C13:D238,2,FALSE)</f>
        <v>477.9</v>
      </c>
      <c r="F67">
        <f>VLOOKUP(C67,BSOFT_FUT_FAR!C13:D238,2,FALSE)</f>
        <v>479.85</v>
      </c>
      <c r="G67" t="str">
        <f t="shared" ref="G67:G130" si="5">IF(D67-B67&gt;0,"Contango","Backwardation")</f>
        <v>Contango</v>
      </c>
      <c r="H67" t="str">
        <f t="shared" ref="H67:H130" si="6">IF(E67-B67&gt;0,"Contango","Backwaration")</f>
        <v>Contango</v>
      </c>
      <c r="I67" t="str">
        <f t="shared" ref="I67:I130" si="7">IF(F67-B67&gt;0,"Contango","Backwardation")</f>
        <v>Contango</v>
      </c>
    </row>
    <row r="68" spans="1:9" x14ac:dyDescent="0.35">
      <c r="A68" s="2">
        <v>44596</v>
      </c>
      <c r="B68">
        <v>460.77786300000002</v>
      </c>
      <c r="C68" s="10">
        <v>44596</v>
      </c>
      <c r="D68">
        <f>VLOOKUP(C68,BSOFT_FUT_NEAR!B14:C239,2,FALSE)</f>
        <v>469.1</v>
      </c>
      <c r="E68">
        <f>VLOOKUP(C68,BSOFT_FUT_NEXT!C14:D239,2,FALSE)</f>
        <v>471.35</v>
      </c>
      <c r="F68">
        <f>VLOOKUP(C68,BSOFT_FUT_FAR!C14:D239,2,FALSE)</f>
        <v>471.95</v>
      </c>
      <c r="G68" t="str">
        <f t="shared" si="5"/>
        <v>Contango</v>
      </c>
      <c r="H68" t="str">
        <f t="shared" si="6"/>
        <v>Contango</v>
      </c>
      <c r="I68" t="str">
        <f t="shared" si="7"/>
        <v>Contango</v>
      </c>
    </row>
    <row r="69" spans="1:9" x14ac:dyDescent="0.35">
      <c r="A69" s="2">
        <v>44599</v>
      </c>
      <c r="B69">
        <v>446.33538800000002</v>
      </c>
      <c r="C69" s="10">
        <v>44599</v>
      </c>
      <c r="D69">
        <f>VLOOKUP(C69,BSOFT_FUT_NEAR!B15:C240,2,FALSE)</f>
        <v>452.1</v>
      </c>
      <c r="E69">
        <f>VLOOKUP(C69,BSOFT_FUT_NEXT!C15:D240,2,FALSE)</f>
        <v>454.25</v>
      </c>
      <c r="F69">
        <f>VLOOKUP(C69,BSOFT_FUT_FAR!C15:D240,2,FALSE)</f>
        <v>454.95</v>
      </c>
      <c r="G69" t="str">
        <f t="shared" si="5"/>
        <v>Contango</v>
      </c>
      <c r="H69" t="str">
        <f t="shared" si="6"/>
        <v>Contango</v>
      </c>
      <c r="I69" t="str">
        <f t="shared" si="7"/>
        <v>Contango</v>
      </c>
    </row>
    <row r="70" spans="1:9" x14ac:dyDescent="0.35">
      <c r="A70" s="2">
        <v>44600</v>
      </c>
      <c r="B70">
        <v>436.27990699999998</v>
      </c>
      <c r="C70" s="10">
        <v>44600</v>
      </c>
      <c r="D70">
        <f>VLOOKUP(C70,BSOFT_FUT_NEAR!B16:C241,2,FALSE)</f>
        <v>444.05</v>
      </c>
      <c r="E70">
        <f>VLOOKUP(C70,BSOFT_FUT_NEXT!C16:D241,2,FALSE)</f>
        <v>445.75</v>
      </c>
      <c r="F70">
        <f>VLOOKUP(C70,BSOFT_FUT_FAR!C16:D241,2,FALSE)</f>
        <v>446.65</v>
      </c>
      <c r="G70" t="str">
        <f t="shared" si="5"/>
        <v>Contango</v>
      </c>
      <c r="H70" t="str">
        <f t="shared" si="6"/>
        <v>Contango</v>
      </c>
      <c r="I70" t="str">
        <f t="shared" si="7"/>
        <v>Contango</v>
      </c>
    </row>
    <row r="71" spans="1:9" x14ac:dyDescent="0.35">
      <c r="A71" s="2">
        <v>44601</v>
      </c>
      <c r="B71">
        <v>449.29290800000001</v>
      </c>
      <c r="C71" s="10">
        <v>44601</v>
      </c>
      <c r="D71">
        <f>VLOOKUP(C71,BSOFT_FUT_NEAR!B17:C242,2,FALSE)</f>
        <v>457.95</v>
      </c>
      <c r="E71">
        <f>VLOOKUP(C71,BSOFT_FUT_NEXT!C17:D242,2,FALSE)</f>
        <v>459.45</v>
      </c>
      <c r="F71">
        <f>VLOOKUP(C71,BSOFT_FUT_FAR!C17:D242,2,FALSE)</f>
        <v>459.9</v>
      </c>
      <c r="G71" t="str">
        <f t="shared" si="5"/>
        <v>Contango</v>
      </c>
      <c r="H71" t="str">
        <f t="shared" si="6"/>
        <v>Contango</v>
      </c>
      <c r="I71" t="str">
        <f t="shared" si="7"/>
        <v>Contango</v>
      </c>
    </row>
    <row r="72" spans="1:9" x14ac:dyDescent="0.35">
      <c r="A72" s="2">
        <v>44602</v>
      </c>
      <c r="B72">
        <v>456.489441</v>
      </c>
      <c r="C72" s="10">
        <v>44602</v>
      </c>
      <c r="D72">
        <f>VLOOKUP(C72,BSOFT_FUT_NEAR!B18:C243,2,FALSE)</f>
        <v>465.15</v>
      </c>
      <c r="E72">
        <f>VLOOKUP(C72,BSOFT_FUT_NEXT!C18:D243,2,FALSE)</f>
        <v>467.45</v>
      </c>
      <c r="F72">
        <f>VLOOKUP(C72,BSOFT_FUT_FAR!C18:D243,2,FALSE)</f>
        <v>468.3</v>
      </c>
      <c r="G72" t="str">
        <f t="shared" si="5"/>
        <v>Contango</v>
      </c>
      <c r="H72" t="str">
        <f t="shared" si="6"/>
        <v>Contango</v>
      </c>
      <c r="I72" t="str">
        <f t="shared" si="7"/>
        <v>Contango</v>
      </c>
    </row>
    <row r="73" spans="1:9" x14ac:dyDescent="0.35">
      <c r="A73" s="2">
        <v>44603</v>
      </c>
      <c r="B73">
        <v>446.58184799999998</v>
      </c>
      <c r="C73" s="10">
        <v>44603</v>
      </c>
      <c r="D73">
        <f>VLOOKUP(C73,BSOFT_FUT_NEAR!B19:C244,2,FALSE)</f>
        <v>452.7</v>
      </c>
      <c r="E73">
        <f>VLOOKUP(C73,BSOFT_FUT_NEXT!C19:D244,2,FALSE)</f>
        <v>454.65</v>
      </c>
      <c r="F73">
        <f>VLOOKUP(C73,BSOFT_FUT_FAR!C19:D244,2,FALSE)</f>
        <v>457</v>
      </c>
      <c r="G73" t="str">
        <f t="shared" si="5"/>
        <v>Contango</v>
      </c>
      <c r="H73" t="str">
        <f t="shared" si="6"/>
        <v>Contango</v>
      </c>
      <c r="I73" t="str">
        <f t="shared" si="7"/>
        <v>Contango</v>
      </c>
    </row>
    <row r="74" spans="1:9" x14ac:dyDescent="0.35">
      <c r="A74" s="2">
        <v>44606</v>
      </c>
      <c r="B74">
        <v>416.56326300000001</v>
      </c>
      <c r="C74" s="10">
        <v>44606</v>
      </c>
      <c r="D74">
        <f>VLOOKUP(C74,BSOFT_FUT_NEAR!B20:C245,2,FALSE)</f>
        <v>421.95</v>
      </c>
      <c r="E74">
        <f>VLOOKUP(C74,BSOFT_FUT_NEXT!C20:D245,2,FALSE)</f>
        <v>423.9</v>
      </c>
      <c r="F74">
        <f>VLOOKUP(C74,BSOFT_FUT_FAR!C20:D245,2,FALSE)</f>
        <v>426.1</v>
      </c>
      <c r="G74" t="str">
        <f t="shared" si="5"/>
        <v>Contango</v>
      </c>
      <c r="H74" t="str">
        <f t="shared" si="6"/>
        <v>Contango</v>
      </c>
      <c r="I74" t="str">
        <f t="shared" si="7"/>
        <v>Contango</v>
      </c>
    </row>
    <row r="75" spans="1:9" x14ac:dyDescent="0.35">
      <c r="A75" s="2">
        <v>44607</v>
      </c>
      <c r="B75">
        <v>440.81475799999998</v>
      </c>
      <c r="D75" t="e">
        <f>VLOOKUP(C75,BSOFT_FUT_NEAR!B21:C246,2,FALSE)</f>
        <v>#N/A</v>
      </c>
      <c r="E75" t="e">
        <f>VLOOKUP(C75,BSOFT_FUT_NEXT!C21:D246,2,FALSE)</f>
        <v>#N/A</v>
      </c>
      <c r="F75" t="e">
        <f>VLOOKUP(C75,BSOFT_FUT_FAR!C21:D246,2,FALSE)</f>
        <v>#N/A</v>
      </c>
      <c r="G75" t="e">
        <f t="shared" si="5"/>
        <v>#N/A</v>
      </c>
      <c r="H75" t="e">
        <f t="shared" si="6"/>
        <v>#N/A</v>
      </c>
      <c r="I75" t="e">
        <f t="shared" si="7"/>
        <v>#N/A</v>
      </c>
    </row>
    <row r="76" spans="1:9" x14ac:dyDescent="0.35">
      <c r="A76" s="2">
        <v>44608</v>
      </c>
      <c r="B76">
        <v>437.90655500000003</v>
      </c>
      <c r="C76" s="10">
        <v>44608</v>
      </c>
      <c r="D76">
        <f>VLOOKUP(C76,BSOFT_FUT_NEAR!B22:C247,2,FALSE)</f>
        <v>444.7</v>
      </c>
      <c r="E76">
        <f>VLOOKUP(C76,BSOFT_FUT_NEXT!C22:D247,2,FALSE)</f>
        <v>446.4</v>
      </c>
      <c r="F76">
        <f>VLOOKUP(C76,BSOFT_FUT_FAR!C22:D247,2,FALSE)</f>
        <v>447.4</v>
      </c>
      <c r="G76" t="str">
        <f t="shared" si="5"/>
        <v>Contango</v>
      </c>
      <c r="H76" t="str">
        <f t="shared" si="6"/>
        <v>Contango</v>
      </c>
      <c r="I76" t="str">
        <f t="shared" si="7"/>
        <v>Contango</v>
      </c>
    </row>
    <row r="77" spans="1:9" x14ac:dyDescent="0.35">
      <c r="A77" s="2">
        <v>44609</v>
      </c>
      <c r="B77">
        <v>433.61819500000001</v>
      </c>
      <c r="C77" s="10">
        <v>44609</v>
      </c>
      <c r="D77">
        <f>VLOOKUP(C77,BSOFT_FUT_NEAR!B23:C248,2,FALSE)</f>
        <v>439.05</v>
      </c>
      <c r="E77">
        <f>VLOOKUP(C77,BSOFT_FUT_NEXT!C23:D248,2,FALSE)</f>
        <v>440.6</v>
      </c>
      <c r="F77">
        <f>VLOOKUP(C77,BSOFT_FUT_FAR!C23:D248,2,FALSE)</f>
        <v>443.45</v>
      </c>
      <c r="G77" t="str">
        <f t="shared" si="5"/>
        <v>Contango</v>
      </c>
      <c r="H77" t="str">
        <f t="shared" si="6"/>
        <v>Contango</v>
      </c>
      <c r="I77" t="str">
        <f t="shared" si="7"/>
        <v>Contango</v>
      </c>
    </row>
    <row r="78" spans="1:9" x14ac:dyDescent="0.35">
      <c r="A78" s="2">
        <v>44610</v>
      </c>
      <c r="B78">
        <v>420.65451000000002</v>
      </c>
      <c r="C78" s="10">
        <v>44610</v>
      </c>
      <c r="D78">
        <f>VLOOKUP(C78,BSOFT_FUT_NEAR!B24:C249,2,FALSE)</f>
        <v>427.7</v>
      </c>
      <c r="E78">
        <f>VLOOKUP(C78,BSOFT_FUT_NEXT!C24:D249,2,FALSE)</f>
        <v>428.85</v>
      </c>
      <c r="F78">
        <f>VLOOKUP(C78,BSOFT_FUT_FAR!C24:D249,2,FALSE)</f>
        <v>430.15</v>
      </c>
      <c r="G78" t="str">
        <f t="shared" si="5"/>
        <v>Contango</v>
      </c>
      <c r="H78" t="str">
        <f t="shared" si="6"/>
        <v>Contango</v>
      </c>
      <c r="I78" t="str">
        <f t="shared" si="7"/>
        <v>Contango</v>
      </c>
    </row>
    <row r="79" spans="1:9" x14ac:dyDescent="0.35">
      <c r="A79" s="2">
        <v>44613</v>
      </c>
      <c r="B79">
        <v>407.04998799999998</v>
      </c>
      <c r="C79" s="10">
        <v>44613</v>
      </c>
      <c r="D79">
        <f>VLOOKUP(C79,BSOFT_FUT_NEAR!B25:C250,2,FALSE)</f>
        <v>412.55</v>
      </c>
      <c r="E79">
        <f>VLOOKUP(C79,BSOFT_FUT_NEXT!C25:D250,2,FALSE)</f>
        <v>413.85</v>
      </c>
      <c r="F79">
        <f>VLOOKUP(C79,BSOFT_FUT_FAR!C25:D250,2,FALSE)</f>
        <v>416</v>
      </c>
      <c r="G79" t="str">
        <f t="shared" si="5"/>
        <v>Contango</v>
      </c>
      <c r="H79" t="str">
        <f t="shared" si="6"/>
        <v>Contango</v>
      </c>
      <c r="I79" t="str">
        <f t="shared" si="7"/>
        <v>Contango</v>
      </c>
    </row>
    <row r="80" spans="1:9" x14ac:dyDescent="0.35">
      <c r="A80" s="2">
        <v>44614</v>
      </c>
      <c r="B80">
        <v>410.79620399999999</v>
      </c>
      <c r="C80" s="10">
        <v>44614</v>
      </c>
      <c r="D80">
        <f>VLOOKUP(C80,BSOFT_FUT_NEAR!B26:C251,2,FALSE)</f>
        <v>416.2</v>
      </c>
      <c r="E80">
        <f>VLOOKUP(C80,BSOFT_FUT_NEXT!C26:D251,2,FALSE)</f>
        <v>417.55</v>
      </c>
      <c r="F80">
        <f>VLOOKUP(C80,BSOFT_FUT_FAR!C26:D251,2,FALSE)</f>
        <v>417.85</v>
      </c>
      <c r="G80" t="str">
        <f t="shared" si="5"/>
        <v>Contango</v>
      </c>
      <c r="H80" t="str">
        <f t="shared" si="6"/>
        <v>Contango</v>
      </c>
      <c r="I80" t="str">
        <f t="shared" si="7"/>
        <v>Contango</v>
      </c>
    </row>
    <row r="81" spans="1:9" x14ac:dyDescent="0.35">
      <c r="A81" s="2">
        <v>44615</v>
      </c>
      <c r="B81">
        <v>408.92306500000001</v>
      </c>
      <c r="C81" s="10">
        <v>44615</v>
      </c>
      <c r="D81">
        <f>VLOOKUP(C81,BSOFT_FUT_NEAR!B27:C252,2,FALSE)</f>
        <v>414.95</v>
      </c>
      <c r="E81">
        <f>VLOOKUP(C81,BSOFT_FUT_NEXT!C27:D252,2,FALSE)</f>
        <v>416.3</v>
      </c>
      <c r="F81">
        <f>VLOOKUP(C81,BSOFT_FUT_FAR!C27:D252,2,FALSE)</f>
        <v>416.95</v>
      </c>
      <c r="G81" t="str">
        <f t="shared" si="5"/>
        <v>Contango</v>
      </c>
      <c r="H81" t="str">
        <f t="shared" si="6"/>
        <v>Contango</v>
      </c>
      <c r="I81" t="str">
        <f t="shared" si="7"/>
        <v>Contango</v>
      </c>
    </row>
    <row r="82" spans="1:9" x14ac:dyDescent="0.35">
      <c r="A82" s="2">
        <v>44616</v>
      </c>
      <c r="B82">
        <v>376.78497299999998</v>
      </c>
      <c r="C82" s="10">
        <v>44616</v>
      </c>
      <c r="D82">
        <f>VLOOKUP(C82,BSOFT_FUT_NEAR!B28:C253,2,FALSE)</f>
        <v>382.2</v>
      </c>
      <c r="E82">
        <f>VLOOKUP(C82,BSOFT_FUT_NEXT!C28:D253,2,FALSE)</f>
        <v>382.05</v>
      </c>
      <c r="F82">
        <f>VLOOKUP(C82,BSOFT_FUT_FAR!C28:D253,2,FALSE)</f>
        <v>383.75</v>
      </c>
      <c r="G82" t="str">
        <f t="shared" si="5"/>
        <v>Contango</v>
      </c>
      <c r="H82" t="str">
        <f t="shared" si="6"/>
        <v>Contango</v>
      </c>
      <c r="I82" t="str">
        <f t="shared" si="7"/>
        <v>Contango</v>
      </c>
    </row>
    <row r="83" spans="1:9" x14ac:dyDescent="0.35">
      <c r="A83" s="2">
        <v>44617</v>
      </c>
      <c r="B83">
        <v>397.83245799999997</v>
      </c>
      <c r="C83" s="10">
        <v>44617</v>
      </c>
      <c r="D83">
        <f>VLOOKUP(C83,BSOFT_FUT_NEAR!B29:C254,2,FALSE)</f>
        <v>404.45</v>
      </c>
      <c r="E83">
        <f>VLOOKUP(C83,BSOFT_FUT_NEXT!C29:D254,2,FALSE)</f>
        <v>407</v>
      </c>
      <c r="F83">
        <f>VLOOKUP(C83,BSOFT_FUT_FAR!C29:D254,2,FALSE)</f>
        <v>407.8</v>
      </c>
      <c r="G83" t="str">
        <f t="shared" si="5"/>
        <v>Contango</v>
      </c>
      <c r="H83" t="str">
        <f t="shared" si="6"/>
        <v>Contango</v>
      </c>
      <c r="I83" t="str">
        <f t="shared" si="7"/>
        <v>Contango</v>
      </c>
    </row>
    <row r="84" spans="1:9" x14ac:dyDescent="0.35">
      <c r="A84" s="2">
        <v>44620</v>
      </c>
      <c r="B84">
        <v>401.87439000000001</v>
      </c>
      <c r="D84" t="e">
        <f>VLOOKUP(C84,BSOFT_FUT_NEAR!B30:C255,2,FALSE)</f>
        <v>#N/A</v>
      </c>
      <c r="E84" t="e">
        <f>VLOOKUP(C84,BSOFT_FUT_NEXT!C30:D255,2,FALSE)</f>
        <v>#N/A</v>
      </c>
      <c r="F84" t="e">
        <f>VLOOKUP(C84,BSOFT_FUT_FAR!C30:D255,2,FALSE)</f>
        <v>#N/A</v>
      </c>
      <c r="G84" t="e">
        <f t="shared" si="5"/>
        <v>#N/A</v>
      </c>
      <c r="H84" t="e">
        <f t="shared" si="6"/>
        <v>#N/A</v>
      </c>
      <c r="I84" t="e">
        <f t="shared" si="7"/>
        <v>#N/A</v>
      </c>
    </row>
    <row r="85" spans="1:9" x14ac:dyDescent="0.35">
      <c r="A85" s="2">
        <v>44622</v>
      </c>
      <c r="B85">
        <v>415.18310500000001</v>
      </c>
      <c r="C85" s="10">
        <v>44622</v>
      </c>
      <c r="D85">
        <f>VLOOKUP(C85,BSOFT_FUT_NEAR!B31:C256,2,FALSE)</f>
        <v>420.8</v>
      </c>
      <c r="E85">
        <f>VLOOKUP(C85,BSOFT_FUT_NEXT!C31:D256,2,FALSE)</f>
        <v>422.7</v>
      </c>
      <c r="F85">
        <f>VLOOKUP(C85,BSOFT_FUT_FAR!C31:D256,2,FALSE)</f>
        <v>425.3</v>
      </c>
      <c r="G85" t="str">
        <f t="shared" si="5"/>
        <v>Contango</v>
      </c>
      <c r="H85" t="str">
        <f t="shared" si="6"/>
        <v>Contango</v>
      </c>
      <c r="I85" t="str">
        <f t="shared" si="7"/>
        <v>Contango</v>
      </c>
    </row>
    <row r="86" spans="1:9" x14ac:dyDescent="0.35">
      <c r="A86" s="2">
        <v>44623</v>
      </c>
      <c r="B86">
        <v>423.75985700000001</v>
      </c>
      <c r="C86" s="10">
        <v>44623</v>
      </c>
      <c r="D86">
        <f>VLOOKUP(C86,BSOFT_FUT_NEAR!B32:C257,2,FALSE)</f>
        <v>430.75</v>
      </c>
      <c r="E86">
        <f>VLOOKUP(C86,BSOFT_FUT_NEXT!C32:D257,2,FALSE)</f>
        <v>431.65</v>
      </c>
      <c r="F86">
        <f>VLOOKUP(C86,BSOFT_FUT_FAR!C32:D257,2,FALSE)</f>
        <v>434.05</v>
      </c>
      <c r="G86" t="str">
        <f t="shared" si="5"/>
        <v>Contango</v>
      </c>
      <c r="H86" t="str">
        <f t="shared" si="6"/>
        <v>Contango</v>
      </c>
      <c r="I86" t="str">
        <f t="shared" si="7"/>
        <v>Contango</v>
      </c>
    </row>
    <row r="87" spans="1:9" x14ac:dyDescent="0.35">
      <c r="A87" s="2">
        <v>44624</v>
      </c>
      <c r="B87">
        <v>431.74511699999999</v>
      </c>
      <c r="C87" s="10">
        <v>44624</v>
      </c>
      <c r="D87">
        <f>VLOOKUP(C87,BSOFT_FUT_NEAR!B33:C258,2,FALSE)</f>
        <v>437.8</v>
      </c>
      <c r="E87">
        <f>VLOOKUP(C87,BSOFT_FUT_NEXT!C33:D258,2,FALSE)</f>
        <v>439.25</v>
      </c>
      <c r="F87">
        <f>VLOOKUP(C87,BSOFT_FUT_FAR!C33:D258,2,FALSE)</f>
        <v>442.2</v>
      </c>
      <c r="G87" t="str">
        <f t="shared" si="5"/>
        <v>Contango</v>
      </c>
      <c r="H87" t="str">
        <f t="shared" si="6"/>
        <v>Contango</v>
      </c>
      <c r="I87" t="str">
        <f t="shared" si="7"/>
        <v>Contango</v>
      </c>
    </row>
    <row r="88" spans="1:9" x14ac:dyDescent="0.35">
      <c r="A88" s="2">
        <v>44627</v>
      </c>
      <c r="B88">
        <v>424.99215700000002</v>
      </c>
      <c r="C88" s="10">
        <v>44627</v>
      </c>
      <c r="D88">
        <f>VLOOKUP(C88,BSOFT_FUT_NEAR!B34:C259,2,FALSE)</f>
        <v>432.9</v>
      </c>
      <c r="E88">
        <f>VLOOKUP(C88,BSOFT_FUT_NEXT!C34:D259,2,FALSE)</f>
        <v>434.15</v>
      </c>
      <c r="F88">
        <f>VLOOKUP(C88,BSOFT_FUT_FAR!C34:D259,2,FALSE)</f>
        <v>435.1</v>
      </c>
      <c r="G88" t="str">
        <f t="shared" si="5"/>
        <v>Contango</v>
      </c>
      <c r="H88" t="str">
        <f t="shared" si="6"/>
        <v>Contango</v>
      </c>
      <c r="I88" t="str">
        <f t="shared" si="7"/>
        <v>Contango</v>
      </c>
    </row>
    <row r="89" spans="1:9" x14ac:dyDescent="0.35">
      <c r="A89" s="2">
        <v>44628</v>
      </c>
      <c r="B89">
        <v>444.80737299999998</v>
      </c>
      <c r="C89" s="10">
        <v>44628</v>
      </c>
      <c r="D89">
        <f>VLOOKUP(C89,BSOFT_FUT_NEAR!B35:C260,2,FALSE)</f>
        <v>451.7</v>
      </c>
      <c r="E89">
        <f>VLOOKUP(C89,BSOFT_FUT_NEXT!C35:D260,2,FALSE)</f>
        <v>453.15</v>
      </c>
      <c r="F89">
        <f>VLOOKUP(C89,BSOFT_FUT_FAR!C35:D260,2,FALSE)</f>
        <v>455.35</v>
      </c>
      <c r="G89" t="str">
        <f t="shared" si="5"/>
        <v>Contango</v>
      </c>
      <c r="H89" t="str">
        <f t="shared" si="6"/>
        <v>Contango</v>
      </c>
      <c r="I89" t="str">
        <f t="shared" si="7"/>
        <v>Contango</v>
      </c>
    </row>
    <row r="90" spans="1:9" x14ac:dyDescent="0.35">
      <c r="A90" s="2">
        <v>44629</v>
      </c>
      <c r="B90">
        <v>449.68725599999999</v>
      </c>
      <c r="C90" s="10">
        <v>44629</v>
      </c>
      <c r="D90">
        <f>VLOOKUP(C90,BSOFT_FUT_NEAR!B36:C261,2,FALSE)</f>
        <v>456.65</v>
      </c>
      <c r="E90">
        <f>VLOOKUP(C90,BSOFT_FUT_NEXT!C36:D261,2,FALSE)</f>
        <v>457.05</v>
      </c>
      <c r="F90">
        <f>VLOOKUP(C90,BSOFT_FUT_FAR!C36:D261,2,FALSE)</f>
        <v>457.1</v>
      </c>
      <c r="G90" t="str">
        <f t="shared" si="5"/>
        <v>Contango</v>
      </c>
      <c r="H90" t="str">
        <f t="shared" si="6"/>
        <v>Contango</v>
      </c>
      <c r="I90" t="str">
        <f t="shared" si="7"/>
        <v>Contango</v>
      </c>
    </row>
    <row r="91" spans="1:9" x14ac:dyDescent="0.35">
      <c r="A91" s="2">
        <v>44630</v>
      </c>
      <c r="B91">
        <v>443.62435900000003</v>
      </c>
      <c r="C91" s="10">
        <v>44630</v>
      </c>
      <c r="D91">
        <f>VLOOKUP(C91,BSOFT_FUT_NEAR!B37:C262,2,FALSE)</f>
        <v>451.95</v>
      </c>
      <c r="E91">
        <f>VLOOKUP(C91,BSOFT_FUT_NEXT!C37:D262,2,FALSE)</f>
        <v>453.3</v>
      </c>
      <c r="F91">
        <f>VLOOKUP(C91,BSOFT_FUT_FAR!C37:D262,2,FALSE)</f>
        <v>454.7</v>
      </c>
      <c r="G91" t="str">
        <f t="shared" si="5"/>
        <v>Contango</v>
      </c>
      <c r="H91" t="str">
        <f t="shared" si="6"/>
        <v>Contango</v>
      </c>
      <c r="I91" t="str">
        <f t="shared" si="7"/>
        <v>Contango</v>
      </c>
    </row>
    <row r="92" spans="1:9" x14ac:dyDescent="0.35">
      <c r="A92" s="2">
        <v>44631</v>
      </c>
      <c r="B92">
        <v>446.82830799999999</v>
      </c>
      <c r="C92" s="10">
        <v>44631</v>
      </c>
      <c r="D92">
        <f>VLOOKUP(C92,BSOFT_FUT_NEAR!B38:C263,2,FALSE)</f>
        <v>455.4</v>
      </c>
      <c r="E92">
        <f>VLOOKUP(C92,BSOFT_FUT_NEXT!C38:D263,2,FALSE)</f>
        <v>457.05</v>
      </c>
      <c r="F92">
        <f>VLOOKUP(C92,BSOFT_FUT_FAR!C38:D263,2,FALSE)</f>
        <v>457.25</v>
      </c>
      <c r="G92" t="str">
        <f t="shared" si="5"/>
        <v>Contango</v>
      </c>
      <c r="H92" t="str">
        <f t="shared" si="6"/>
        <v>Contango</v>
      </c>
      <c r="I92" t="str">
        <f t="shared" si="7"/>
        <v>Contango</v>
      </c>
    </row>
    <row r="93" spans="1:9" x14ac:dyDescent="0.35">
      <c r="A93" s="2">
        <v>44634</v>
      </c>
      <c r="B93">
        <v>445.84249899999998</v>
      </c>
      <c r="C93" s="10">
        <v>44634</v>
      </c>
      <c r="D93">
        <f>VLOOKUP(C93,BSOFT_FUT_NEAR!B39:C264,2,FALSE)</f>
        <v>454.5</v>
      </c>
      <c r="E93">
        <f>VLOOKUP(C93,BSOFT_FUT_NEXT!C39:D264,2,FALSE)</f>
        <v>455.75</v>
      </c>
      <c r="F93">
        <f>VLOOKUP(C93,BSOFT_FUT_FAR!C39:D264,2,FALSE)</f>
        <v>453.55</v>
      </c>
      <c r="G93" t="str">
        <f t="shared" si="5"/>
        <v>Contango</v>
      </c>
      <c r="H93" t="str">
        <f t="shared" si="6"/>
        <v>Contango</v>
      </c>
      <c r="I93" t="str">
        <f t="shared" si="7"/>
        <v>Contango</v>
      </c>
    </row>
    <row r="94" spans="1:9" x14ac:dyDescent="0.35">
      <c r="A94" s="2">
        <v>44635</v>
      </c>
      <c r="B94">
        <v>430.709991</v>
      </c>
      <c r="C94" s="10">
        <v>44635</v>
      </c>
      <c r="D94">
        <f>VLOOKUP(C94,BSOFT_FUT_NEAR!B40:C265,2,FALSE)</f>
        <v>438.2</v>
      </c>
      <c r="E94">
        <f>VLOOKUP(C94,BSOFT_FUT_NEXT!C40:D265,2,FALSE)</f>
        <v>440.4</v>
      </c>
      <c r="F94">
        <f>VLOOKUP(C94,BSOFT_FUT_FAR!C40:D265,2,FALSE)</f>
        <v>442.25</v>
      </c>
      <c r="G94" t="str">
        <f t="shared" si="5"/>
        <v>Contango</v>
      </c>
      <c r="H94" t="str">
        <f t="shared" si="6"/>
        <v>Contango</v>
      </c>
      <c r="I94" t="str">
        <f t="shared" si="7"/>
        <v>Contango</v>
      </c>
    </row>
    <row r="95" spans="1:9" x14ac:dyDescent="0.35">
      <c r="A95" s="2">
        <v>44636</v>
      </c>
      <c r="B95">
        <v>436.23062099999999</v>
      </c>
      <c r="C95" s="10">
        <v>44636</v>
      </c>
      <c r="D95">
        <f>VLOOKUP(C95,BSOFT_FUT_NEAR!B41:C266,2,FALSE)</f>
        <v>444.65</v>
      </c>
      <c r="E95">
        <f>VLOOKUP(C95,BSOFT_FUT_NEXT!C41:D266,2,FALSE)</f>
        <v>446.05</v>
      </c>
      <c r="F95">
        <f>VLOOKUP(C95,BSOFT_FUT_FAR!C41:D266,2,FALSE)</f>
        <v>447.85</v>
      </c>
      <c r="G95" t="str">
        <f t="shared" si="5"/>
        <v>Contango</v>
      </c>
      <c r="H95" t="str">
        <f t="shared" si="6"/>
        <v>Contango</v>
      </c>
      <c r="I95" t="str">
        <f t="shared" si="7"/>
        <v>Contango</v>
      </c>
    </row>
    <row r="96" spans="1:9" x14ac:dyDescent="0.35">
      <c r="A96" s="2">
        <v>44637</v>
      </c>
      <c r="B96">
        <v>437.66009500000001</v>
      </c>
      <c r="D96" t="e">
        <f>VLOOKUP(C96,BSOFT_FUT_NEAR!B42:C267,2,FALSE)</f>
        <v>#N/A</v>
      </c>
      <c r="E96" t="e">
        <f>VLOOKUP(C96,BSOFT_FUT_NEXT!C42:D267,2,FALSE)</f>
        <v>#N/A</v>
      </c>
      <c r="F96" t="e">
        <f>VLOOKUP(C96,BSOFT_FUT_FAR!C42:D267,2,FALSE)</f>
        <v>#N/A</v>
      </c>
      <c r="G96" t="e">
        <f t="shared" si="5"/>
        <v>#N/A</v>
      </c>
      <c r="H96" t="e">
        <f t="shared" si="6"/>
        <v>#N/A</v>
      </c>
      <c r="I96" t="e">
        <f t="shared" si="7"/>
        <v>#N/A</v>
      </c>
    </row>
    <row r="97" spans="1:9" x14ac:dyDescent="0.35">
      <c r="A97" s="2">
        <v>44641</v>
      </c>
      <c r="B97">
        <v>437.46292099999999</v>
      </c>
      <c r="C97" s="10">
        <v>44641</v>
      </c>
      <c r="D97">
        <f>VLOOKUP(C97,BSOFT_FUT_NEAR!B43:C268,2,FALSE)</f>
        <v>444.25</v>
      </c>
      <c r="E97">
        <f>VLOOKUP(C97,BSOFT_FUT_NEXT!C43:D268,2,FALSE)</f>
        <v>445.75</v>
      </c>
      <c r="F97">
        <f>VLOOKUP(C97,BSOFT_FUT_FAR!C43:D268,2,FALSE)</f>
        <v>447.15</v>
      </c>
      <c r="G97" t="str">
        <f t="shared" si="5"/>
        <v>Contango</v>
      </c>
      <c r="H97" t="str">
        <f t="shared" si="6"/>
        <v>Contango</v>
      </c>
      <c r="I97" t="str">
        <f t="shared" si="7"/>
        <v>Contango</v>
      </c>
    </row>
    <row r="98" spans="1:9" x14ac:dyDescent="0.35">
      <c r="A98" s="2">
        <v>44642</v>
      </c>
      <c r="B98">
        <v>459.299103</v>
      </c>
      <c r="D98" t="e">
        <f>VLOOKUP(C98,BSOFT_FUT_NEAR!B44:C269,2,FALSE)</f>
        <v>#N/A</v>
      </c>
      <c r="E98" t="e">
        <f>VLOOKUP(C98,BSOFT_FUT_NEXT!C44:D269,2,FALSE)</f>
        <v>#N/A</v>
      </c>
      <c r="F98" t="e">
        <f>VLOOKUP(C98,BSOFT_FUT_FAR!C44:D269,2,FALSE)</f>
        <v>#N/A</v>
      </c>
      <c r="G98" t="e">
        <f t="shared" si="5"/>
        <v>#N/A</v>
      </c>
      <c r="H98" t="e">
        <f t="shared" si="6"/>
        <v>#N/A</v>
      </c>
      <c r="I98" t="e">
        <f t="shared" si="7"/>
        <v>#N/A</v>
      </c>
    </row>
    <row r="99" spans="1:9" x14ac:dyDescent="0.35">
      <c r="A99" s="2">
        <v>44643</v>
      </c>
      <c r="B99">
        <v>460.92572000000001</v>
      </c>
      <c r="D99" t="e">
        <f>VLOOKUP(C99,BSOFT_FUT_NEAR!B45:C270,2,FALSE)</f>
        <v>#N/A</v>
      </c>
      <c r="E99" t="e">
        <f>VLOOKUP(C99,BSOFT_FUT_NEXT!C45:D270,2,FALSE)</f>
        <v>#N/A</v>
      </c>
      <c r="F99" t="e">
        <f>VLOOKUP(C99,BSOFT_FUT_FAR!C45:D270,2,FALSE)</f>
        <v>#N/A</v>
      </c>
      <c r="G99" t="e">
        <f t="shared" si="5"/>
        <v>#N/A</v>
      </c>
      <c r="H99" t="e">
        <f t="shared" si="6"/>
        <v>#N/A</v>
      </c>
      <c r="I99" t="e">
        <f t="shared" si="7"/>
        <v>#N/A</v>
      </c>
    </row>
    <row r="100" spans="1:9" x14ac:dyDescent="0.35">
      <c r="A100" s="2">
        <v>44644</v>
      </c>
      <c r="B100">
        <v>473.29791299999999</v>
      </c>
      <c r="D100" t="e">
        <f>VLOOKUP(C100,BSOFT_FUT_NEAR!B46:C271,2,FALSE)</f>
        <v>#N/A</v>
      </c>
      <c r="E100" t="e">
        <f>VLOOKUP(C100,BSOFT_FUT_NEXT!C46:D271,2,FALSE)</f>
        <v>#N/A</v>
      </c>
      <c r="F100" t="e">
        <f>VLOOKUP(C100,BSOFT_FUT_FAR!C46:D271,2,FALSE)</f>
        <v>#N/A</v>
      </c>
      <c r="G100" t="e">
        <f t="shared" si="5"/>
        <v>#N/A</v>
      </c>
      <c r="H100" t="e">
        <f t="shared" si="6"/>
        <v>#N/A</v>
      </c>
      <c r="I100" t="e">
        <f t="shared" si="7"/>
        <v>#N/A</v>
      </c>
    </row>
    <row r="101" spans="1:9" x14ac:dyDescent="0.35">
      <c r="A101" s="2">
        <v>44645</v>
      </c>
      <c r="B101">
        <v>459.299103</v>
      </c>
      <c r="D101" t="e">
        <f>VLOOKUP(C101,BSOFT_FUT_NEAR!B47:C272,2,FALSE)</f>
        <v>#N/A</v>
      </c>
      <c r="E101" t="e">
        <f>VLOOKUP(C101,BSOFT_FUT_NEXT!C47:D272,2,FALSE)</f>
        <v>#N/A</v>
      </c>
      <c r="F101" t="e">
        <f>VLOOKUP(C101,BSOFT_FUT_FAR!C47:D272,2,FALSE)</f>
        <v>#N/A</v>
      </c>
      <c r="G101" t="e">
        <f t="shared" si="5"/>
        <v>#N/A</v>
      </c>
      <c r="H101" t="e">
        <f t="shared" si="6"/>
        <v>#N/A</v>
      </c>
      <c r="I101" t="e">
        <f t="shared" si="7"/>
        <v>#N/A</v>
      </c>
    </row>
    <row r="102" spans="1:9" x14ac:dyDescent="0.35">
      <c r="A102" s="2">
        <v>44648</v>
      </c>
      <c r="B102">
        <v>447.56768799999998</v>
      </c>
      <c r="C102" s="10">
        <v>44648</v>
      </c>
      <c r="D102">
        <f>VLOOKUP(C102,BSOFT_FUT_NEAR!B48:C273,2,FALSE)</f>
        <v>455.4</v>
      </c>
      <c r="E102">
        <f>VLOOKUP(C102,BSOFT_FUT_NEXT!C48:D273,2,FALSE)</f>
        <v>457.15</v>
      </c>
      <c r="F102">
        <f>VLOOKUP(C102,BSOFT_FUT_FAR!C48:D273,2,FALSE)</f>
        <v>458.1</v>
      </c>
      <c r="G102" t="str">
        <f t="shared" si="5"/>
        <v>Contango</v>
      </c>
      <c r="H102" t="str">
        <f t="shared" si="6"/>
        <v>Contango</v>
      </c>
      <c r="I102" t="str">
        <f t="shared" si="7"/>
        <v>Contango</v>
      </c>
    </row>
    <row r="103" spans="1:9" x14ac:dyDescent="0.35">
      <c r="A103" s="2">
        <v>44649</v>
      </c>
      <c r="B103">
        <v>449.58865400000002</v>
      </c>
      <c r="C103" s="10">
        <v>44649</v>
      </c>
      <c r="D103">
        <f>VLOOKUP(C103,BSOFT_FUT_NEAR!B49:C274,2,FALSE)</f>
        <v>456.25</v>
      </c>
      <c r="E103">
        <f>VLOOKUP(C103,BSOFT_FUT_NEXT!C49:D274,2,FALSE)</f>
        <v>457.8</v>
      </c>
      <c r="F103">
        <f>VLOOKUP(C103,BSOFT_FUT_FAR!C49:D274,2,FALSE)</f>
        <v>460.35</v>
      </c>
      <c r="G103" t="str">
        <f t="shared" si="5"/>
        <v>Contango</v>
      </c>
      <c r="H103" t="str">
        <f t="shared" si="6"/>
        <v>Contango</v>
      </c>
      <c r="I103" t="str">
        <f t="shared" si="7"/>
        <v>Contango</v>
      </c>
    </row>
    <row r="104" spans="1:9" x14ac:dyDescent="0.35">
      <c r="A104" s="2">
        <v>44650</v>
      </c>
      <c r="B104">
        <v>447.76486199999999</v>
      </c>
      <c r="C104" s="10">
        <v>44650</v>
      </c>
      <c r="D104">
        <f>VLOOKUP(C104,BSOFT_FUT_NEAR!B50:C275,2,FALSE)</f>
        <v>455.15</v>
      </c>
      <c r="E104">
        <f>VLOOKUP(C104,BSOFT_FUT_NEXT!C50:D275,2,FALSE)</f>
        <v>457</v>
      </c>
      <c r="F104">
        <f>VLOOKUP(C104,BSOFT_FUT_FAR!C50:D275,2,FALSE)</f>
        <v>459.05</v>
      </c>
      <c r="G104" t="str">
        <f t="shared" si="5"/>
        <v>Contango</v>
      </c>
      <c r="H104" t="str">
        <f t="shared" si="6"/>
        <v>Contango</v>
      </c>
      <c r="I104" t="str">
        <f t="shared" si="7"/>
        <v>Contango</v>
      </c>
    </row>
    <row r="105" spans="1:9" x14ac:dyDescent="0.35">
      <c r="A105" s="2">
        <v>44651</v>
      </c>
      <c r="B105">
        <v>448.50424199999998</v>
      </c>
      <c r="D105" t="e">
        <f>VLOOKUP(C105,BSOFT_FUT_NEAR!B51:C276,2,FALSE)</f>
        <v>#N/A</v>
      </c>
      <c r="E105" t="e">
        <f>VLOOKUP(C105,BSOFT_FUT_NEXT!C51:D276,2,FALSE)</f>
        <v>#N/A</v>
      </c>
      <c r="F105" t="e">
        <f>VLOOKUP(C105,BSOFT_FUT_FAR!C51:D276,2,FALSE)</f>
        <v>#N/A</v>
      </c>
      <c r="G105" t="e">
        <f t="shared" si="5"/>
        <v>#N/A</v>
      </c>
      <c r="H105" t="e">
        <f t="shared" si="6"/>
        <v>#N/A</v>
      </c>
      <c r="I105" t="e">
        <f t="shared" si="7"/>
        <v>#N/A</v>
      </c>
    </row>
    <row r="106" spans="1:9" x14ac:dyDescent="0.35">
      <c r="A106" s="2">
        <v>44652</v>
      </c>
      <c r="B106">
        <v>459.98919699999999</v>
      </c>
      <c r="D106" t="e">
        <f>VLOOKUP(C106,BSOFT_FUT_NEAR!B52:C277,2,FALSE)</f>
        <v>#N/A</v>
      </c>
      <c r="E106" t="e">
        <f>VLOOKUP(C106,BSOFT_FUT_NEXT!C52:D277,2,FALSE)</f>
        <v>#N/A</v>
      </c>
      <c r="F106" t="e">
        <f>VLOOKUP(C106,BSOFT_FUT_FAR!C52:D277,2,FALSE)</f>
        <v>#N/A</v>
      </c>
      <c r="G106" t="e">
        <f t="shared" si="5"/>
        <v>#N/A</v>
      </c>
      <c r="H106" t="e">
        <f t="shared" si="6"/>
        <v>#N/A</v>
      </c>
      <c r="I106" t="e">
        <f t="shared" si="7"/>
        <v>#N/A</v>
      </c>
    </row>
    <row r="107" spans="1:9" x14ac:dyDescent="0.35">
      <c r="A107" s="2">
        <v>44655</v>
      </c>
      <c r="B107">
        <v>465.16479500000003</v>
      </c>
      <c r="C107" s="10">
        <v>44655</v>
      </c>
      <c r="D107">
        <f>VLOOKUP(C107,BSOFT_FUT_NEAR!B53:C278,2,FALSE)</f>
        <v>474.6</v>
      </c>
      <c r="E107">
        <f>VLOOKUP(C107,BSOFT_FUT_NEXT!C53:D278,2,FALSE)</f>
        <v>476.25</v>
      </c>
      <c r="F107">
        <f>VLOOKUP(C107,BSOFT_FUT_FAR!C53:D278,2,FALSE)</f>
        <v>477.25</v>
      </c>
      <c r="G107" t="str">
        <f t="shared" si="5"/>
        <v>Contango</v>
      </c>
      <c r="H107" t="str">
        <f t="shared" si="6"/>
        <v>Contango</v>
      </c>
      <c r="I107" t="str">
        <f t="shared" si="7"/>
        <v>Contango</v>
      </c>
    </row>
    <row r="108" spans="1:9" x14ac:dyDescent="0.35">
      <c r="A108" s="2">
        <v>44656</v>
      </c>
      <c r="B108">
        <v>482.71258499999999</v>
      </c>
      <c r="C108" s="10">
        <v>44656</v>
      </c>
      <c r="D108">
        <f>VLOOKUP(C108,BSOFT_FUT_NEAR!B54:C279,2,FALSE)</f>
        <v>492.65</v>
      </c>
      <c r="E108">
        <f>VLOOKUP(C108,BSOFT_FUT_NEXT!C54:D279,2,FALSE)</f>
        <v>494.35</v>
      </c>
      <c r="F108">
        <f>VLOOKUP(C108,BSOFT_FUT_FAR!C54:D279,2,FALSE)</f>
        <v>495.75</v>
      </c>
      <c r="G108" t="str">
        <f t="shared" si="5"/>
        <v>Contango</v>
      </c>
      <c r="H108" t="str">
        <f t="shared" si="6"/>
        <v>Contango</v>
      </c>
      <c r="I108" t="str">
        <f t="shared" si="7"/>
        <v>Contango</v>
      </c>
    </row>
    <row r="109" spans="1:9" x14ac:dyDescent="0.35">
      <c r="A109" s="2">
        <v>44657</v>
      </c>
      <c r="B109">
        <v>475.61462399999999</v>
      </c>
      <c r="C109" s="10">
        <v>44657</v>
      </c>
      <c r="D109">
        <f>VLOOKUP(C109,BSOFT_FUT_NEAR!B55:C280,2,FALSE)</f>
        <v>483.95</v>
      </c>
      <c r="E109">
        <f>VLOOKUP(C109,BSOFT_FUT_NEXT!C55:D280,2,FALSE)</f>
        <v>485.7</v>
      </c>
      <c r="F109">
        <f>VLOOKUP(C109,BSOFT_FUT_FAR!C55:D280,2,FALSE)</f>
        <v>487.2</v>
      </c>
      <c r="G109" t="str">
        <f t="shared" si="5"/>
        <v>Contango</v>
      </c>
      <c r="H109" t="str">
        <f t="shared" si="6"/>
        <v>Contango</v>
      </c>
      <c r="I109" t="str">
        <f t="shared" si="7"/>
        <v>Contango</v>
      </c>
    </row>
    <row r="110" spans="1:9" x14ac:dyDescent="0.35">
      <c r="A110" s="2">
        <v>44658</v>
      </c>
      <c r="B110">
        <v>478.02990699999998</v>
      </c>
      <c r="C110" s="10">
        <v>44658</v>
      </c>
      <c r="D110">
        <f>VLOOKUP(C110,BSOFT_FUT_NEAR!B56:C281,2,FALSE)</f>
        <v>488.1</v>
      </c>
      <c r="E110">
        <f>VLOOKUP(C110,BSOFT_FUT_NEXT!C56:D281,2,FALSE)</f>
        <v>489.75</v>
      </c>
      <c r="F110">
        <f>VLOOKUP(C110,BSOFT_FUT_FAR!C56:D281,2,FALSE)</f>
        <v>490.25</v>
      </c>
      <c r="G110" t="str">
        <f t="shared" si="5"/>
        <v>Contango</v>
      </c>
      <c r="H110" t="str">
        <f t="shared" si="6"/>
        <v>Contango</v>
      </c>
      <c r="I110" t="str">
        <f t="shared" si="7"/>
        <v>Contango</v>
      </c>
    </row>
    <row r="111" spans="1:9" x14ac:dyDescent="0.35">
      <c r="A111" s="2">
        <v>44659</v>
      </c>
      <c r="B111">
        <v>482.66332999999997</v>
      </c>
      <c r="C111" s="10">
        <v>44659</v>
      </c>
      <c r="D111">
        <f>VLOOKUP(C111,BSOFT_FUT_NEAR!B57:C282,2,FALSE)</f>
        <v>492.45</v>
      </c>
      <c r="E111">
        <f>VLOOKUP(C111,BSOFT_FUT_NEXT!C57:D282,2,FALSE)</f>
        <v>495</v>
      </c>
      <c r="F111">
        <f>VLOOKUP(C111,BSOFT_FUT_FAR!C57:D282,2,FALSE)</f>
        <v>498</v>
      </c>
      <c r="G111" t="str">
        <f t="shared" si="5"/>
        <v>Contango</v>
      </c>
      <c r="H111" t="str">
        <f t="shared" si="6"/>
        <v>Contango</v>
      </c>
      <c r="I111" t="str">
        <f t="shared" si="7"/>
        <v>Contango</v>
      </c>
    </row>
    <row r="112" spans="1:9" x14ac:dyDescent="0.35">
      <c r="A112" s="2">
        <v>44662</v>
      </c>
      <c r="B112">
        <v>489.41629</v>
      </c>
      <c r="C112" s="10">
        <v>44662</v>
      </c>
      <c r="D112">
        <f>VLOOKUP(C112,BSOFT_FUT_NEAR!B58:C283,2,FALSE)</f>
        <v>497.9</v>
      </c>
      <c r="E112">
        <f>VLOOKUP(C112,BSOFT_FUT_NEXT!C58:D283,2,FALSE)</f>
        <v>500.3</v>
      </c>
      <c r="F112">
        <f>VLOOKUP(C112,BSOFT_FUT_FAR!C58:D283,2,FALSE)</f>
        <v>500.5</v>
      </c>
      <c r="G112" t="str">
        <f t="shared" si="5"/>
        <v>Contango</v>
      </c>
      <c r="H112" t="str">
        <f t="shared" si="6"/>
        <v>Contango</v>
      </c>
      <c r="I112" t="str">
        <f t="shared" si="7"/>
        <v>Contango</v>
      </c>
    </row>
    <row r="113" spans="1:9" x14ac:dyDescent="0.35">
      <c r="A113" s="2">
        <v>44663</v>
      </c>
      <c r="B113">
        <v>453.975616</v>
      </c>
      <c r="C113" s="10">
        <v>44663</v>
      </c>
      <c r="D113">
        <f>VLOOKUP(C113,BSOFT_FUT_NEAR!B59:C284,2,FALSE)</f>
        <v>461.7</v>
      </c>
      <c r="E113">
        <f>VLOOKUP(C113,BSOFT_FUT_NEXT!C59:D284,2,FALSE)</f>
        <v>462.7</v>
      </c>
      <c r="F113">
        <f>VLOOKUP(C113,BSOFT_FUT_FAR!C59:D284,2,FALSE)</f>
        <v>463.4</v>
      </c>
      <c r="G113" t="str">
        <f t="shared" si="5"/>
        <v>Contango</v>
      </c>
      <c r="H113" t="str">
        <f t="shared" si="6"/>
        <v>Contango</v>
      </c>
      <c r="I113" t="str">
        <f t="shared" si="7"/>
        <v>Contango</v>
      </c>
    </row>
    <row r="114" spans="1:9" x14ac:dyDescent="0.35">
      <c r="A114" s="2">
        <v>44664</v>
      </c>
      <c r="B114">
        <v>445.99035600000002</v>
      </c>
      <c r="C114" s="10">
        <v>44664</v>
      </c>
      <c r="D114">
        <f>VLOOKUP(C114,BSOFT_FUT_NEAR!B60:C285,2,FALSE)</f>
        <v>452.65</v>
      </c>
      <c r="E114">
        <f>VLOOKUP(C114,BSOFT_FUT_NEXT!C60:D285,2,FALSE)</f>
        <v>454.6</v>
      </c>
      <c r="F114">
        <f>VLOOKUP(C114,BSOFT_FUT_FAR!C60:D285,2,FALSE)</f>
        <v>456.1</v>
      </c>
      <c r="G114" t="str">
        <f t="shared" si="5"/>
        <v>Contango</v>
      </c>
      <c r="H114" t="str">
        <f t="shared" si="6"/>
        <v>Contango</v>
      </c>
      <c r="I114" t="str">
        <f t="shared" si="7"/>
        <v>Contango</v>
      </c>
    </row>
    <row r="115" spans="1:9" x14ac:dyDescent="0.35">
      <c r="A115" s="2">
        <v>44669</v>
      </c>
      <c r="B115">
        <v>418.97854599999999</v>
      </c>
      <c r="C115" s="10">
        <v>44669</v>
      </c>
      <c r="D115">
        <f>VLOOKUP(C115,BSOFT_FUT_NEAR!B61:C286,2,FALSE)</f>
        <v>426.25</v>
      </c>
      <c r="E115">
        <f>VLOOKUP(C115,BSOFT_FUT_NEXT!C61:D286,2,FALSE)</f>
        <v>428.85</v>
      </c>
      <c r="F115">
        <f>VLOOKUP(C115,BSOFT_FUT_FAR!C61:D286,2,FALSE)</f>
        <v>429.5</v>
      </c>
      <c r="G115" t="str">
        <f t="shared" si="5"/>
        <v>Contango</v>
      </c>
      <c r="H115" t="str">
        <f t="shared" si="6"/>
        <v>Contango</v>
      </c>
      <c r="I115" t="str">
        <f t="shared" si="7"/>
        <v>Contango</v>
      </c>
    </row>
    <row r="116" spans="1:9" x14ac:dyDescent="0.35">
      <c r="A116" s="2">
        <v>44670</v>
      </c>
      <c r="B116">
        <v>419.86584499999998</v>
      </c>
      <c r="C116" s="10">
        <v>44670</v>
      </c>
      <c r="D116">
        <f>VLOOKUP(C116,BSOFT_FUT_NEAR!B62:C287,2,FALSE)</f>
        <v>423.5</v>
      </c>
      <c r="E116">
        <f>VLOOKUP(C116,BSOFT_FUT_NEXT!C62:D287,2,FALSE)</f>
        <v>421.45</v>
      </c>
      <c r="F116">
        <f>VLOOKUP(C116,BSOFT_FUT_FAR!C62:D287,2,FALSE)</f>
        <v>430.95</v>
      </c>
      <c r="G116" t="str">
        <f t="shared" si="5"/>
        <v>Contango</v>
      </c>
      <c r="H116" t="str">
        <f t="shared" si="6"/>
        <v>Contango</v>
      </c>
      <c r="I116" t="str">
        <f t="shared" si="7"/>
        <v>Contango</v>
      </c>
    </row>
    <row r="117" spans="1:9" x14ac:dyDescent="0.35">
      <c r="A117" s="2">
        <v>44671</v>
      </c>
      <c r="B117">
        <v>413.605774</v>
      </c>
      <c r="C117" s="10">
        <v>44671</v>
      </c>
      <c r="D117">
        <f>VLOOKUP(C117,BSOFT_FUT_NEAR!B63:C288,2,FALSE)</f>
        <v>420.4</v>
      </c>
      <c r="E117">
        <f>VLOOKUP(C117,BSOFT_FUT_NEXT!C63:D288,2,FALSE)</f>
        <v>421.85</v>
      </c>
      <c r="F117">
        <f>VLOOKUP(C117,BSOFT_FUT_FAR!C63:D288,2,FALSE)</f>
        <v>424.55</v>
      </c>
      <c r="G117" t="str">
        <f t="shared" si="5"/>
        <v>Contango</v>
      </c>
      <c r="H117" t="str">
        <f t="shared" si="6"/>
        <v>Contango</v>
      </c>
      <c r="I117" t="str">
        <f t="shared" si="7"/>
        <v>Contango</v>
      </c>
    </row>
    <row r="118" spans="1:9" x14ac:dyDescent="0.35">
      <c r="A118" s="2">
        <v>44672</v>
      </c>
      <c r="B118">
        <v>425.53433200000001</v>
      </c>
      <c r="C118" s="10">
        <v>44672</v>
      </c>
      <c r="D118">
        <f>VLOOKUP(C118,BSOFT_FUT_NEAR!B64:C289,2,FALSE)</f>
        <v>432.2</v>
      </c>
      <c r="E118">
        <f>VLOOKUP(C118,BSOFT_FUT_NEXT!C64:D289,2,FALSE)</f>
        <v>433.4</v>
      </c>
      <c r="F118">
        <f>VLOOKUP(C118,BSOFT_FUT_FAR!C64:D289,2,FALSE)</f>
        <v>434.2</v>
      </c>
      <c r="G118" t="str">
        <f t="shared" si="5"/>
        <v>Contango</v>
      </c>
      <c r="H118" t="str">
        <f t="shared" si="6"/>
        <v>Contango</v>
      </c>
      <c r="I118" t="str">
        <f t="shared" si="7"/>
        <v>Contango</v>
      </c>
    </row>
    <row r="119" spans="1:9" x14ac:dyDescent="0.35">
      <c r="A119" s="2">
        <v>44673</v>
      </c>
      <c r="B119">
        <v>413.85223400000001</v>
      </c>
      <c r="C119" s="10">
        <v>44673</v>
      </c>
      <c r="D119">
        <f>VLOOKUP(C119,BSOFT_FUT_NEAR!B65:C290,2,FALSE)</f>
        <v>419.6</v>
      </c>
      <c r="E119">
        <f>VLOOKUP(C119,BSOFT_FUT_NEXT!C65:D290,2,FALSE)</f>
        <v>421.1</v>
      </c>
      <c r="F119">
        <f>VLOOKUP(C119,BSOFT_FUT_FAR!C65:D290,2,FALSE)</f>
        <v>422.55</v>
      </c>
      <c r="G119" t="str">
        <f t="shared" si="5"/>
        <v>Contango</v>
      </c>
      <c r="H119" t="str">
        <f t="shared" si="6"/>
        <v>Contango</v>
      </c>
      <c r="I119" t="str">
        <f t="shared" si="7"/>
        <v>Contango</v>
      </c>
    </row>
    <row r="120" spans="1:9" x14ac:dyDescent="0.35">
      <c r="A120" s="2">
        <v>44676</v>
      </c>
      <c r="B120">
        <v>404.63473499999998</v>
      </c>
      <c r="C120" s="10">
        <v>44676</v>
      </c>
      <c r="D120">
        <f>VLOOKUP(C120,BSOFT_FUT_NEAR!B66:C291,2,FALSE)</f>
        <v>410</v>
      </c>
      <c r="E120">
        <f>VLOOKUP(C120,BSOFT_FUT_NEXT!C66:D291,2,FALSE)</f>
        <v>411.5</v>
      </c>
      <c r="F120">
        <f>VLOOKUP(C120,BSOFT_FUT_FAR!C66:D291,2,FALSE)</f>
        <v>412.3</v>
      </c>
      <c r="G120" t="str">
        <f t="shared" si="5"/>
        <v>Contango</v>
      </c>
      <c r="H120" t="str">
        <f t="shared" si="6"/>
        <v>Contango</v>
      </c>
      <c r="I120" t="str">
        <f t="shared" si="7"/>
        <v>Contango</v>
      </c>
    </row>
    <row r="121" spans="1:9" x14ac:dyDescent="0.35">
      <c r="A121" s="2">
        <v>44677</v>
      </c>
      <c r="B121">
        <v>415.57742300000001</v>
      </c>
      <c r="C121" s="10">
        <v>44677</v>
      </c>
      <c r="D121">
        <f>VLOOKUP(C121,BSOFT_FUT_NEAR!B67:C292,2,FALSE)</f>
        <v>421.45</v>
      </c>
      <c r="E121">
        <f>VLOOKUP(C121,BSOFT_FUT_NEXT!C67:D292,2,FALSE)</f>
        <v>423.35</v>
      </c>
      <c r="F121">
        <f>VLOOKUP(C121,BSOFT_FUT_FAR!C67:D292,2,FALSE)</f>
        <v>425.65</v>
      </c>
      <c r="G121" t="str">
        <f t="shared" si="5"/>
        <v>Contango</v>
      </c>
      <c r="H121" t="str">
        <f t="shared" si="6"/>
        <v>Contango</v>
      </c>
      <c r="I121" t="str">
        <f t="shared" si="7"/>
        <v>Contango</v>
      </c>
    </row>
    <row r="122" spans="1:9" x14ac:dyDescent="0.35">
      <c r="A122" s="2">
        <v>44678</v>
      </c>
      <c r="B122">
        <v>411.880585</v>
      </c>
      <c r="C122" s="10">
        <v>44678</v>
      </c>
      <c r="D122">
        <f>VLOOKUP(C122,BSOFT_FUT_NEAR!B68:C293,2,FALSE)</f>
        <v>417.8</v>
      </c>
      <c r="E122">
        <f>VLOOKUP(C122,BSOFT_FUT_NEXT!C68:D293,2,FALSE)</f>
        <v>419.05</v>
      </c>
      <c r="F122">
        <f>VLOOKUP(C122,BSOFT_FUT_FAR!C68:D293,2,FALSE)</f>
        <v>421.6</v>
      </c>
      <c r="G122" t="str">
        <f t="shared" si="5"/>
        <v>Contango</v>
      </c>
      <c r="H122" t="str">
        <f t="shared" si="6"/>
        <v>Contango</v>
      </c>
      <c r="I122" t="str">
        <f t="shared" si="7"/>
        <v>Contango</v>
      </c>
    </row>
    <row r="123" spans="1:9" x14ac:dyDescent="0.35">
      <c r="A123" s="2">
        <v>44679</v>
      </c>
      <c r="B123">
        <v>419.07714800000002</v>
      </c>
      <c r="D123" t="e">
        <f>VLOOKUP(C123,BSOFT_FUT_NEAR!B69:C294,2,FALSE)</f>
        <v>#N/A</v>
      </c>
      <c r="E123" t="e">
        <f>VLOOKUP(C123,BSOFT_FUT_NEXT!C69:D294,2,FALSE)</f>
        <v>#N/A</v>
      </c>
      <c r="F123" t="e">
        <f>VLOOKUP(C123,BSOFT_FUT_FAR!C69:D294,2,FALSE)</f>
        <v>#N/A</v>
      </c>
      <c r="G123" t="e">
        <f t="shared" si="5"/>
        <v>#N/A</v>
      </c>
      <c r="H123" t="e">
        <f t="shared" si="6"/>
        <v>#N/A</v>
      </c>
      <c r="I123" t="e">
        <f t="shared" si="7"/>
        <v>#N/A</v>
      </c>
    </row>
    <row r="124" spans="1:9" x14ac:dyDescent="0.35">
      <c r="A124" s="2">
        <v>44680</v>
      </c>
      <c r="B124">
        <v>408.03582799999998</v>
      </c>
      <c r="C124" s="10">
        <v>44680</v>
      </c>
      <c r="D124">
        <f>VLOOKUP(C124,BSOFT_FUT_NEAR!B70:C295,2,FALSE)</f>
        <v>416</v>
      </c>
      <c r="E124">
        <f>VLOOKUP(C124,BSOFT_FUT_NEXT!C70:D295,2,FALSE)</f>
        <v>417.55</v>
      </c>
      <c r="F124">
        <f>VLOOKUP(C124,BSOFT_FUT_FAR!C70:D295,2,FALSE)</f>
        <v>416.95</v>
      </c>
      <c r="G124" t="str">
        <f t="shared" si="5"/>
        <v>Contango</v>
      </c>
      <c r="H124" t="str">
        <f t="shared" si="6"/>
        <v>Contango</v>
      </c>
      <c r="I124" t="str">
        <f t="shared" si="7"/>
        <v>Contango</v>
      </c>
    </row>
    <row r="125" spans="1:9" x14ac:dyDescent="0.35">
      <c r="A125" s="2">
        <v>44683</v>
      </c>
      <c r="B125">
        <v>400.88855000000001</v>
      </c>
      <c r="C125" s="10">
        <v>44683</v>
      </c>
      <c r="D125">
        <f>VLOOKUP(C125,BSOFT_FUT_NEAR!B71:C296,2,FALSE)</f>
        <v>407.8</v>
      </c>
      <c r="E125">
        <f>VLOOKUP(C125,BSOFT_FUT_NEXT!C71:D296,2,FALSE)</f>
        <v>409.55</v>
      </c>
      <c r="F125">
        <f>VLOOKUP(C125,BSOFT_FUT_FAR!C71:D296,2,FALSE)</f>
        <v>410.8</v>
      </c>
      <c r="G125" t="str">
        <f t="shared" si="5"/>
        <v>Contango</v>
      </c>
      <c r="H125" t="str">
        <f t="shared" si="6"/>
        <v>Contango</v>
      </c>
      <c r="I125" t="str">
        <f t="shared" si="7"/>
        <v>Contango</v>
      </c>
    </row>
    <row r="126" spans="1:9" x14ac:dyDescent="0.35">
      <c r="A126" s="2">
        <v>44685</v>
      </c>
      <c r="B126">
        <v>399.606964</v>
      </c>
      <c r="C126" s="10">
        <v>44685</v>
      </c>
      <c r="D126">
        <f>VLOOKUP(C126,BSOFT_FUT_NEAR!B72:C297,2,FALSE)</f>
        <v>406.15</v>
      </c>
      <c r="E126">
        <f>VLOOKUP(C126,BSOFT_FUT_NEXT!C72:D297,2,FALSE)</f>
        <v>408.1</v>
      </c>
      <c r="F126">
        <f>VLOOKUP(C126,BSOFT_FUT_FAR!C72:D297,2,FALSE)</f>
        <v>409.4</v>
      </c>
      <c r="G126" t="str">
        <f t="shared" si="5"/>
        <v>Contango</v>
      </c>
      <c r="H126" t="str">
        <f t="shared" si="6"/>
        <v>Contango</v>
      </c>
      <c r="I126" t="str">
        <f t="shared" si="7"/>
        <v>Contango</v>
      </c>
    </row>
    <row r="127" spans="1:9" x14ac:dyDescent="0.35">
      <c r="A127" s="2">
        <v>44686</v>
      </c>
      <c r="B127">
        <v>409.76101699999998</v>
      </c>
      <c r="C127" s="10">
        <v>44686</v>
      </c>
      <c r="D127">
        <f>VLOOKUP(C127,BSOFT_FUT_NEAR!B73:C298,2,FALSE)</f>
        <v>416.3</v>
      </c>
      <c r="E127">
        <f>VLOOKUP(C127,BSOFT_FUT_NEXT!C73:D298,2,FALSE)</f>
        <v>417.55</v>
      </c>
      <c r="F127">
        <f>VLOOKUP(C127,BSOFT_FUT_FAR!C73:D298,2,FALSE)</f>
        <v>420.1</v>
      </c>
      <c r="G127" t="str">
        <f t="shared" si="5"/>
        <v>Contango</v>
      </c>
      <c r="H127" t="str">
        <f t="shared" si="6"/>
        <v>Contango</v>
      </c>
      <c r="I127" t="str">
        <f t="shared" si="7"/>
        <v>Contango</v>
      </c>
    </row>
    <row r="128" spans="1:9" x14ac:dyDescent="0.35">
      <c r="A128" s="2">
        <v>44687</v>
      </c>
      <c r="B128">
        <v>389.25573700000001</v>
      </c>
      <c r="C128" s="10">
        <v>44687</v>
      </c>
      <c r="D128">
        <f>VLOOKUP(C128,BSOFT_FUT_NEAR!B74:C299,2,FALSE)</f>
        <v>396.05</v>
      </c>
      <c r="E128">
        <f>VLOOKUP(C128,BSOFT_FUT_NEXT!C74:D299,2,FALSE)</f>
        <v>397.65</v>
      </c>
      <c r="F128">
        <f>VLOOKUP(C128,BSOFT_FUT_FAR!C74:D299,2,FALSE)</f>
        <v>399.05</v>
      </c>
      <c r="G128" t="str">
        <f t="shared" si="5"/>
        <v>Contango</v>
      </c>
      <c r="H128" t="str">
        <f t="shared" si="6"/>
        <v>Contango</v>
      </c>
      <c r="I128" t="str">
        <f t="shared" si="7"/>
        <v>Contango</v>
      </c>
    </row>
    <row r="129" spans="1:9" x14ac:dyDescent="0.35">
      <c r="A129" s="2">
        <v>44690</v>
      </c>
      <c r="B129">
        <v>381.46768200000002</v>
      </c>
      <c r="C129" s="10">
        <v>44690</v>
      </c>
      <c r="D129">
        <f>VLOOKUP(C129,BSOFT_FUT_NEAR!B75:C300,2,FALSE)</f>
        <v>388.05</v>
      </c>
      <c r="E129">
        <f>VLOOKUP(C129,BSOFT_FUT_NEXT!C75:D300,2,FALSE)</f>
        <v>389.35</v>
      </c>
      <c r="F129">
        <f>VLOOKUP(C129,BSOFT_FUT_FAR!C75:D300,2,FALSE)</f>
        <v>390.95</v>
      </c>
      <c r="G129" t="str">
        <f t="shared" si="5"/>
        <v>Contango</v>
      </c>
      <c r="H129" t="str">
        <f t="shared" si="6"/>
        <v>Contango</v>
      </c>
      <c r="I129" t="str">
        <f t="shared" si="7"/>
        <v>Contango</v>
      </c>
    </row>
    <row r="130" spans="1:9" x14ac:dyDescent="0.35">
      <c r="A130" s="2">
        <v>44691</v>
      </c>
      <c r="B130">
        <v>371.06710800000002</v>
      </c>
      <c r="D130" t="e">
        <f>VLOOKUP(C130,BSOFT_FUT_NEAR!B76:C301,2,FALSE)</f>
        <v>#N/A</v>
      </c>
      <c r="E130" t="e">
        <f>VLOOKUP(C130,BSOFT_FUT_NEXT!C76:D301,2,FALSE)</f>
        <v>#N/A</v>
      </c>
      <c r="F130" t="e">
        <f>VLOOKUP(C130,BSOFT_FUT_FAR!C76:D301,2,FALSE)</f>
        <v>#N/A</v>
      </c>
      <c r="G130" t="e">
        <f t="shared" si="5"/>
        <v>#N/A</v>
      </c>
      <c r="H130" t="e">
        <f t="shared" si="6"/>
        <v>#N/A</v>
      </c>
      <c r="I130" t="e">
        <f t="shared" si="7"/>
        <v>#N/A</v>
      </c>
    </row>
    <row r="131" spans="1:9" x14ac:dyDescent="0.35">
      <c r="A131" s="2">
        <v>44692</v>
      </c>
      <c r="B131">
        <v>358.054169</v>
      </c>
      <c r="C131" s="10">
        <v>44692</v>
      </c>
      <c r="D131">
        <f>VLOOKUP(C131,BSOFT_FUT_NEAR!B77:C302,2,FALSE)</f>
        <v>364.35</v>
      </c>
      <c r="E131">
        <f>VLOOKUP(C131,BSOFT_FUT_NEXT!C77:D302,2,FALSE)</f>
        <v>365.45</v>
      </c>
      <c r="F131">
        <f>VLOOKUP(C131,BSOFT_FUT_FAR!C77:D302,2,FALSE)</f>
        <v>365.1</v>
      </c>
      <c r="G131" t="str">
        <f t="shared" ref="G131:G194" si="8">IF(D131-B131&gt;0,"Contango","Backwardation")</f>
        <v>Contango</v>
      </c>
      <c r="H131" t="str">
        <f t="shared" ref="H131:H194" si="9">IF(E131-B131&gt;0,"Contango","Backwaration")</f>
        <v>Contango</v>
      </c>
      <c r="I131" t="str">
        <f t="shared" ref="I131:I194" si="10">IF(F131-B131&gt;0,"Contango","Backwardation")</f>
        <v>Contango</v>
      </c>
    </row>
    <row r="132" spans="1:9" x14ac:dyDescent="0.35">
      <c r="A132" s="2">
        <v>44693</v>
      </c>
      <c r="B132">
        <v>358.34991500000001</v>
      </c>
      <c r="C132" s="10">
        <v>44693</v>
      </c>
      <c r="D132">
        <f>VLOOKUP(C132,BSOFT_FUT_NEAR!B78:C303,2,FALSE)</f>
        <v>363.85</v>
      </c>
      <c r="E132">
        <f>VLOOKUP(C132,BSOFT_FUT_NEXT!C78:D303,2,FALSE)</f>
        <v>365.2</v>
      </c>
      <c r="F132">
        <f>VLOOKUP(C132,BSOFT_FUT_FAR!C78:D303,2,FALSE)</f>
        <v>363.1</v>
      </c>
      <c r="G132" t="str">
        <f t="shared" si="8"/>
        <v>Contango</v>
      </c>
      <c r="H132" t="str">
        <f t="shared" si="9"/>
        <v>Contango</v>
      </c>
      <c r="I132" t="str">
        <f t="shared" si="10"/>
        <v>Contango</v>
      </c>
    </row>
    <row r="133" spans="1:9" x14ac:dyDescent="0.35">
      <c r="A133" s="2">
        <v>44694</v>
      </c>
      <c r="B133">
        <v>352.87857100000002</v>
      </c>
      <c r="C133" s="10">
        <v>44694</v>
      </c>
      <c r="D133">
        <f>VLOOKUP(C133,BSOFT_FUT_NEAR!B79:C304,2,FALSE)</f>
        <v>358.95</v>
      </c>
      <c r="E133">
        <f>VLOOKUP(C133,BSOFT_FUT_NEXT!C79:D304,2,FALSE)</f>
        <v>360.1</v>
      </c>
      <c r="F133">
        <f>VLOOKUP(C133,BSOFT_FUT_FAR!C79:D304,2,FALSE)</f>
        <v>361.45</v>
      </c>
      <c r="G133" t="str">
        <f t="shared" si="8"/>
        <v>Contango</v>
      </c>
      <c r="H133" t="str">
        <f t="shared" si="9"/>
        <v>Contango</v>
      </c>
      <c r="I133" t="str">
        <f t="shared" si="10"/>
        <v>Contango</v>
      </c>
    </row>
    <row r="134" spans="1:9" x14ac:dyDescent="0.35">
      <c r="A134" s="2">
        <v>44697</v>
      </c>
      <c r="B134">
        <v>357.01904300000001</v>
      </c>
      <c r="C134" s="10">
        <v>44697</v>
      </c>
      <c r="D134">
        <f>VLOOKUP(C134,BSOFT_FUT_NEAR!B80:C305,2,FALSE)</f>
        <v>362.2</v>
      </c>
      <c r="E134">
        <f>VLOOKUP(C134,BSOFT_FUT_NEXT!C80:D305,2,FALSE)</f>
        <v>363.55</v>
      </c>
      <c r="F134">
        <f>VLOOKUP(C134,BSOFT_FUT_FAR!C80:D305,2,FALSE)</f>
        <v>365.55</v>
      </c>
      <c r="G134" t="str">
        <f t="shared" si="8"/>
        <v>Contango</v>
      </c>
      <c r="H134" t="str">
        <f t="shared" si="9"/>
        <v>Contango</v>
      </c>
      <c r="I134" t="str">
        <f t="shared" si="10"/>
        <v>Contango</v>
      </c>
    </row>
    <row r="135" spans="1:9" x14ac:dyDescent="0.35">
      <c r="A135" s="2">
        <v>44698</v>
      </c>
      <c r="B135">
        <v>378.46087599999998</v>
      </c>
      <c r="C135" s="10">
        <v>44698</v>
      </c>
      <c r="D135">
        <f>VLOOKUP(C135,BSOFT_FUT_NEAR!B81:C306,2,FALSE)</f>
        <v>383.65</v>
      </c>
      <c r="E135">
        <f>VLOOKUP(C135,BSOFT_FUT_NEXT!C81:D306,2,FALSE)</f>
        <v>385.9</v>
      </c>
      <c r="F135">
        <f>VLOOKUP(C135,BSOFT_FUT_FAR!C81:D306,2,FALSE)</f>
        <v>380</v>
      </c>
      <c r="G135" t="str">
        <f t="shared" si="8"/>
        <v>Contango</v>
      </c>
      <c r="H135" t="str">
        <f t="shared" si="9"/>
        <v>Contango</v>
      </c>
      <c r="I135" t="str">
        <f t="shared" si="10"/>
        <v>Contango</v>
      </c>
    </row>
    <row r="136" spans="1:9" x14ac:dyDescent="0.35">
      <c r="A136" s="2">
        <v>44699</v>
      </c>
      <c r="B136">
        <v>383.83367900000002</v>
      </c>
      <c r="C136" s="10">
        <v>44699</v>
      </c>
      <c r="D136">
        <f>VLOOKUP(C136,BSOFT_FUT_NEAR!B82:C307,2,FALSE)</f>
        <v>390.25</v>
      </c>
      <c r="E136">
        <f>VLOOKUP(C136,BSOFT_FUT_NEXT!C82:D307,2,FALSE)</f>
        <v>391.05</v>
      </c>
      <c r="F136">
        <f>VLOOKUP(C136,BSOFT_FUT_FAR!C82:D307,2,FALSE)</f>
        <v>391.35</v>
      </c>
      <c r="G136" t="str">
        <f t="shared" si="8"/>
        <v>Contango</v>
      </c>
      <c r="H136" t="str">
        <f t="shared" si="9"/>
        <v>Contango</v>
      </c>
      <c r="I136" t="str">
        <f t="shared" si="10"/>
        <v>Contango</v>
      </c>
    </row>
    <row r="137" spans="1:9" x14ac:dyDescent="0.35">
      <c r="A137" s="2">
        <v>44700</v>
      </c>
      <c r="B137">
        <v>377.52435300000002</v>
      </c>
      <c r="C137" s="10">
        <v>44700</v>
      </c>
      <c r="D137">
        <f>VLOOKUP(C137,BSOFT_FUT_NEAR!B83:C308,2,FALSE)</f>
        <v>382.65</v>
      </c>
      <c r="E137">
        <f>VLOOKUP(C137,BSOFT_FUT_NEXT!C83:D308,2,FALSE)</f>
        <v>383.3</v>
      </c>
      <c r="F137">
        <f>VLOOKUP(C137,BSOFT_FUT_FAR!C83:D308,2,FALSE)</f>
        <v>383.45</v>
      </c>
      <c r="G137" t="str">
        <f t="shared" si="8"/>
        <v>Contango</v>
      </c>
      <c r="H137" t="str">
        <f t="shared" si="9"/>
        <v>Contango</v>
      </c>
      <c r="I137" t="str">
        <f t="shared" si="10"/>
        <v>Contango</v>
      </c>
    </row>
    <row r="138" spans="1:9" x14ac:dyDescent="0.35">
      <c r="A138" s="2">
        <v>44701</v>
      </c>
      <c r="B138">
        <v>378.06652800000001</v>
      </c>
      <c r="C138" s="10">
        <v>44701</v>
      </c>
      <c r="D138">
        <f>VLOOKUP(C138,BSOFT_FUT_NEAR!B84:C309,2,FALSE)</f>
        <v>382.85</v>
      </c>
      <c r="E138">
        <f>VLOOKUP(C138,BSOFT_FUT_NEXT!C84:D309,2,FALSE)</f>
        <v>383.55</v>
      </c>
      <c r="F138">
        <f>VLOOKUP(C138,BSOFT_FUT_FAR!C84:D309,2,FALSE)</f>
        <v>382.55</v>
      </c>
      <c r="G138" t="str">
        <f t="shared" si="8"/>
        <v>Contango</v>
      </c>
      <c r="H138" t="str">
        <f t="shared" si="9"/>
        <v>Contango</v>
      </c>
      <c r="I138" t="str">
        <f t="shared" si="10"/>
        <v>Contango</v>
      </c>
    </row>
    <row r="139" spans="1:9" x14ac:dyDescent="0.35">
      <c r="A139" s="2">
        <v>44704</v>
      </c>
      <c r="B139">
        <v>372.74307299999998</v>
      </c>
      <c r="C139" s="10">
        <v>44704</v>
      </c>
      <c r="D139">
        <f>VLOOKUP(C139,BSOFT_FUT_NEAR!B85:C310,2,FALSE)</f>
        <v>377.6</v>
      </c>
      <c r="E139">
        <f>VLOOKUP(C139,BSOFT_FUT_NEXT!C85:D310,2,FALSE)</f>
        <v>378</v>
      </c>
      <c r="F139">
        <f>VLOOKUP(C139,BSOFT_FUT_FAR!C85:D310,2,FALSE)</f>
        <v>381.35</v>
      </c>
      <c r="G139" t="str">
        <f t="shared" si="8"/>
        <v>Contango</v>
      </c>
      <c r="H139" t="str">
        <f t="shared" si="9"/>
        <v>Contango</v>
      </c>
      <c r="I139" t="str">
        <f t="shared" si="10"/>
        <v>Contango</v>
      </c>
    </row>
    <row r="140" spans="1:9" x14ac:dyDescent="0.35">
      <c r="A140" s="2">
        <v>44705</v>
      </c>
      <c r="B140">
        <v>368.405396</v>
      </c>
      <c r="C140" s="10">
        <v>44705</v>
      </c>
      <c r="D140">
        <f>VLOOKUP(C140,BSOFT_FUT_NEAR!B86:C311,2,FALSE)</f>
        <v>373.05</v>
      </c>
      <c r="E140">
        <f>VLOOKUP(C140,BSOFT_FUT_NEXT!C86:D311,2,FALSE)</f>
        <v>373.2</v>
      </c>
      <c r="F140">
        <f>VLOOKUP(C140,BSOFT_FUT_FAR!C86:D311,2,FALSE)</f>
        <v>370.55</v>
      </c>
      <c r="G140" t="str">
        <f t="shared" si="8"/>
        <v>Contango</v>
      </c>
      <c r="H140" t="str">
        <f t="shared" si="9"/>
        <v>Contango</v>
      </c>
      <c r="I140" t="str">
        <f t="shared" si="10"/>
        <v>Contango</v>
      </c>
    </row>
    <row r="141" spans="1:9" x14ac:dyDescent="0.35">
      <c r="A141" s="2">
        <v>44706</v>
      </c>
      <c r="B141">
        <v>338.38681000000003</v>
      </c>
      <c r="C141" s="10">
        <v>44706</v>
      </c>
      <c r="D141">
        <f>VLOOKUP(C141,BSOFT_FUT_NEAR!B87:C312,2,FALSE)</f>
        <v>343.5</v>
      </c>
      <c r="E141">
        <f>VLOOKUP(C141,BSOFT_FUT_NEXT!C87:D312,2,FALSE)</f>
        <v>343.25</v>
      </c>
      <c r="F141">
        <f>VLOOKUP(C141,BSOFT_FUT_FAR!C87:D312,2,FALSE)</f>
        <v>342.6</v>
      </c>
      <c r="G141" t="str">
        <f t="shared" si="8"/>
        <v>Contango</v>
      </c>
      <c r="H141" t="str">
        <f t="shared" si="9"/>
        <v>Contango</v>
      </c>
      <c r="I141" t="str">
        <f t="shared" si="10"/>
        <v>Contango</v>
      </c>
    </row>
    <row r="142" spans="1:9" x14ac:dyDescent="0.35">
      <c r="A142" s="2">
        <v>44707</v>
      </c>
      <c r="B142">
        <v>348.68875100000002</v>
      </c>
      <c r="C142" s="10">
        <v>44707</v>
      </c>
      <c r="D142">
        <f>VLOOKUP(C142,BSOFT_FUT_NEAR!B88:C313,2,FALSE)</f>
        <v>353.7</v>
      </c>
      <c r="E142">
        <f>VLOOKUP(C142,BSOFT_FUT_NEXT!C88:D313,2,FALSE)</f>
        <v>354.75</v>
      </c>
      <c r="F142">
        <f>VLOOKUP(C142,BSOFT_FUT_FAR!C88:D313,2,FALSE)</f>
        <v>354.55</v>
      </c>
      <c r="G142" t="str">
        <f t="shared" si="8"/>
        <v>Contango</v>
      </c>
      <c r="H142" t="str">
        <f t="shared" si="9"/>
        <v>Contango</v>
      </c>
      <c r="I142" t="str">
        <f t="shared" si="10"/>
        <v>Contango</v>
      </c>
    </row>
    <row r="143" spans="1:9" x14ac:dyDescent="0.35">
      <c r="A143" s="2">
        <v>44708</v>
      </c>
      <c r="B143">
        <v>357.511932</v>
      </c>
      <c r="C143" s="10">
        <v>44708</v>
      </c>
      <c r="D143">
        <f>VLOOKUP(C143,BSOFT_FUT_NEAR!B89:C314,2,FALSE)</f>
        <v>363.85</v>
      </c>
      <c r="E143">
        <f>VLOOKUP(C143,BSOFT_FUT_NEXT!C89:D314,2,FALSE)</f>
        <v>361.75</v>
      </c>
      <c r="F143">
        <f>VLOOKUP(C143,BSOFT_FUT_FAR!C89:D314,2,FALSE)</f>
        <v>366.95</v>
      </c>
      <c r="G143" t="str">
        <f t="shared" si="8"/>
        <v>Contango</v>
      </c>
      <c r="H143" t="str">
        <f t="shared" si="9"/>
        <v>Contango</v>
      </c>
      <c r="I143" t="str">
        <f t="shared" si="10"/>
        <v>Contango</v>
      </c>
    </row>
    <row r="144" spans="1:9" x14ac:dyDescent="0.35">
      <c r="A144" s="2">
        <v>44711</v>
      </c>
      <c r="B144">
        <v>367.91247600000003</v>
      </c>
      <c r="C144" s="10">
        <v>44711</v>
      </c>
      <c r="D144">
        <f>VLOOKUP(C144,BSOFT_FUT_NEAR!B90:C315,2,FALSE)</f>
        <v>374.45</v>
      </c>
      <c r="E144">
        <f>VLOOKUP(C144,BSOFT_FUT_NEXT!C90:D315,2,FALSE)</f>
        <v>372.75</v>
      </c>
      <c r="F144">
        <f>VLOOKUP(C144,BSOFT_FUT_FAR!C90:D315,2,FALSE)</f>
        <v>377.45</v>
      </c>
      <c r="G144" t="str">
        <f t="shared" si="8"/>
        <v>Contango</v>
      </c>
      <c r="H144" t="str">
        <f t="shared" si="9"/>
        <v>Contango</v>
      </c>
      <c r="I144" t="str">
        <f t="shared" si="10"/>
        <v>Contango</v>
      </c>
    </row>
    <row r="145" spans="1:9" x14ac:dyDescent="0.35">
      <c r="A145" s="2">
        <v>44712</v>
      </c>
      <c r="B145">
        <v>365.349335</v>
      </c>
      <c r="C145" s="10">
        <v>44712</v>
      </c>
      <c r="D145">
        <f>VLOOKUP(C145,BSOFT_FUT_NEAR!B91:C316,2,FALSE)</f>
        <v>371.35</v>
      </c>
      <c r="E145">
        <f>VLOOKUP(C145,BSOFT_FUT_NEXT!C91:D316,2,FALSE)</f>
        <v>368.2</v>
      </c>
      <c r="F145">
        <f>VLOOKUP(C145,BSOFT_FUT_FAR!C91:D316,2,FALSE)</f>
        <v>374.8</v>
      </c>
      <c r="G145" t="str">
        <f t="shared" si="8"/>
        <v>Contango</v>
      </c>
      <c r="H145" t="str">
        <f t="shared" si="9"/>
        <v>Contango</v>
      </c>
      <c r="I145" t="str">
        <f t="shared" si="10"/>
        <v>Contango</v>
      </c>
    </row>
    <row r="146" spans="1:9" x14ac:dyDescent="0.35">
      <c r="A146" s="2">
        <v>44713</v>
      </c>
      <c r="B146">
        <v>362.93402099999997</v>
      </c>
      <c r="C146" s="10">
        <v>44713</v>
      </c>
      <c r="D146">
        <f>VLOOKUP(C146,BSOFT_FUT_NEAR!B92:C317,2,FALSE)</f>
        <v>369.2</v>
      </c>
      <c r="E146">
        <f>VLOOKUP(C146,BSOFT_FUT_NEXT!C92:D317,2,FALSE)</f>
        <v>366.35</v>
      </c>
      <c r="F146">
        <f>VLOOKUP(C146,BSOFT_FUT_FAR!C92:D317,2,FALSE)</f>
        <v>372.25</v>
      </c>
      <c r="G146" t="str">
        <f t="shared" si="8"/>
        <v>Contango</v>
      </c>
      <c r="H146" t="str">
        <f t="shared" si="9"/>
        <v>Contango</v>
      </c>
      <c r="I146" t="str">
        <f t="shared" si="10"/>
        <v>Contango</v>
      </c>
    </row>
    <row r="147" spans="1:9" x14ac:dyDescent="0.35">
      <c r="A147" s="2">
        <v>44714</v>
      </c>
      <c r="B147">
        <v>367.02520800000002</v>
      </c>
      <c r="C147" s="10">
        <v>44714</v>
      </c>
      <c r="D147">
        <f>VLOOKUP(C147,BSOFT_FUT_NEAR!B93:C318,2,FALSE)</f>
        <v>373.65</v>
      </c>
      <c r="E147">
        <f>VLOOKUP(C147,BSOFT_FUT_NEXT!C93:D318,2,FALSE)</f>
        <v>371.15</v>
      </c>
      <c r="F147">
        <f>VLOOKUP(C147,BSOFT_FUT_FAR!C93:D318,2,FALSE)</f>
        <v>376.4</v>
      </c>
      <c r="G147" t="str">
        <f t="shared" si="8"/>
        <v>Contango</v>
      </c>
      <c r="H147" t="str">
        <f t="shared" si="9"/>
        <v>Contango</v>
      </c>
      <c r="I147" t="str">
        <f t="shared" si="10"/>
        <v>Contango</v>
      </c>
    </row>
    <row r="148" spans="1:9" x14ac:dyDescent="0.35">
      <c r="A148" s="2">
        <v>44715</v>
      </c>
      <c r="B148">
        <v>376.045593</v>
      </c>
      <c r="C148" s="10">
        <v>44715</v>
      </c>
      <c r="D148">
        <f>VLOOKUP(C148,BSOFT_FUT_NEAR!B94:C319,2,FALSE)</f>
        <v>381.2</v>
      </c>
      <c r="E148">
        <f>VLOOKUP(C148,BSOFT_FUT_NEXT!C94:D319,2,FALSE)</f>
        <v>377.9</v>
      </c>
      <c r="F148">
        <f>VLOOKUP(C148,BSOFT_FUT_FAR!C94:D319,2,FALSE)</f>
        <v>378.15</v>
      </c>
      <c r="G148" t="str">
        <f t="shared" si="8"/>
        <v>Contango</v>
      </c>
      <c r="H148" t="str">
        <f t="shared" si="9"/>
        <v>Contango</v>
      </c>
      <c r="I148" t="str">
        <f t="shared" si="10"/>
        <v>Contango</v>
      </c>
    </row>
    <row r="149" spans="1:9" x14ac:dyDescent="0.35">
      <c r="A149" s="2">
        <v>44718</v>
      </c>
      <c r="B149">
        <v>363.426941</v>
      </c>
      <c r="C149" s="10">
        <v>44718</v>
      </c>
      <c r="D149">
        <f>VLOOKUP(C149,BSOFT_FUT_NEAR!B95:C320,2,FALSE)</f>
        <v>370.55</v>
      </c>
      <c r="E149">
        <f>VLOOKUP(C149,BSOFT_FUT_NEXT!C95:D320,2,FALSE)</f>
        <v>367.9</v>
      </c>
      <c r="F149">
        <f>VLOOKUP(C149,BSOFT_FUT_FAR!C95:D320,2,FALSE)</f>
        <v>372.55</v>
      </c>
      <c r="G149" t="str">
        <f t="shared" si="8"/>
        <v>Contango</v>
      </c>
      <c r="H149" t="str">
        <f t="shared" si="9"/>
        <v>Contango</v>
      </c>
      <c r="I149" t="str">
        <f t="shared" si="10"/>
        <v>Contango</v>
      </c>
    </row>
    <row r="150" spans="1:9" x14ac:dyDescent="0.35">
      <c r="A150" s="2">
        <v>44719</v>
      </c>
      <c r="B150">
        <v>356.27966300000003</v>
      </c>
      <c r="C150" s="10">
        <v>44719</v>
      </c>
      <c r="D150">
        <f>VLOOKUP(C150,BSOFT_FUT_NEAR!B96:C321,2,FALSE)</f>
        <v>362.25</v>
      </c>
      <c r="E150">
        <f>VLOOKUP(C150,BSOFT_FUT_NEXT!C96:D321,2,FALSE)</f>
        <v>359.8</v>
      </c>
      <c r="F150">
        <f>VLOOKUP(C150,BSOFT_FUT_FAR!C96:D321,2,FALSE)</f>
        <v>365.2</v>
      </c>
      <c r="G150" t="str">
        <f t="shared" si="8"/>
        <v>Contango</v>
      </c>
      <c r="H150" t="str">
        <f t="shared" si="9"/>
        <v>Contango</v>
      </c>
      <c r="I150" t="str">
        <f t="shared" si="10"/>
        <v>Contango</v>
      </c>
    </row>
    <row r="151" spans="1:9" x14ac:dyDescent="0.35">
      <c r="A151" s="2">
        <v>44720</v>
      </c>
      <c r="B151">
        <v>360.32156400000002</v>
      </c>
      <c r="C151" s="10">
        <v>44720</v>
      </c>
      <c r="D151">
        <f>VLOOKUP(C151,BSOFT_FUT_NEAR!B97:C322,2,FALSE)</f>
        <v>365.5</v>
      </c>
      <c r="E151">
        <f>VLOOKUP(C151,BSOFT_FUT_NEXT!C97:D322,2,FALSE)</f>
        <v>362.25</v>
      </c>
      <c r="F151">
        <f>VLOOKUP(C151,BSOFT_FUT_FAR!C97:D322,2,FALSE)</f>
        <v>369.5</v>
      </c>
      <c r="G151" t="str">
        <f t="shared" si="8"/>
        <v>Contango</v>
      </c>
      <c r="H151" t="str">
        <f t="shared" si="9"/>
        <v>Contango</v>
      </c>
      <c r="I151" t="str">
        <f t="shared" si="10"/>
        <v>Contango</v>
      </c>
    </row>
    <row r="152" spans="1:9" x14ac:dyDescent="0.35">
      <c r="A152" s="2">
        <v>44721</v>
      </c>
      <c r="B152">
        <v>363.13122600000003</v>
      </c>
      <c r="C152" s="10">
        <v>44721</v>
      </c>
      <c r="D152">
        <f>VLOOKUP(C152,BSOFT_FUT_NEAR!B98:C323,2,FALSE)</f>
        <v>369.6</v>
      </c>
      <c r="E152">
        <f>VLOOKUP(C152,BSOFT_FUT_NEXT!C98:D323,2,FALSE)</f>
        <v>365.55</v>
      </c>
      <c r="F152">
        <f>VLOOKUP(C152,BSOFT_FUT_FAR!C98:D323,2,FALSE)</f>
        <v>372.35</v>
      </c>
      <c r="G152" t="str">
        <f t="shared" si="8"/>
        <v>Contango</v>
      </c>
      <c r="H152" t="str">
        <f t="shared" si="9"/>
        <v>Contango</v>
      </c>
      <c r="I152" t="str">
        <f t="shared" si="10"/>
        <v>Contango</v>
      </c>
    </row>
    <row r="153" spans="1:9" x14ac:dyDescent="0.35">
      <c r="A153" s="2">
        <v>44722</v>
      </c>
      <c r="B153">
        <v>352.23776199999998</v>
      </c>
      <c r="C153" s="10">
        <v>44722</v>
      </c>
      <c r="D153">
        <f>VLOOKUP(C153,BSOFT_FUT_NEAR!B99:C324,2,FALSE)</f>
        <v>356.65</v>
      </c>
      <c r="E153">
        <f>VLOOKUP(C153,BSOFT_FUT_NEXT!C99:D324,2,FALSE)</f>
        <v>354.4</v>
      </c>
      <c r="F153">
        <f>VLOOKUP(C153,BSOFT_FUT_FAR!C99:D324,2,FALSE)</f>
        <v>361.15</v>
      </c>
      <c r="G153" t="str">
        <f t="shared" si="8"/>
        <v>Contango</v>
      </c>
      <c r="H153" t="str">
        <f t="shared" si="9"/>
        <v>Contango</v>
      </c>
      <c r="I153" t="str">
        <f t="shared" si="10"/>
        <v>Contango</v>
      </c>
    </row>
    <row r="154" spans="1:9" x14ac:dyDescent="0.35">
      <c r="A154" s="2">
        <v>44725</v>
      </c>
      <c r="B154">
        <v>333.16192599999999</v>
      </c>
      <c r="C154" s="10">
        <v>44725</v>
      </c>
      <c r="D154">
        <f>VLOOKUP(C154,BSOFT_FUT_NEAR!B100:C325,2,FALSE)</f>
        <v>336.3</v>
      </c>
      <c r="E154">
        <f>VLOOKUP(C154,BSOFT_FUT_NEXT!C100:D325,2,FALSE)</f>
        <v>333.6</v>
      </c>
      <c r="F154">
        <f>VLOOKUP(C154,BSOFT_FUT_FAR!C100:D325,2,FALSE)</f>
        <v>333</v>
      </c>
      <c r="G154" t="str">
        <f t="shared" si="8"/>
        <v>Contango</v>
      </c>
      <c r="H154" t="str">
        <f t="shared" si="9"/>
        <v>Contango</v>
      </c>
      <c r="I154" t="str">
        <f t="shared" si="10"/>
        <v>Backwardation</v>
      </c>
    </row>
    <row r="155" spans="1:9" x14ac:dyDescent="0.35">
      <c r="A155" s="2">
        <v>44726</v>
      </c>
      <c r="B155">
        <v>343.71029700000003</v>
      </c>
      <c r="C155" s="10">
        <v>44726</v>
      </c>
      <c r="D155">
        <f>VLOOKUP(C155,BSOFT_FUT_NEAR!B101:C326,2,FALSE)</f>
        <v>348.25</v>
      </c>
      <c r="E155">
        <f>VLOOKUP(C155,BSOFT_FUT_NEXT!C101:D326,2,FALSE)</f>
        <v>343.85</v>
      </c>
      <c r="F155">
        <f>VLOOKUP(C155,BSOFT_FUT_FAR!C101:D326,2,FALSE)</f>
        <v>352.2</v>
      </c>
      <c r="G155" t="str">
        <f t="shared" si="8"/>
        <v>Contango</v>
      </c>
      <c r="H155" t="str">
        <f t="shared" si="9"/>
        <v>Contango</v>
      </c>
      <c r="I155" t="str">
        <f t="shared" si="10"/>
        <v>Contango</v>
      </c>
    </row>
    <row r="156" spans="1:9" x14ac:dyDescent="0.35">
      <c r="A156" s="2">
        <v>44727</v>
      </c>
      <c r="B156">
        <v>345.82983400000001</v>
      </c>
      <c r="C156" s="10">
        <v>44727</v>
      </c>
      <c r="D156">
        <f>VLOOKUP(C156,BSOFT_FUT_NEAR!B102:C327,2,FALSE)</f>
        <v>351.8</v>
      </c>
      <c r="E156">
        <f>VLOOKUP(C156,BSOFT_FUT_NEXT!C102:D327,2,FALSE)</f>
        <v>347.75</v>
      </c>
      <c r="F156">
        <f>VLOOKUP(C156,BSOFT_FUT_FAR!C102:D327,2,FALSE)</f>
        <v>347.25</v>
      </c>
      <c r="G156" t="str">
        <f t="shared" si="8"/>
        <v>Contango</v>
      </c>
      <c r="H156" t="str">
        <f t="shared" si="9"/>
        <v>Contango</v>
      </c>
      <c r="I156" t="str">
        <f t="shared" si="10"/>
        <v>Contango</v>
      </c>
    </row>
    <row r="157" spans="1:9" x14ac:dyDescent="0.35">
      <c r="A157" s="2">
        <v>44728</v>
      </c>
      <c r="B157">
        <v>338.288208</v>
      </c>
      <c r="C157" s="10">
        <v>44728</v>
      </c>
      <c r="D157">
        <f>VLOOKUP(C157,BSOFT_FUT_NEAR!B103:C328,2,FALSE)</f>
        <v>342.95</v>
      </c>
      <c r="E157">
        <f>VLOOKUP(C157,BSOFT_FUT_NEXT!C103:D328,2,FALSE)</f>
        <v>336.75</v>
      </c>
      <c r="F157">
        <f>VLOOKUP(C157,BSOFT_FUT_FAR!C103:D328,2,FALSE)</f>
        <v>335.9</v>
      </c>
      <c r="G157" t="str">
        <f t="shared" si="8"/>
        <v>Contango</v>
      </c>
      <c r="H157" t="str">
        <f t="shared" si="9"/>
        <v>Backwaration</v>
      </c>
      <c r="I157" t="str">
        <f t="shared" si="10"/>
        <v>Backwardation</v>
      </c>
    </row>
    <row r="158" spans="1:9" x14ac:dyDescent="0.35">
      <c r="A158" s="2">
        <v>44729</v>
      </c>
      <c r="B158">
        <v>325.76818800000001</v>
      </c>
      <c r="D158" t="e">
        <f>VLOOKUP(C158,BSOFT_FUT_NEAR!B104:C329,2,FALSE)</f>
        <v>#N/A</v>
      </c>
      <c r="E158" t="e">
        <f>VLOOKUP(C158,BSOFT_FUT_NEXT!C104:D329,2,FALSE)</f>
        <v>#N/A</v>
      </c>
      <c r="F158" t="e">
        <f>VLOOKUP(C158,BSOFT_FUT_FAR!C104:D329,2,FALSE)</f>
        <v>#N/A</v>
      </c>
      <c r="G158" t="e">
        <f t="shared" si="8"/>
        <v>#N/A</v>
      </c>
      <c r="H158" t="e">
        <f t="shared" si="9"/>
        <v>#N/A</v>
      </c>
      <c r="I158" t="e">
        <f t="shared" si="10"/>
        <v>#N/A</v>
      </c>
    </row>
    <row r="159" spans="1:9" x14ac:dyDescent="0.35">
      <c r="A159" s="2">
        <v>44732</v>
      </c>
      <c r="B159">
        <v>317.53646900000001</v>
      </c>
      <c r="C159" s="10">
        <v>44732</v>
      </c>
      <c r="D159">
        <f>VLOOKUP(C159,BSOFT_FUT_NEAR!B105:C330,2,FALSE)</f>
        <v>321.85000000000002</v>
      </c>
      <c r="E159">
        <f>VLOOKUP(C159,BSOFT_FUT_NEXT!C105:D330,2,FALSE)</f>
        <v>318.14999999999998</v>
      </c>
      <c r="F159">
        <f>VLOOKUP(C159,BSOFT_FUT_FAR!C105:D330,2,FALSE)</f>
        <v>314.10000000000002</v>
      </c>
      <c r="G159" t="str">
        <f t="shared" si="8"/>
        <v>Contango</v>
      </c>
      <c r="H159" t="str">
        <f t="shared" si="9"/>
        <v>Contango</v>
      </c>
      <c r="I159" t="str">
        <f t="shared" si="10"/>
        <v>Backwardation</v>
      </c>
    </row>
    <row r="160" spans="1:9" x14ac:dyDescent="0.35">
      <c r="A160" s="2">
        <v>44733</v>
      </c>
      <c r="B160">
        <v>330.598724</v>
      </c>
      <c r="C160" s="10">
        <v>44733</v>
      </c>
      <c r="D160">
        <f>VLOOKUP(C160,BSOFT_FUT_NEAR!B106:C331,2,FALSE)</f>
        <v>336.6</v>
      </c>
      <c r="E160">
        <f>VLOOKUP(C160,BSOFT_FUT_NEXT!C106:D331,2,FALSE)</f>
        <v>331.6</v>
      </c>
      <c r="F160">
        <f>VLOOKUP(C160,BSOFT_FUT_FAR!C106:D331,2,FALSE)</f>
        <v>338.45</v>
      </c>
      <c r="G160" t="str">
        <f t="shared" si="8"/>
        <v>Contango</v>
      </c>
      <c r="H160" t="str">
        <f t="shared" si="9"/>
        <v>Contango</v>
      </c>
      <c r="I160" t="str">
        <f t="shared" si="10"/>
        <v>Contango</v>
      </c>
    </row>
    <row r="161" spans="1:9" x14ac:dyDescent="0.35">
      <c r="A161" s="2">
        <v>44734</v>
      </c>
      <c r="B161">
        <v>337.69671599999998</v>
      </c>
      <c r="C161" s="10">
        <v>44734</v>
      </c>
      <c r="D161">
        <f>VLOOKUP(C161,BSOFT_FUT_NEAR!B107:C332,2,FALSE)</f>
        <v>342.3</v>
      </c>
      <c r="E161">
        <f>VLOOKUP(C161,BSOFT_FUT_NEXT!C107:D332,2,FALSE)</f>
        <v>336.9</v>
      </c>
      <c r="F161">
        <f>VLOOKUP(C161,BSOFT_FUT_FAR!C107:D332,2,FALSE)</f>
        <v>333.25</v>
      </c>
      <c r="G161" t="str">
        <f t="shared" si="8"/>
        <v>Contango</v>
      </c>
      <c r="H161" t="str">
        <f t="shared" si="9"/>
        <v>Backwaration</v>
      </c>
      <c r="I161" t="str">
        <f t="shared" si="10"/>
        <v>Backwardation</v>
      </c>
    </row>
    <row r="162" spans="1:9" x14ac:dyDescent="0.35">
      <c r="A162" s="2">
        <v>44735</v>
      </c>
      <c r="B162">
        <v>347.65362499999998</v>
      </c>
      <c r="C162" s="10">
        <v>44735</v>
      </c>
      <c r="D162">
        <f>VLOOKUP(C162,BSOFT_FUT_NEAR!B108:C333,2,FALSE)</f>
        <v>353.3</v>
      </c>
      <c r="E162">
        <f>VLOOKUP(C162,BSOFT_FUT_NEXT!C108:D333,2,FALSE)</f>
        <v>348.05</v>
      </c>
      <c r="F162">
        <f>VLOOKUP(C162,BSOFT_FUT_FAR!C108:D333,2,FALSE)</f>
        <v>347</v>
      </c>
      <c r="G162" t="str">
        <f t="shared" si="8"/>
        <v>Contango</v>
      </c>
      <c r="H162" t="str">
        <f t="shared" si="9"/>
        <v>Contango</v>
      </c>
      <c r="I162" t="str">
        <f t="shared" si="10"/>
        <v>Backwardation</v>
      </c>
    </row>
    <row r="163" spans="1:9" x14ac:dyDescent="0.35">
      <c r="A163" s="2">
        <v>44736</v>
      </c>
      <c r="B163">
        <v>356.52612299999998</v>
      </c>
      <c r="C163" s="10">
        <v>44736</v>
      </c>
      <c r="D163">
        <f>VLOOKUP(C163,BSOFT_FUT_NEAR!B109:C334,2,FALSE)</f>
        <v>357.4</v>
      </c>
      <c r="E163">
        <f>VLOOKUP(C163,BSOFT_FUT_NEXT!C109:D334,2,FALSE)</f>
        <v>351.65</v>
      </c>
      <c r="F163">
        <f>VLOOKUP(C163,BSOFT_FUT_FAR!C109:D334,2,FALSE)</f>
        <v>364.85</v>
      </c>
      <c r="G163" t="str">
        <f t="shared" si="8"/>
        <v>Contango</v>
      </c>
      <c r="H163" t="str">
        <f t="shared" si="9"/>
        <v>Backwaration</v>
      </c>
      <c r="I163" t="str">
        <f t="shared" si="10"/>
        <v>Contango</v>
      </c>
    </row>
    <row r="164" spans="1:9" x14ac:dyDescent="0.35">
      <c r="A164" s="2">
        <v>44739</v>
      </c>
      <c r="B164">
        <v>367.81390399999998</v>
      </c>
      <c r="C164" s="10">
        <v>44739</v>
      </c>
      <c r="D164">
        <f>VLOOKUP(C164,BSOFT_FUT_NEAR!B110:C335,2,FALSE)</f>
        <v>371.25</v>
      </c>
      <c r="E164">
        <f>VLOOKUP(C164,BSOFT_FUT_NEXT!C110:D335,2,FALSE)</f>
        <v>362.6</v>
      </c>
      <c r="F164">
        <f>VLOOKUP(C164,BSOFT_FUT_FAR!C110:D335,2,FALSE)</f>
        <v>362.1</v>
      </c>
      <c r="G164" t="str">
        <f t="shared" si="8"/>
        <v>Contango</v>
      </c>
      <c r="H164" t="str">
        <f t="shared" si="9"/>
        <v>Backwaration</v>
      </c>
      <c r="I164" t="str">
        <f t="shared" si="10"/>
        <v>Backwardation</v>
      </c>
    </row>
    <row r="165" spans="1:9" x14ac:dyDescent="0.35">
      <c r="A165" s="2">
        <v>44740</v>
      </c>
      <c r="B165">
        <v>364.56063799999998</v>
      </c>
      <c r="C165" s="10">
        <v>44740</v>
      </c>
      <c r="D165">
        <f>VLOOKUP(C165,BSOFT_FUT_NEAR!B111:C336,2,FALSE)</f>
        <v>370.55</v>
      </c>
      <c r="E165">
        <f>VLOOKUP(C165,BSOFT_FUT_NEXT!C111:D336,2,FALSE)</f>
        <v>362.35</v>
      </c>
      <c r="F165">
        <f>VLOOKUP(C165,BSOFT_FUT_FAR!C111:D336,2,FALSE)</f>
        <v>359.95</v>
      </c>
      <c r="G165" t="str">
        <f t="shared" si="8"/>
        <v>Contango</v>
      </c>
      <c r="H165" t="str">
        <f t="shared" si="9"/>
        <v>Backwaration</v>
      </c>
      <c r="I165" t="str">
        <f t="shared" si="10"/>
        <v>Backwardation</v>
      </c>
    </row>
    <row r="166" spans="1:9" x14ac:dyDescent="0.35">
      <c r="A166" s="2">
        <v>44741</v>
      </c>
      <c r="B166">
        <v>365.694366</v>
      </c>
      <c r="C166" s="10">
        <v>44741</v>
      </c>
      <c r="D166">
        <f>VLOOKUP(C166,BSOFT_FUT_NEAR!B112:C337,2,FALSE)</f>
        <v>371.55</v>
      </c>
      <c r="E166">
        <f>VLOOKUP(C166,BSOFT_FUT_NEXT!C112:D337,2,FALSE)</f>
        <v>360.5</v>
      </c>
      <c r="F166">
        <f>VLOOKUP(C166,BSOFT_FUT_FAR!C112:D337,2,FALSE)</f>
        <v>358</v>
      </c>
      <c r="G166" t="str">
        <f t="shared" si="8"/>
        <v>Contango</v>
      </c>
      <c r="H166" t="str">
        <f t="shared" si="9"/>
        <v>Backwaration</v>
      </c>
      <c r="I166" t="str">
        <f t="shared" si="10"/>
        <v>Backwardation</v>
      </c>
    </row>
    <row r="167" spans="1:9" x14ac:dyDescent="0.35">
      <c r="A167" s="2">
        <v>44742</v>
      </c>
      <c r="B167">
        <v>348.24511699999999</v>
      </c>
      <c r="C167" s="10">
        <v>44742</v>
      </c>
      <c r="D167">
        <f>VLOOKUP(C167,BSOFT_FUT_NEAR!B113:C338,2,FALSE)</f>
        <v>353.25</v>
      </c>
      <c r="E167">
        <f>VLOOKUP(C167,BSOFT_FUT_NEXT!C113:D338,2,FALSE)</f>
        <v>348.8</v>
      </c>
      <c r="F167">
        <f>VLOOKUP(C167,BSOFT_FUT_FAR!C113:D338,2,FALSE)</f>
        <v>346.4</v>
      </c>
      <c r="G167" t="str">
        <f t="shared" si="8"/>
        <v>Contango</v>
      </c>
      <c r="H167" t="str">
        <f t="shared" si="9"/>
        <v>Contango</v>
      </c>
      <c r="I167" t="str">
        <f t="shared" si="10"/>
        <v>Backwardation</v>
      </c>
    </row>
    <row r="168" spans="1:9" x14ac:dyDescent="0.35">
      <c r="A168" s="2">
        <v>44743</v>
      </c>
      <c r="B168">
        <v>344.49899299999998</v>
      </c>
      <c r="C168" s="10">
        <v>44743</v>
      </c>
      <c r="D168">
        <f>VLOOKUP(C168,BSOFT_FUT_NEAR!B114:C339,2,FALSE)</f>
        <v>345.7</v>
      </c>
      <c r="E168">
        <f>VLOOKUP(C168,BSOFT_FUT_NEXT!C114:D339,2,FALSE)</f>
        <v>342.9</v>
      </c>
      <c r="F168">
        <f>VLOOKUP(C168,BSOFT_FUT_FAR!C114:D339,2,FALSE)</f>
        <v>353.95</v>
      </c>
      <c r="G168" t="str">
        <f t="shared" si="8"/>
        <v>Contango</v>
      </c>
      <c r="H168" t="str">
        <f t="shared" si="9"/>
        <v>Backwaration</v>
      </c>
      <c r="I168" t="str">
        <f t="shared" si="10"/>
        <v>Contango</v>
      </c>
    </row>
    <row r="169" spans="1:9" x14ac:dyDescent="0.35">
      <c r="A169" s="2">
        <v>44746</v>
      </c>
      <c r="B169">
        <v>339.96414199999998</v>
      </c>
      <c r="C169" s="10">
        <v>44746</v>
      </c>
      <c r="D169">
        <f>VLOOKUP(C169,BSOFT_FUT_NEAR!B115:C340,2,FALSE)</f>
        <v>337.7</v>
      </c>
      <c r="E169">
        <f>VLOOKUP(C169,BSOFT_FUT_NEXT!C115:D340,2,FALSE)</f>
        <v>334.8</v>
      </c>
      <c r="F169">
        <f>VLOOKUP(C169,BSOFT_FUT_FAR!C115:D340,2,FALSE)</f>
        <v>349.15</v>
      </c>
      <c r="G169" t="str">
        <f t="shared" si="8"/>
        <v>Backwardation</v>
      </c>
      <c r="H169" t="str">
        <f t="shared" si="9"/>
        <v>Backwaration</v>
      </c>
      <c r="I169" t="str">
        <f t="shared" si="10"/>
        <v>Contango</v>
      </c>
    </row>
    <row r="170" spans="1:9" x14ac:dyDescent="0.35">
      <c r="A170" s="2">
        <v>44747</v>
      </c>
      <c r="B170">
        <v>339.17544600000002</v>
      </c>
      <c r="C170" s="10">
        <v>44747</v>
      </c>
      <c r="D170">
        <f>VLOOKUP(C170,BSOFT_FUT_NEAR!B116:C341,2,FALSE)</f>
        <v>334.5</v>
      </c>
      <c r="E170">
        <f>VLOOKUP(C170,BSOFT_FUT_NEXT!C116:D341,2,FALSE)</f>
        <v>330.15</v>
      </c>
      <c r="F170">
        <f>VLOOKUP(C170,BSOFT_FUT_FAR!C116:D341,2,FALSE)</f>
        <v>348.3</v>
      </c>
      <c r="G170" t="str">
        <f t="shared" si="8"/>
        <v>Backwardation</v>
      </c>
      <c r="H170" t="str">
        <f t="shared" si="9"/>
        <v>Backwaration</v>
      </c>
      <c r="I170" t="str">
        <f t="shared" si="10"/>
        <v>Contango</v>
      </c>
    </row>
    <row r="171" spans="1:9" x14ac:dyDescent="0.35">
      <c r="A171" s="2">
        <v>44748</v>
      </c>
      <c r="B171">
        <v>335.13357500000001</v>
      </c>
      <c r="C171" s="10">
        <v>44748</v>
      </c>
      <c r="D171">
        <f>VLOOKUP(C171,BSOFT_FUT_NEAR!B117:C342,2,FALSE)</f>
        <v>333.2</v>
      </c>
      <c r="E171">
        <f>VLOOKUP(C171,BSOFT_FUT_NEXT!C117:D342,2,FALSE)</f>
        <v>330.1</v>
      </c>
      <c r="F171">
        <f>VLOOKUP(C171,BSOFT_FUT_FAR!C117:D342,2,FALSE)</f>
        <v>326.35000000000002</v>
      </c>
      <c r="G171" t="str">
        <f t="shared" si="8"/>
        <v>Backwardation</v>
      </c>
      <c r="H171" t="str">
        <f t="shared" si="9"/>
        <v>Backwaration</v>
      </c>
      <c r="I171" t="str">
        <f t="shared" si="10"/>
        <v>Backwardation</v>
      </c>
    </row>
    <row r="172" spans="1:9" x14ac:dyDescent="0.35">
      <c r="A172" s="2">
        <v>44749</v>
      </c>
      <c r="B172">
        <v>335.67578099999997</v>
      </c>
      <c r="C172" s="10">
        <v>44749</v>
      </c>
      <c r="D172">
        <f>VLOOKUP(C172,BSOFT_FUT_NEAR!B118:C343,2,FALSE)</f>
        <v>334</v>
      </c>
      <c r="E172">
        <f>VLOOKUP(C172,BSOFT_FUT_NEXT!C118:D343,2,FALSE)</f>
        <v>332.4</v>
      </c>
      <c r="F172">
        <f>VLOOKUP(C172,BSOFT_FUT_FAR!C118:D343,2,FALSE)</f>
        <v>344.6</v>
      </c>
      <c r="G172" t="str">
        <f t="shared" si="8"/>
        <v>Backwardation</v>
      </c>
      <c r="H172" t="str">
        <f t="shared" si="9"/>
        <v>Backwaration</v>
      </c>
      <c r="I172" t="str">
        <f t="shared" si="10"/>
        <v>Contango</v>
      </c>
    </row>
    <row r="173" spans="1:9" x14ac:dyDescent="0.35">
      <c r="A173" s="2">
        <v>44750</v>
      </c>
      <c r="B173">
        <v>338.78112800000002</v>
      </c>
      <c r="C173" s="10">
        <v>44750</v>
      </c>
      <c r="D173">
        <f>VLOOKUP(C173,BSOFT_FUT_NEAR!B119:C344,2,FALSE)</f>
        <v>337.1</v>
      </c>
      <c r="E173">
        <f>VLOOKUP(C173,BSOFT_FUT_NEXT!C119:D344,2,FALSE)</f>
        <v>336.05</v>
      </c>
      <c r="F173">
        <f>VLOOKUP(C173,BSOFT_FUT_FAR!C119:D344,2,FALSE)</f>
        <v>334.2</v>
      </c>
      <c r="G173" t="str">
        <f t="shared" si="8"/>
        <v>Backwardation</v>
      </c>
      <c r="H173" t="str">
        <f t="shared" si="9"/>
        <v>Backwaration</v>
      </c>
      <c r="I173" t="str">
        <f t="shared" si="10"/>
        <v>Backwardation</v>
      </c>
    </row>
    <row r="174" spans="1:9" x14ac:dyDescent="0.35">
      <c r="A174" s="2">
        <v>44753</v>
      </c>
      <c r="B174">
        <v>332.96475199999998</v>
      </c>
      <c r="C174" s="10">
        <v>44753</v>
      </c>
      <c r="D174">
        <f>VLOOKUP(C174,BSOFT_FUT_NEAR!B120:C345,2,FALSE)</f>
        <v>329.45</v>
      </c>
      <c r="E174">
        <f>VLOOKUP(C174,BSOFT_FUT_NEXT!C120:D345,2,FALSE)</f>
        <v>327.35000000000002</v>
      </c>
      <c r="F174">
        <f>VLOOKUP(C174,BSOFT_FUT_FAR!C120:D345,2,FALSE)</f>
        <v>325.64999999999998</v>
      </c>
      <c r="G174" t="str">
        <f t="shared" si="8"/>
        <v>Backwardation</v>
      </c>
      <c r="H174" t="str">
        <f t="shared" si="9"/>
        <v>Backwaration</v>
      </c>
      <c r="I174" t="str">
        <f t="shared" si="10"/>
        <v>Backwardation</v>
      </c>
    </row>
    <row r="175" spans="1:9" x14ac:dyDescent="0.35">
      <c r="A175" s="2">
        <v>44754</v>
      </c>
      <c r="B175">
        <v>331.978882</v>
      </c>
      <c r="C175" s="10">
        <v>44754</v>
      </c>
      <c r="D175">
        <f>VLOOKUP(C175,BSOFT_FUT_NEAR!B121:C346,2,FALSE)</f>
        <v>328.2</v>
      </c>
      <c r="E175">
        <f>VLOOKUP(C175,BSOFT_FUT_NEXT!C121:D346,2,FALSE)</f>
        <v>326.89999999999998</v>
      </c>
      <c r="F175">
        <f>VLOOKUP(C175,BSOFT_FUT_FAR!C121:D346,2,FALSE)</f>
        <v>325.39999999999998</v>
      </c>
      <c r="G175" t="str">
        <f t="shared" si="8"/>
        <v>Backwardation</v>
      </c>
      <c r="H175" t="str">
        <f t="shared" si="9"/>
        <v>Backwaration</v>
      </c>
      <c r="I175" t="str">
        <f t="shared" si="10"/>
        <v>Backwardation</v>
      </c>
    </row>
    <row r="176" spans="1:9" x14ac:dyDescent="0.35">
      <c r="A176" s="2">
        <v>44755</v>
      </c>
      <c r="B176">
        <v>340.80209400000001</v>
      </c>
      <c r="C176" s="10">
        <v>44755</v>
      </c>
      <c r="D176">
        <f>VLOOKUP(C176,BSOFT_FUT_NEAR!B122:C347,2,FALSE)</f>
        <v>335.55</v>
      </c>
      <c r="E176">
        <f>VLOOKUP(C176,BSOFT_FUT_NEXT!C122:D347,2,FALSE)</f>
        <v>334.35</v>
      </c>
      <c r="F176">
        <f>VLOOKUP(C176,BSOFT_FUT_FAR!C122:D347,2,FALSE)</f>
        <v>331.25</v>
      </c>
      <c r="G176" t="str">
        <f t="shared" si="8"/>
        <v>Backwardation</v>
      </c>
      <c r="H176" t="str">
        <f t="shared" si="9"/>
        <v>Backwaration</v>
      </c>
      <c r="I176" t="str">
        <f t="shared" si="10"/>
        <v>Backwardation</v>
      </c>
    </row>
    <row r="177" spans="1:9" x14ac:dyDescent="0.35">
      <c r="A177" s="2">
        <v>44756</v>
      </c>
      <c r="B177">
        <v>315.79135100000002</v>
      </c>
      <c r="C177" s="10">
        <v>44756</v>
      </c>
      <c r="D177">
        <f>VLOOKUP(C177,BSOFT_FUT_NEAR!B123:C348,2,FALSE)</f>
        <v>315.85000000000002</v>
      </c>
      <c r="E177">
        <f>VLOOKUP(C177,BSOFT_FUT_NEXT!C123:D348,2,FALSE)</f>
        <v>313.64999999999998</v>
      </c>
      <c r="F177">
        <f>VLOOKUP(C177,BSOFT_FUT_FAR!C123:D348,2,FALSE)</f>
        <v>314</v>
      </c>
      <c r="G177" t="str">
        <f t="shared" si="8"/>
        <v>Contango</v>
      </c>
      <c r="H177" t="str">
        <f t="shared" si="9"/>
        <v>Backwaration</v>
      </c>
      <c r="I177" t="str">
        <f t="shared" si="10"/>
        <v>Backwardation</v>
      </c>
    </row>
    <row r="178" spans="1:9" x14ac:dyDescent="0.35">
      <c r="A178" s="2">
        <v>44757</v>
      </c>
      <c r="B178">
        <v>307.88540599999999</v>
      </c>
      <c r="C178" s="10">
        <v>44757</v>
      </c>
      <c r="D178">
        <f>VLOOKUP(C178,BSOFT_FUT_NEAR!B124:C349,2,FALSE)</f>
        <v>310.7</v>
      </c>
      <c r="E178">
        <f>VLOOKUP(C178,BSOFT_FUT_NEXT!C124:D349,2,FALSE)</f>
        <v>308.55</v>
      </c>
      <c r="F178">
        <f>VLOOKUP(C178,BSOFT_FUT_FAR!C124:D349,2,FALSE)</f>
        <v>313</v>
      </c>
      <c r="G178" t="str">
        <f t="shared" si="8"/>
        <v>Contango</v>
      </c>
      <c r="H178" t="str">
        <f t="shared" si="9"/>
        <v>Contango</v>
      </c>
      <c r="I178" t="str">
        <f t="shared" si="10"/>
        <v>Contango</v>
      </c>
    </row>
    <row r="179" spans="1:9" x14ac:dyDescent="0.35">
      <c r="A179" s="2">
        <v>44760</v>
      </c>
      <c r="B179">
        <v>316.23889200000002</v>
      </c>
      <c r="C179" s="10">
        <v>44760</v>
      </c>
      <c r="D179">
        <f>VLOOKUP(C179,BSOFT_FUT_NEAR!B125:C350,2,FALSE)</f>
        <v>319.39999999999998</v>
      </c>
      <c r="E179">
        <f>VLOOKUP(C179,BSOFT_FUT_NEXT!C125:D350,2,FALSE)</f>
        <v>317.45</v>
      </c>
      <c r="F179">
        <f>VLOOKUP(C179,BSOFT_FUT_FAR!C125:D350,2,FALSE)</f>
        <v>315.8</v>
      </c>
      <c r="G179" t="str">
        <f t="shared" si="8"/>
        <v>Contango</v>
      </c>
      <c r="H179" t="str">
        <f t="shared" si="9"/>
        <v>Contango</v>
      </c>
      <c r="I179" t="str">
        <f t="shared" si="10"/>
        <v>Backwardation</v>
      </c>
    </row>
    <row r="180" spans="1:9" x14ac:dyDescent="0.35">
      <c r="A180" s="2">
        <v>44761</v>
      </c>
      <c r="B180">
        <v>325.98458900000003</v>
      </c>
      <c r="C180" s="10">
        <v>44761</v>
      </c>
      <c r="D180">
        <f>VLOOKUP(C180,BSOFT_FUT_NEAR!B126:C351,2,FALSE)</f>
        <v>327.64999999999998</v>
      </c>
      <c r="E180">
        <f>VLOOKUP(C180,BSOFT_FUT_NEXT!C126:D351,2,FALSE)</f>
        <v>325.85000000000002</v>
      </c>
      <c r="F180">
        <f>VLOOKUP(C180,BSOFT_FUT_FAR!C126:D351,2,FALSE)</f>
        <v>324.89999999999998</v>
      </c>
      <c r="G180" t="str">
        <f t="shared" si="8"/>
        <v>Contango</v>
      </c>
      <c r="H180" t="str">
        <f t="shared" si="9"/>
        <v>Backwaration</v>
      </c>
      <c r="I180" t="str">
        <f t="shared" si="10"/>
        <v>Backwardation</v>
      </c>
    </row>
    <row r="181" spans="1:9" x14ac:dyDescent="0.35">
      <c r="A181" s="2">
        <v>44762</v>
      </c>
      <c r="B181">
        <v>333.39334100000002</v>
      </c>
      <c r="D181" t="e">
        <f>VLOOKUP(C181,BSOFT_FUT_NEAR!B127:C352,2,FALSE)</f>
        <v>#N/A</v>
      </c>
      <c r="E181" t="e">
        <f>VLOOKUP(C181,BSOFT_FUT_NEXT!C127:D352,2,FALSE)</f>
        <v>#N/A</v>
      </c>
      <c r="F181" t="e">
        <f>VLOOKUP(C181,BSOFT_FUT_FAR!C127:D352,2,FALSE)</f>
        <v>#N/A</v>
      </c>
      <c r="G181" t="e">
        <f t="shared" si="8"/>
        <v>#N/A</v>
      </c>
      <c r="H181" t="e">
        <f t="shared" si="9"/>
        <v>#N/A</v>
      </c>
      <c r="I181" t="e">
        <f t="shared" si="10"/>
        <v>#N/A</v>
      </c>
    </row>
    <row r="182" spans="1:9" x14ac:dyDescent="0.35">
      <c r="A182" s="2">
        <v>44763</v>
      </c>
      <c r="B182">
        <v>336.52590900000001</v>
      </c>
      <c r="C182" s="10">
        <v>44763</v>
      </c>
      <c r="D182">
        <f>VLOOKUP(C182,BSOFT_FUT_NEAR!B128:C353,2,FALSE)</f>
        <v>338.65</v>
      </c>
      <c r="E182">
        <f>VLOOKUP(C182,BSOFT_FUT_NEXT!C128:D353,2,FALSE)</f>
        <v>337.3</v>
      </c>
      <c r="F182">
        <f>VLOOKUP(C182,BSOFT_FUT_FAR!C128:D353,2,FALSE)</f>
        <v>336.45</v>
      </c>
      <c r="G182" t="str">
        <f t="shared" si="8"/>
        <v>Contango</v>
      </c>
      <c r="H182" t="str">
        <f t="shared" si="9"/>
        <v>Contango</v>
      </c>
      <c r="I182" t="str">
        <f t="shared" si="10"/>
        <v>Backwardation</v>
      </c>
    </row>
    <row r="183" spans="1:9" x14ac:dyDescent="0.35">
      <c r="A183" s="2">
        <v>44764</v>
      </c>
      <c r="B183">
        <v>331.65304600000002</v>
      </c>
      <c r="C183" s="10">
        <v>44764</v>
      </c>
      <c r="D183">
        <f>VLOOKUP(C183,BSOFT_FUT_NEAR!B129:C354,2,FALSE)</f>
        <v>334</v>
      </c>
      <c r="E183">
        <f>VLOOKUP(C183,BSOFT_FUT_NEXT!C129:D354,2,FALSE)</f>
        <v>333.85</v>
      </c>
      <c r="F183">
        <f>VLOOKUP(C183,BSOFT_FUT_FAR!C129:D354,2,FALSE)</f>
        <v>333.55</v>
      </c>
      <c r="G183" t="str">
        <f t="shared" si="8"/>
        <v>Contango</v>
      </c>
      <c r="H183" t="str">
        <f t="shared" si="9"/>
        <v>Contango</v>
      </c>
      <c r="I183" t="str">
        <f t="shared" si="10"/>
        <v>Contango</v>
      </c>
    </row>
    <row r="184" spans="1:9" x14ac:dyDescent="0.35">
      <c r="A184" s="2">
        <v>44767</v>
      </c>
      <c r="B184">
        <v>330.907196</v>
      </c>
      <c r="C184" s="10">
        <v>44767</v>
      </c>
      <c r="D184">
        <f>VLOOKUP(C184,BSOFT_FUT_NEAR!B130:C355,2,FALSE)</f>
        <v>333.7</v>
      </c>
      <c r="E184">
        <f>VLOOKUP(C184,BSOFT_FUT_NEXT!C130:D355,2,FALSE)</f>
        <v>333.25</v>
      </c>
      <c r="F184">
        <f>VLOOKUP(C184,BSOFT_FUT_FAR!C130:D355,2,FALSE)</f>
        <v>332.1</v>
      </c>
      <c r="G184" t="str">
        <f t="shared" si="8"/>
        <v>Contango</v>
      </c>
      <c r="H184" t="str">
        <f t="shared" si="9"/>
        <v>Contango</v>
      </c>
      <c r="I184" t="str">
        <f t="shared" si="10"/>
        <v>Contango</v>
      </c>
    </row>
    <row r="185" spans="1:9" x14ac:dyDescent="0.35">
      <c r="A185" s="2">
        <v>44768</v>
      </c>
      <c r="B185">
        <v>317.68087800000001</v>
      </c>
      <c r="C185" s="10">
        <v>44768</v>
      </c>
      <c r="D185">
        <f>VLOOKUP(C185,BSOFT_FUT_NEAR!B131:C356,2,FALSE)</f>
        <v>319.60000000000002</v>
      </c>
      <c r="E185">
        <f>VLOOKUP(C185,BSOFT_FUT_NEXT!C131:D356,2,FALSE)</f>
        <v>319.55</v>
      </c>
      <c r="F185">
        <f>VLOOKUP(C185,BSOFT_FUT_FAR!C131:D356,2,FALSE)</f>
        <v>318.89999999999998</v>
      </c>
      <c r="G185" t="str">
        <f t="shared" si="8"/>
        <v>Contango</v>
      </c>
      <c r="H185" t="str">
        <f t="shared" si="9"/>
        <v>Contango</v>
      </c>
      <c r="I185" t="str">
        <f t="shared" si="10"/>
        <v>Contango</v>
      </c>
    </row>
    <row r="186" spans="1:9" x14ac:dyDescent="0.35">
      <c r="A186" s="2">
        <v>44769</v>
      </c>
      <c r="B186">
        <v>324.19457999999997</v>
      </c>
      <c r="C186" s="10">
        <v>44769</v>
      </c>
      <c r="D186">
        <f>VLOOKUP(C186,BSOFT_FUT_NEAR!B132:C357,2,FALSE)</f>
        <v>327.2</v>
      </c>
      <c r="E186">
        <f>VLOOKUP(C186,BSOFT_FUT_NEXT!C132:D357,2,FALSE)</f>
        <v>327.7</v>
      </c>
      <c r="F186">
        <f>VLOOKUP(C186,BSOFT_FUT_FAR!C132:D357,2,FALSE)</f>
        <v>327.5</v>
      </c>
      <c r="G186" t="str">
        <f t="shared" si="8"/>
        <v>Contango</v>
      </c>
      <c r="H186" t="str">
        <f t="shared" si="9"/>
        <v>Contango</v>
      </c>
      <c r="I186" t="str">
        <f t="shared" si="10"/>
        <v>Contango</v>
      </c>
    </row>
    <row r="187" spans="1:9" x14ac:dyDescent="0.35">
      <c r="A187" s="2">
        <v>44770</v>
      </c>
      <c r="B187">
        <v>327.47628800000001</v>
      </c>
      <c r="C187" s="10">
        <v>44770</v>
      </c>
      <c r="D187">
        <f>VLOOKUP(C187,BSOFT_FUT_NEAR!B133:C358,2,FALSE)</f>
        <v>329.3</v>
      </c>
      <c r="E187">
        <f>VLOOKUP(C187,BSOFT_FUT_NEXT!C133:D358,2,FALSE)</f>
        <v>331.45</v>
      </c>
      <c r="F187">
        <f>VLOOKUP(C187,BSOFT_FUT_FAR!C133:D358,2,FALSE)</f>
        <v>331.55</v>
      </c>
      <c r="G187" t="str">
        <f t="shared" si="8"/>
        <v>Contango</v>
      </c>
      <c r="H187" t="str">
        <f t="shared" si="9"/>
        <v>Contango</v>
      </c>
      <c r="I187" t="str">
        <f t="shared" si="10"/>
        <v>Contango</v>
      </c>
    </row>
    <row r="188" spans="1:9" x14ac:dyDescent="0.35">
      <c r="A188" s="2">
        <v>44771</v>
      </c>
      <c r="B188">
        <v>334.13919099999998</v>
      </c>
      <c r="C188" s="10">
        <v>44771</v>
      </c>
      <c r="D188">
        <f>VLOOKUP(C188,BSOFT_FUT_NEAR!B134:C359,2,FALSE)</f>
        <v>338.25</v>
      </c>
      <c r="E188">
        <f>VLOOKUP(C188,BSOFT_FUT_NEXT!C134:D359,2,FALSE)</f>
        <v>338.05</v>
      </c>
      <c r="F188">
        <f>VLOOKUP(C188,BSOFT_FUT_FAR!C134:D359,2,FALSE)</f>
        <v>340.45</v>
      </c>
      <c r="G188" t="str">
        <f t="shared" si="8"/>
        <v>Contango</v>
      </c>
      <c r="H188" t="str">
        <f t="shared" si="9"/>
        <v>Contango</v>
      </c>
      <c r="I188" t="str">
        <f t="shared" si="10"/>
        <v>Contango</v>
      </c>
    </row>
    <row r="189" spans="1:9" x14ac:dyDescent="0.35">
      <c r="A189" s="2">
        <v>44774</v>
      </c>
      <c r="B189">
        <v>340.50375400000001</v>
      </c>
      <c r="C189" s="10">
        <v>44774</v>
      </c>
      <c r="D189">
        <f>VLOOKUP(C189,BSOFT_FUT_NEAR!B135:C360,2,FALSE)</f>
        <v>344.6</v>
      </c>
      <c r="E189">
        <f>VLOOKUP(C189,BSOFT_FUT_NEXT!C135:D360,2,FALSE)</f>
        <v>343.85</v>
      </c>
      <c r="F189">
        <f>VLOOKUP(C189,BSOFT_FUT_FAR!C135:D360,2,FALSE)</f>
        <v>346.75</v>
      </c>
      <c r="G189" t="str">
        <f t="shared" si="8"/>
        <v>Contango</v>
      </c>
      <c r="H189" t="str">
        <f t="shared" si="9"/>
        <v>Contango</v>
      </c>
      <c r="I189" t="str">
        <f t="shared" si="10"/>
        <v>Contango</v>
      </c>
    </row>
    <row r="190" spans="1:9" x14ac:dyDescent="0.35">
      <c r="A190" s="2">
        <v>44775</v>
      </c>
      <c r="B190">
        <v>332.697205</v>
      </c>
      <c r="C190" s="10">
        <v>44775</v>
      </c>
      <c r="D190">
        <f>VLOOKUP(C190,BSOFT_FUT_NEAR!B136:C361,2,FALSE)</f>
        <v>335.7</v>
      </c>
      <c r="E190">
        <f>VLOOKUP(C190,BSOFT_FUT_NEXT!C136:D361,2,FALSE)</f>
        <v>334.3</v>
      </c>
      <c r="F190">
        <f>VLOOKUP(C190,BSOFT_FUT_FAR!C136:D361,2,FALSE)</f>
        <v>336.7</v>
      </c>
      <c r="G190" t="str">
        <f t="shared" si="8"/>
        <v>Contango</v>
      </c>
      <c r="H190" t="str">
        <f t="shared" si="9"/>
        <v>Contango</v>
      </c>
      <c r="I190" t="str">
        <f t="shared" si="10"/>
        <v>Contango</v>
      </c>
    </row>
    <row r="191" spans="1:9" x14ac:dyDescent="0.35">
      <c r="A191" s="2">
        <v>44776</v>
      </c>
      <c r="B191">
        <v>340.45404100000002</v>
      </c>
      <c r="C191" s="10">
        <v>44776</v>
      </c>
      <c r="D191">
        <f>VLOOKUP(C191,BSOFT_FUT_NEAR!B137:C362,2,FALSE)</f>
        <v>343.75</v>
      </c>
      <c r="E191">
        <f>VLOOKUP(C191,BSOFT_FUT_NEXT!C137:D362,2,FALSE)</f>
        <v>342.35</v>
      </c>
      <c r="F191">
        <f>VLOOKUP(C191,BSOFT_FUT_FAR!C137:D362,2,FALSE)</f>
        <v>341.25</v>
      </c>
      <c r="G191" t="str">
        <f t="shared" si="8"/>
        <v>Contango</v>
      </c>
      <c r="H191" t="str">
        <f t="shared" si="9"/>
        <v>Contango</v>
      </c>
      <c r="I191" t="str">
        <f t="shared" si="10"/>
        <v>Contango</v>
      </c>
    </row>
    <row r="192" spans="1:9" x14ac:dyDescent="0.35">
      <c r="A192" s="2">
        <v>44777</v>
      </c>
      <c r="B192">
        <v>348.21081500000003</v>
      </c>
      <c r="C192" s="10">
        <v>44777</v>
      </c>
      <c r="D192">
        <f>VLOOKUP(C192,BSOFT_FUT_NEAR!B138:C363,2,FALSE)</f>
        <v>351.9</v>
      </c>
      <c r="E192">
        <f>VLOOKUP(C192,BSOFT_FUT_NEXT!C138:D363,2,FALSE)</f>
        <v>349.6</v>
      </c>
      <c r="F192">
        <f>VLOOKUP(C192,BSOFT_FUT_FAR!C138:D363,2,FALSE)</f>
        <v>350.2</v>
      </c>
      <c r="G192" t="str">
        <f t="shared" si="8"/>
        <v>Contango</v>
      </c>
      <c r="H192" t="str">
        <f t="shared" si="9"/>
        <v>Contango</v>
      </c>
      <c r="I192" t="str">
        <f t="shared" si="10"/>
        <v>Contango</v>
      </c>
    </row>
    <row r="193" spans="1:9" x14ac:dyDescent="0.35">
      <c r="A193" s="2">
        <v>44778</v>
      </c>
      <c r="B193">
        <v>344.03411899999998</v>
      </c>
      <c r="C193" s="10">
        <v>44778</v>
      </c>
      <c r="D193">
        <f>VLOOKUP(C193,BSOFT_FUT_NEAR!B139:C364,2,FALSE)</f>
        <v>347.65</v>
      </c>
      <c r="E193">
        <f>VLOOKUP(C193,BSOFT_FUT_NEXT!C139:D364,2,FALSE)</f>
        <v>347.75</v>
      </c>
      <c r="F193">
        <f>VLOOKUP(C193,BSOFT_FUT_FAR!C139:D364,2,FALSE)</f>
        <v>346.75</v>
      </c>
      <c r="G193" t="str">
        <f t="shared" si="8"/>
        <v>Contango</v>
      </c>
      <c r="H193" t="str">
        <f t="shared" si="9"/>
        <v>Contango</v>
      </c>
      <c r="I193" t="str">
        <f t="shared" si="10"/>
        <v>Contango</v>
      </c>
    </row>
    <row r="194" spans="1:9" x14ac:dyDescent="0.35">
      <c r="A194" s="2">
        <v>44781</v>
      </c>
      <c r="B194">
        <v>341.697113</v>
      </c>
      <c r="C194" s="10">
        <v>44781</v>
      </c>
      <c r="D194">
        <f>VLOOKUP(C194,BSOFT_FUT_NEAR!B140:C365,2,FALSE)</f>
        <v>345.45</v>
      </c>
      <c r="E194">
        <f>VLOOKUP(C194,BSOFT_FUT_NEXT!C140:D365,2,FALSE)</f>
        <v>346.4</v>
      </c>
      <c r="F194">
        <f>VLOOKUP(C194,BSOFT_FUT_FAR!C140:D365,2,FALSE)</f>
        <v>347.85</v>
      </c>
      <c r="G194" t="str">
        <f t="shared" si="8"/>
        <v>Contango</v>
      </c>
      <c r="H194" t="str">
        <f t="shared" si="9"/>
        <v>Contango</v>
      </c>
      <c r="I194" t="str">
        <f t="shared" si="10"/>
        <v>Contango</v>
      </c>
    </row>
    <row r="195" spans="1:9" x14ac:dyDescent="0.35">
      <c r="A195" s="2">
        <v>44783</v>
      </c>
      <c r="B195">
        <v>334.13919099999998</v>
      </c>
      <c r="C195" s="10">
        <v>44783</v>
      </c>
      <c r="D195">
        <f>VLOOKUP(C195,BSOFT_FUT_NEAR!B141:C366,2,FALSE)</f>
        <v>337.85</v>
      </c>
      <c r="E195">
        <f>VLOOKUP(C195,BSOFT_FUT_NEXT!C141:D366,2,FALSE)</f>
        <v>338.5</v>
      </c>
      <c r="F195">
        <f>VLOOKUP(C195,BSOFT_FUT_FAR!C141:D366,2,FALSE)</f>
        <v>339.25</v>
      </c>
      <c r="G195" t="str">
        <f t="shared" ref="G195:G248" si="11">IF(D195-B195&gt;0,"Contango","Backwardation")</f>
        <v>Contango</v>
      </c>
      <c r="H195" t="str">
        <f t="shared" ref="H195:H248" si="12">IF(E195-B195&gt;0,"Contango","Backwaration")</f>
        <v>Contango</v>
      </c>
      <c r="I195" t="str">
        <f t="shared" ref="I195:I248" si="13">IF(F195-B195&gt;0,"Contango","Backwardation")</f>
        <v>Contango</v>
      </c>
    </row>
    <row r="196" spans="1:9" x14ac:dyDescent="0.35">
      <c r="A196" s="2">
        <v>44784</v>
      </c>
      <c r="B196">
        <v>341.19988999999998</v>
      </c>
      <c r="C196" s="10">
        <v>44784</v>
      </c>
      <c r="D196">
        <f>VLOOKUP(C196,BSOFT_FUT_NEAR!B142:C367,2,FALSE)</f>
        <v>344.85</v>
      </c>
      <c r="E196">
        <f>VLOOKUP(C196,BSOFT_FUT_NEXT!C142:D367,2,FALSE)</f>
        <v>345.5</v>
      </c>
      <c r="F196">
        <f>VLOOKUP(C196,BSOFT_FUT_FAR!C142:D367,2,FALSE)</f>
        <v>347.2</v>
      </c>
      <c r="G196" t="str">
        <f t="shared" si="11"/>
        <v>Contango</v>
      </c>
      <c r="H196" t="str">
        <f t="shared" si="12"/>
        <v>Contango</v>
      </c>
      <c r="I196" t="str">
        <f t="shared" si="13"/>
        <v>Contango</v>
      </c>
    </row>
    <row r="197" spans="1:9" x14ac:dyDescent="0.35">
      <c r="A197" s="2">
        <v>44785</v>
      </c>
      <c r="B197">
        <v>338.663971</v>
      </c>
      <c r="C197" s="10">
        <v>44785</v>
      </c>
      <c r="D197">
        <f>VLOOKUP(C197,BSOFT_FUT_NEAR!B143:C368,2,FALSE)</f>
        <v>342.1</v>
      </c>
      <c r="E197">
        <f>VLOOKUP(C197,BSOFT_FUT_NEXT!C143:D368,2,FALSE)</f>
        <v>342.85</v>
      </c>
      <c r="F197">
        <f>VLOOKUP(C197,BSOFT_FUT_FAR!C143:D368,2,FALSE)</f>
        <v>343.8</v>
      </c>
      <c r="G197" t="str">
        <f t="shared" si="11"/>
        <v>Contango</v>
      </c>
      <c r="H197" t="str">
        <f t="shared" si="12"/>
        <v>Contango</v>
      </c>
      <c r="I197" t="str">
        <f t="shared" si="13"/>
        <v>Contango</v>
      </c>
    </row>
    <row r="198" spans="1:9" x14ac:dyDescent="0.35">
      <c r="A198" s="2">
        <v>44789</v>
      </c>
      <c r="B198">
        <v>334.03973400000001</v>
      </c>
      <c r="C198" s="10">
        <v>44789</v>
      </c>
      <c r="D198">
        <f>VLOOKUP(C198,BSOFT_FUT_NEAR!B144:C369,2,FALSE)</f>
        <v>337.65</v>
      </c>
      <c r="E198">
        <f>VLOOKUP(C198,BSOFT_FUT_NEXT!C144:D369,2,FALSE)</f>
        <v>338.65</v>
      </c>
      <c r="F198">
        <f>VLOOKUP(C198,BSOFT_FUT_FAR!C144:D369,2,FALSE)</f>
        <v>339.5</v>
      </c>
      <c r="G198" t="str">
        <f t="shared" si="11"/>
        <v>Contango</v>
      </c>
      <c r="H198" t="str">
        <f t="shared" si="12"/>
        <v>Contango</v>
      </c>
      <c r="I198" t="str">
        <f t="shared" si="13"/>
        <v>Contango</v>
      </c>
    </row>
    <row r="199" spans="1:9" x14ac:dyDescent="0.35">
      <c r="A199" s="2">
        <v>44790</v>
      </c>
      <c r="B199">
        <v>337.122589</v>
      </c>
      <c r="D199" t="e">
        <f>VLOOKUP(C199,BSOFT_FUT_NEAR!B145:C370,2,FALSE)</f>
        <v>#N/A</v>
      </c>
      <c r="E199" t="e">
        <f>VLOOKUP(C199,BSOFT_FUT_NEXT!C145:D370,2,FALSE)</f>
        <v>#N/A</v>
      </c>
      <c r="F199" t="e">
        <f>VLOOKUP(C199,BSOFT_FUT_FAR!C145:D370,2,FALSE)</f>
        <v>#N/A</v>
      </c>
      <c r="G199" t="e">
        <f t="shared" si="11"/>
        <v>#N/A</v>
      </c>
      <c r="H199" t="e">
        <f t="shared" si="12"/>
        <v>#N/A</v>
      </c>
      <c r="I199" t="e">
        <f t="shared" si="13"/>
        <v>#N/A</v>
      </c>
    </row>
    <row r="200" spans="1:9" x14ac:dyDescent="0.35">
      <c r="A200" s="2">
        <v>44791</v>
      </c>
      <c r="B200">
        <v>332.647491</v>
      </c>
      <c r="C200" s="10">
        <v>44791</v>
      </c>
      <c r="D200">
        <f>VLOOKUP(C200,BSOFT_FUT_NEAR!B146:C371,2,FALSE)</f>
        <v>335.8</v>
      </c>
      <c r="E200">
        <f>VLOOKUP(C200,BSOFT_FUT_NEXT!C146:D371,2,FALSE)</f>
        <v>337.45</v>
      </c>
      <c r="F200">
        <f>VLOOKUP(C200,BSOFT_FUT_FAR!C146:D371,2,FALSE)</f>
        <v>338.15</v>
      </c>
      <c r="G200" t="str">
        <f t="shared" si="11"/>
        <v>Contango</v>
      </c>
      <c r="H200" t="str">
        <f t="shared" si="12"/>
        <v>Contango</v>
      </c>
      <c r="I200" t="str">
        <f t="shared" si="13"/>
        <v>Contango</v>
      </c>
    </row>
    <row r="201" spans="1:9" x14ac:dyDescent="0.35">
      <c r="A201" s="2">
        <v>44792</v>
      </c>
      <c r="B201">
        <v>329.66412400000002</v>
      </c>
      <c r="C201" s="10">
        <v>44792</v>
      </c>
      <c r="D201">
        <f>VLOOKUP(C201,BSOFT_FUT_NEAR!B147:C372,2,FALSE)</f>
        <v>331.35</v>
      </c>
      <c r="E201">
        <f>VLOOKUP(C201,BSOFT_FUT_NEXT!C147:D372,2,FALSE)</f>
        <v>333.2</v>
      </c>
      <c r="F201">
        <f>VLOOKUP(C201,BSOFT_FUT_FAR!C147:D372,2,FALSE)</f>
        <v>335.65</v>
      </c>
      <c r="G201" t="str">
        <f t="shared" si="11"/>
        <v>Contango</v>
      </c>
      <c r="H201" t="str">
        <f t="shared" si="12"/>
        <v>Contango</v>
      </c>
      <c r="I201" t="str">
        <f t="shared" si="13"/>
        <v>Contango</v>
      </c>
    </row>
    <row r="202" spans="1:9" x14ac:dyDescent="0.35">
      <c r="A202" s="2">
        <v>44795</v>
      </c>
      <c r="B202">
        <v>321.21118200000001</v>
      </c>
      <c r="C202" s="10">
        <v>44795</v>
      </c>
      <c r="D202">
        <f>VLOOKUP(C202,BSOFT_FUT_NEAR!B148:C373,2,FALSE)</f>
        <v>322.8</v>
      </c>
      <c r="E202">
        <f>VLOOKUP(C202,BSOFT_FUT_NEXT!C148:D373,2,FALSE)</f>
        <v>324.14999999999998</v>
      </c>
      <c r="F202">
        <f>VLOOKUP(C202,BSOFT_FUT_FAR!C148:D373,2,FALSE)</f>
        <v>327</v>
      </c>
      <c r="G202" t="str">
        <f t="shared" si="11"/>
        <v>Contango</v>
      </c>
      <c r="H202" t="str">
        <f t="shared" si="12"/>
        <v>Contango</v>
      </c>
      <c r="I202" t="str">
        <f t="shared" si="13"/>
        <v>Contango</v>
      </c>
    </row>
    <row r="203" spans="1:9" x14ac:dyDescent="0.35">
      <c r="A203" s="2">
        <v>44796</v>
      </c>
      <c r="B203">
        <v>319.520599</v>
      </c>
      <c r="C203" s="10">
        <v>44796</v>
      </c>
      <c r="D203">
        <f>VLOOKUP(C203,BSOFT_FUT_NEAR!B149:C374,2,FALSE)</f>
        <v>321.8</v>
      </c>
      <c r="E203">
        <f>VLOOKUP(C203,BSOFT_FUT_NEXT!C149:D374,2,FALSE)</f>
        <v>323.7</v>
      </c>
      <c r="F203">
        <f>VLOOKUP(C203,BSOFT_FUT_FAR!C149:D374,2,FALSE)</f>
        <v>325.5</v>
      </c>
      <c r="G203" t="str">
        <f t="shared" si="11"/>
        <v>Contango</v>
      </c>
      <c r="H203" t="str">
        <f t="shared" si="12"/>
        <v>Contango</v>
      </c>
      <c r="I203" t="str">
        <f t="shared" si="13"/>
        <v>Contango</v>
      </c>
    </row>
    <row r="204" spans="1:9" x14ac:dyDescent="0.35">
      <c r="A204" s="2">
        <v>44797</v>
      </c>
      <c r="B204">
        <v>318.52612299999998</v>
      </c>
      <c r="C204" s="10">
        <v>44797</v>
      </c>
      <c r="D204">
        <f>VLOOKUP(C204,BSOFT_FUT_NEAR!B150:C375,2,FALSE)</f>
        <v>320.95</v>
      </c>
      <c r="E204">
        <f>VLOOKUP(C204,BSOFT_FUT_NEXT!C150:D375,2,FALSE)</f>
        <v>322.85000000000002</v>
      </c>
      <c r="F204">
        <f>VLOOKUP(C204,BSOFT_FUT_FAR!C150:D375,2,FALSE)</f>
        <v>324.10000000000002</v>
      </c>
      <c r="G204" t="str">
        <f t="shared" si="11"/>
        <v>Contango</v>
      </c>
      <c r="H204" t="str">
        <f t="shared" si="12"/>
        <v>Contango</v>
      </c>
      <c r="I204" t="str">
        <f t="shared" si="13"/>
        <v>Contango</v>
      </c>
    </row>
    <row r="205" spans="1:9" x14ac:dyDescent="0.35">
      <c r="A205" s="2">
        <v>44798</v>
      </c>
      <c r="B205">
        <v>322.106201</v>
      </c>
      <c r="C205" s="10">
        <v>44798</v>
      </c>
      <c r="D205">
        <f>VLOOKUP(C205,BSOFT_FUT_NEAR!B151:C376,2,FALSE)</f>
        <v>323.89999999999998</v>
      </c>
      <c r="E205">
        <f>VLOOKUP(C205,BSOFT_FUT_NEXT!C151:D376,2,FALSE)</f>
        <v>325.85000000000002</v>
      </c>
      <c r="F205">
        <f>VLOOKUP(C205,BSOFT_FUT_FAR!C151:D376,2,FALSE)</f>
        <v>327.8</v>
      </c>
      <c r="G205" t="str">
        <f t="shared" si="11"/>
        <v>Contango</v>
      </c>
      <c r="H205" t="str">
        <f t="shared" si="12"/>
        <v>Contango</v>
      </c>
      <c r="I205" t="str">
        <f t="shared" si="13"/>
        <v>Contango</v>
      </c>
    </row>
    <row r="206" spans="1:9" x14ac:dyDescent="0.35">
      <c r="A206" s="2">
        <v>44799</v>
      </c>
      <c r="B206">
        <v>319.868652</v>
      </c>
      <c r="C206" s="10">
        <v>44799</v>
      </c>
      <c r="D206">
        <f>VLOOKUP(C206,BSOFT_FUT_NEAR!B152:C377,2,FALSE)</f>
        <v>322.89999999999998</v>
      </c>
      <c r="E206">
        <f>VLOOKUP(C206,BSOFT_FUT_NEXT!C152:D377,2,FALSE)</f>
        <v>324.95</v>
      </c>
      <c r="F206">
        <f>VLOOKUP(C206,BSOFT_FUT_FAR!C152:D377,2,FALSE)</f>
        <v>326.25</v>
      </c>
      <c r="G206" t="str">
        <f t="shared" si="11"/>
        <v>Contango</v>
      </c>
      <c r="H206" t="str">
        <f t="shared" si="12"/>
        <v>Contango</v>
      </c>
      <c r="I206" t="str">
        <f t="shared" si="13"/>
        <v>Contango</v>
      </c>
    </row>
    <row r="207" spans="1:9" x14ac:dyDescent="0.35">
      <c r="A207" s="2">
        <v>44802</v>
      </c>
      <c r="B207">
        <v>310.42126500000001</v>
      </c>
      <c r="C207" s="10">
        <v>44802</v>
      </c>
      <c r="D207">
        <f>VLOOKUP(C207,BSOFT_FUT_NEAR!B153:C378,2,FALSE)</f>
        <v>313.85000000000002</v>
      </c>
      <c r="E207">
        <f>VLOOKUP(C207,BSOFT_FUT_NEXT!C153:D378,2,FALSE)</f>
        <v>315.7</v>
      </c>
      <c r="F207">
        <f>VLOOKUP(C207,BSOFT_FUT_FAR!C153:D378,2,FALSE)</f>
        <v>316.45</v>
      </c>
      <c r="G207" t="str">
        <f t="shared" si="11"/>
        <v>Contango</v>
      </c>
      <c r="H207" t="str">
        <f t="shared" si="12"/>
        <v>Contango</v>
      </c>
      <c r="I207" t="str">
        <f t="shared" si="13"/>
        <v>Contango</v>
      </c>
    </row>
    <row r="208" spans="1:9" x14ac:dyDescent="0.35">
      <c r="A208" s="2">
        <v>44803</v>
      </c>
      <c r="B208">
        <v>319.57034299999998</v>
      </c>
      <c r="C208" s="10">
        <v>44803</v>
      </c>
      <c r="D208">
        <f>VLOOKUP(C208,BSOFT_FUT_NEAR!B154:C379,2,FALSE)</f>
        <v>322.89999999999998</v>
      </c>
      <c r="E208">
        <f>VLOOKUP(C208,BSOFT_FUT_NEXT!C154:D379,2,FALSE)</f>
        <v>325.14999999999998</v>
      </c>
      <c r="F208">
        <f>VLOOKUP(C208,BSOFT_FUT_FAR!C154:D379,2,FALSE)</f>
        <v>325.25</v>
      </c>
      <c r="G208" t="str">
        <f t="shared" si="11"/>
        <v>Contango</v>
      </c>
      <c r="H208" t="str">
        <f t="shared" si="12"/>
        <v>Contango</v>
      </c>
      <c r="I208" t="str">
        <f t="shared" si="13"/>
        <v>Contango</v>
      </c>
    </row>
    <row r="209" spans="1:9" x14ac:dyDescent="0.35">
      <c r="A209" s="2">
        <v>44805</v>
      </c>
      <c r="B209">
        <v>320.117279</v>
      </c>
      <c r="D209" t="e">
        <f>VLOOKUP(C209,BSOFT_FUT_NEAR!B155:C380,2,FALSE)</f>
        <v>#N/A</v>
      </c>
      <c r="E209" t="e">
        <f>VLOOKUP(C209,BSOFT_FUT_NEXT!C155:D380,2,FALSE)</f>
        <v>#N/A</v>
      </c>
      <c r="F209" t="e">
        <f>VLOOKUP(C209,BSOFT_FUT_FAR!C155:D380,2,FALSE)</f>
        <v>#N/A</v>
      </c>
      <c r="G209" t="e">
        <f t="shared" si="11"/>
        <v>#N/A</v>
      </c>
      <c r="H209" t="e">
        <f t="shared" si="12"/>
        <v>#N/A</v>
      </c>
      <c r="I209" t="e">
        <f t="shared" si="13"/>
        <v>#N/A</v>
      </c>
    </row>
    <row r="210" spans="1:9" x14ac:dyDescent="0.35">
      <c r="A210" s="2">
        <v>44806</v>
      </c>
      <c r="B210">
        <v>319.17254600000001</v>
      </c>
      <c r="D210" t="e">
        <f>VLOOKUP(C210,BSOFT_FUT_NEAR!B156:C381,2,FALSE)</f>
        <v>#N/A</v>
      </c>
      <c r="E210" t="e">
        <f>VLOOKUP(C210,BSOFT_FUT_NEXT!C156:D381,2,FALSE)</f>
        <v>#N/A</v>
      </c>
      <c r="F210" t="e">
        <f>VLOOKUP(C210,BSOFT_FUT_FAR!C156:D381,2,FALSE)</f>
        <v>#N/A</v>
      </c>
      <c r="G210" t="e">
        <f t="shared" si="11"/>
        <v>#N/A</v>
      </c>
      <c r="H210" t="e">
        <f t="shared" si="12"/>
        <v>#N/A</v>
      </c>
      <c r="I210" t="e">
        <f t="shared" si="13"/>
        <v>#N/A</v>
      </c>
    </row>
    <row r="211" spans="1:9" x14ac:dyDescent="0.35">
      <c r="A211" s="2">
        <v>44809</v>
      </c>
      <c r="B211">
        <v>320.71395899999999</v>
      </c>
      <c r="D211" t="e">
        <f>VLOOKUP(C211,BSOFT_FUT_NEAR!B157:C382,2,FALSE)</f>
        <v>#N/A</v>
      </c>
      <c r="E211" t="e">
        <f>VLOOKUP(C211,BSOFT_FUT_NEXT!C157:D382,2,FALSE)</f>
        <v>#N/A</v>
      </c>
      <c r="F211" t="e">
        <f>VLOOKUP(C211,BSOFT_FUT_FAR!C157:D382,2,FALSE)</f>
        <v>#N/A</v>
      </c>
      <c r="G211" t="e">
        <f t="shared" si="11"/>
        <v>#N/A</v>
      </c>
      <c r="H211" t="e">
        <f t="shared" si="12"/>
        <v>#N/A</v>
      </c>
      <c r="I211" t="e">
        <f t="shared" si="13"/>
        <v>#N/A</v>
      </c>
    </row>
    <row r="212" spans="1:9" x14ac:dyDescent="0.35">
      <c r="A212" s="2">
        <v>44810</v>
      </c>
      <c r="B212">
        <v>321.41009500000001</v>
      </c>
      <c r="C212" s="10">
        <v>44810</v>
      </c>
      <c r="D212">
        <f>VLOOKUP(C212,BSOFT_FUT_NEAR!B158:C383,2,FALSE)</f>
        <v>325.25</v>
      </c>
      <c r="E212">
        <f>VLOOKUP(C212,BSOFT_FUT_NEXT!C158:D383,2,FALSE)</f>
        <v>327</v>
      </c>
      <c r="F212">
        <f>VLOOKUP(C212,BSOFT_FUT_FAR!C158:D383,2,FALSE)</f>
        <v>327.25</v>
      </c>
      <c r="G212" t="str">
        <f t="shared" si="11"/>
        <v>Contango</v>
      </c>
      <c r="H212" t="str">
        <f t="shared" si="12"/>
        <v>Contango</v>
      </c>
      <c r="I212" t="str">
        <f t="shared" si="13"/>
        <v>Contango</v>
      </c>
    </row>
    <row r="213" spans="1:9" x14ac:dyDescent="0.35">
      <c r="A213" s="2">
        <v>44811</v>
      </c>
      <c r="B213">
        <v>316.18917800000003</v>
      </c>
      <c r="C213" s="10">
        <v>44811</v>
      </c>
      <c r="D213">
        <f>VLOOKUP(C213,BSOFT_FUT_NEAR!B159:C384,2,FALSE)</f>
        <v>320</v>
      </c>
      <c r="E213">
        <f>VLOOKUP(C213,BSOFT_FUT_NEXT!C159:D384,2,FALSE)</f>
        <v>321.89999999999998</v>
      </c>
      <c r="F213">
        <f>VLOOKUP(C213,BSOFT_FUT_FAR!C159:D384,2,FALSE)</f>
        <v>322.7</v>
      </c>
      <c r="G213" t="str">
        <f t="shared" si="11"/>
        <v>Contango</v>
      </c>
      <c r="H213" t="str">
        <f t="shared" si="12"/>
        <v>Contango</v>
      </c>
      <c r="I213" t="str">
        <f t="shared" si="13"/>
        <v>Contango</v>
      </c>
    </row>
    <row r="214" spans="1:9" x14ac:dyDescent="0.35">
      <c r="A214" s="2">
        <v>44812</v>
      </c>
      <c r="B214">
        <v>316.53720099999998</v>
      </c>
      <c r="C214" s="10">
        <v>44812</v>
      </c>
      <c r="D214">
        <f>VLOOKUP(C214,BSOFT_FUT_NEAR!B160:C385,2,FALSE)</f>
        <v>320.3</v>
      </c>
      <c r="E214">
        <f>VLOOKUP(C214,BSOFT_FUT_NEXT!C160:D385,2,FALSE)</f>
        <v>321.89999999999998</v>
      </c>
      <c r="F214">
        <f>VLOOKUP(C214,BSOFT_FUT_FAR!C160:D385,2,FALSE)</f>
        <v>322.7</v>
      </c>
      <c r="G214" t="str">
        <f t="shared" si="11"/>
        <v>Contango</v>
      </c>
      <c r="H214" t="str">
        <f t="shared" si="12"/>
        <v>Contango</v>
      </c>
      <c r="I214" t="str">
        <f t="shared" si="13"/>
        <v>Contango</v>
      </c>
    </row>
    <row r="215" spans="1:9" x14ac:dyDescent="0.35">
      <c r="A215" s="2">
        <v>44813</v>
      </c>
      <c r="B215">
        <v>326.92935199999999</v>
      </c>
      <c r="C215" s="10">
        <v>44813</v>
      </c>
      <c r="D215">
        <f>VLOOKUP(C215,BSOFT_FUT_NEAR!B161:C386,2,FALSE)</f>
        <v>330.25</v>
      </c>
      <c r="E215">
        <f>VLOOKUP(C215,BSOFT_FUT_NEXT!C161:D386,2,FALSE)</f>
        <v>331.8</v>
      </c>
      <c r="F215">
        <f>VLOOKUP(C215,BSOFT_FUT_FAR!C161:D386,2,FALSE)</f>
        <v>332.75</v>
      </c>
      <c r="G215" t="str">
        <f t="shared" si="11"/>
        <v>Contango</v>
      </c>
      <c r="H215" t="str">
        <f t="shared" si="12"/>
        <v>Contango</v>
      </c>
      <c r="I215" t="str">
        <f t="shared" si="13"/>
        <v>Contango</v>
      </c>
    </row>
    <row r="216" spans="1:9" x14ac:dyDescent="0.35">
      <c r="A216" s="2">
        <v>44816</v>
      </c>
      <c r="B216">
        <v>336.17782599999998</v>
      </c>
      <c r="C216" s="10">
        <v>44816</v>
      </c>
      <c r="D216">
        <f>VLOOKUP(C216,BSOFT_FUT_NEAR!B162:C387,2,FALSE)</f>
        <v>339.15</v>
      </c>
      <c r="E216">
        <f>VLOOKUP(C216,BSOFT_FUT_NEXT!C162:D387,2,FALSE)</f>
        <v>340.95</v>
      </c>
      <c r="F216">
        <f>VLOOKUP(C216,BSOFT_FUT_FAR!C162:D387,2,FALSE)</f>
        <v>342.25</v>
      </c>
      <c r="G216" t="str">
        <f t="shared" si="11"/>
        <v>Contango</v>
      </c>
      <c r="H216" t="str">
        <f t="shared" si="12"/>
        <v>Contango</v>
      </c>
      <c r="I216" t="str">
        <f t="shared" si="13"/>
        <v>Contango</v>
      </c>
    </row>
    <row r="217" spans="1:9" x14ac:dyDescent="0.35">
      <c r="A217" s="2">
        <v>44817</v>
      </c>
      <c r="B217">
        <v>333.095032</v>
      </c>
      <c r="C217" s="10">
        <v>44817</v>
      </c>
      <c r="D217">
        <f>VLOOKUP(C217,BSOFT_FUT_NEAR!B163:C388,2,FALSE)</f>
        <v>336.85</v>
      </c>
      <c r="E217">
        <f>VLOOKUP(C217,BSOFT_FUT_NEXT!C163:D388,2,FALSE)</f>
        <v>338.5</v>
      </c>
      <c r="F217">
        <f>VLOOKUP(C217,BSOFT_FUT_FAR!C163:D388,2,FALSE)</f>
        <v>339.3</v>
      </c>
      <c r="G217" t="str">
        <f t="shared" si="11"/>
        <v>Contango</v>
      </c>
      <c r="H217" t="str">
        <f t="shared" si="12"/>
        <v>Contango</v>
      </c>
      <c r="I217" t="str">
        <f t="shared" si="13"/>
        <v>Contango</v>
      </c>
    </row>
    <row r="218" spans="1:9" x14ac:dyDescent="0.35">
      <c r="A218" s="2">
        <v>44818</v>
      </c>
      <c r="B218">
        <v>322.70288099999999</v>
      </c>
      <c r="C218" s="10">
        <v>44818</v>
      </c>
      <c r="D218">
        <f>VLOOKUP(C218,BSOFT_FUT_NEAR!B164:C389,2,FALSE)</f>
        <v>326.3</v>
      </c>
      <c r="E218">
        <f>VLOOKUP(C218,BSOFT_FUT_NEXT!C164:D389,2,FALSE)</f>
        <v>328.15</v>
      </c>
      <c r="F218">
        <f>VLOOKUP(C218,BSOFT_FUT_FAR!C164:D389,2,FALSE)</f>
        <v>330.45</v>
      </c>
      <c r="G218" t="str">
        <f t="shared" si="11"/>
        <v>Contango</v>
      </c>
      <c r="H218" t="str">
        <f t="shared" si="12"/>
        <v>Contango</v>
      </c>
      <c r="I218" t="str">
        <f t="shared" si="13"/>
        <v>Contango</v>
      </c>
    </row>
    <row r="219" spans="1:9" x14ac:dyDescent="0.35">
      <c r="A219" s="2">
        <v>44819</v>
      </c>
      <c r="B219">
        <v>317.43225100000001</v>
      </c>
      <c r="C219" s="10">
        <v>44819</v>
      </c>
      <c r="D219">
        <f>VLOOKUP(C219,BSOFT_FUT_NEAR!B165:C390,2,FALSE)</f>
        <v>320.55</v>
      </c>
      <c r="E219">
        <f>VLOOKUP(C219,BSOFT_FUT_NEXT!C165:D390,2,FALSE)</f>
        <v>322.45</v>
      </c>
      <c r="F219">
        <f>VLOOKUP(C219,BSOFT_FUT_FAR!C165:D390,2,FALSE)</f>
        <v>322.8</v>
      </c>
      <c r="G219" t="str">
        <f t="shared" si="11"/>
        <v>Contango</v>
      </c>
      <c r="H219" t="str">
        <f t="shared" si="12"/>
        <v>Contango</v>
      </c>
      <c r="I219" t="str">
        <f t="shared" si="13"/>
        <v>Contango</v>
      </c>
    </row>
    <row r="220" spans="1:9" x14ac:dyDescent="0.35">
      <c r="A220" s="2">
        <v>44820</v>
      </c>
      <c r="B220">
        <v>306.39370700000001</v>
      </c>
      <c r="C220" s="10">
        <v>44820</v>
      </c>
      <c r="D220">
        <f>VLOOKUP(C220,BSOFT_FUT_NEAR!B166:C391,2,FALSE)</f>
        <v>308.35000000000002</v>
      </c>
      <c r="E220">
        <f>VLOOKUP(C220,BSOFT_FUT_NEXT!C166:D391,2,FALSE)</f>
        <v>310.05</v>
      </c>
      <c r="F220">
        <f>VLOOKUP(C220,BSOFT_FUT_FAR!C166:D391,2,FALSE)</f>
        <v>311.3</v>
      </c>
      <c r="G220" t="str">
        <f t="shared" si="11"/>
        <v>Contango</v>
      </c>
      <c r="H220" t="str">
        <f t="shared" si="12"/>
        <v>Contango</v>
      </c>
      <c r="I220" t="str">
        <f t="shared" si="13"/>
        <v>Contango</v>
      </c>
    </row>
    <row r="221" spans="1:9" x14ac:dyDescent="0.35">
      <c r="A221" s="2">
        <v>44823</v>
      </c>
      <c r="B221">
        <v>298.48773199999999</v>
      </c>
      <c r="C221" s="10">
        <v>44823</v>
      </c>
      <c r="D221">
        <f>VLOOKUP(C221,BSOFT_FUT_NEAR!B167:C392,2,FALSE)</f>
        <v>301.3</v>
      </c>
      <c r="E221">
        <f>VLOOKUP(C221,BSOFT_FUT_NEXT!C167:D392,2,FALSE)</f>
        <v>302.85000000000002</v>
      </c>
      <c r="F221">
        <f>VLOOKUP(C221,BSOFT_FUT_FAR!C167:D392,2,FALSE)</f>
        <v>303.3</v>
      </c>
      <c r="G221" t="str">
        <f t="shared" si="11"/>
        <v>Contango</v>
      </c>
      <c r="H221" t="str">
        <f t="shared" si="12"/>
        <v>Contango</v>
      </c>
      <c r="I221" t="str">
        <f t="shared" si="13"/>
        <v>Contango</v>
      </c>
    </row>
    <row r="222" spans="1:9" x14ac:dyDescent="0.35">
      <c r="A222" s="2">
        <v>44824</v>
      </c>
      <c r="B222">
        <v>303.11196899999999</v>
      </c>
      <c r="C222" s="10">
        <v>44824</v>
      </c>
      <c r="D222">
        <f>VLOOKUP(C222,BSOFT_FUT_NEAR!B168:C393,2,FALSE)</f>
        <v>305.64999999999998</v>
      </c>
      <c r="E222">
        <f>VLOOKUP(C222,BSOFT_FUT_NEXT!C168:D393,2,FALSE)</f>
        <v>307.2</v>
      </c>
      <c r="F222">
        <f>VLOOKUP(C222,BSOFT_FUT_FAR!C168:D393,2,FALSE)</f>
        <v>307.89999999999998</v>
      </c>
      <c r="G222" t="str">
        <f t="shared" si="11"/>
        <v>Contango</v>
      </c>
      <c r="H222" t="str">
        <f t="shared" si="12"/>
        <v>Contango</v>
      </c>
      <c r="I222" t="str">
        <f t="shared" si="13"/>
        <v>Contango</v>
      </c>
    </row>
    <row r="223" spans="1:9" x14ac:dyDescent="0.35">
      <c r="A223" s="2">
        <v>44825</v>
      </c>
      <c r="B223">
        <v>300.82473800000002</v>
      </c>
      <c r="C223" s="10">
        <v>44825</v>
      </c>
      <c r="D223">
        <f>VLOOKUP(C223,BSOFT_FUT_NEAR!B169:C394,2,FALSE)</f>
        <v>302.85000000000002</v>
      </c>
      <c r="E223">
        <f>VLOOKUP(C223,BSOFT_FUT_NEXT!C169:D394,2,FALSE)</f>
        <v>304.5</v>
      </c>
      <c r="F223">
        <f>VLOOKUP(C223,BSOFT_FUT_FAR!C169:D394,2,FALSE)</f>
        <v>305.7</v>
      </c>
      <c r="G223" t="str">
        <f t="shared" si="11"/>
        <v>Contango</v>
      </c>
      <c r="H223" t="str">
        <f t="shared" si="12"/>
        <v>Contango</v>
      </c>
      <c r="I223" t="str">
        <f t="shared" si="13"/>
        <v>Contango</v>
      </c>
    </row>
    <row r="224" spans="1:9" x14ac:dyDescent="0.35">
      <c r="A224" s="2">
        <v>44826</v>
      </c>
      <c r="B224">
        <v>301.91863999999998</v>
      </c>
      <c r="D224" t="e">
        <f>VLOOKUP(C224,BSOFT_FUT_NEAR!B170:C395,2,FALSE)</f>
        <v>#N/A</v>
      </c>
      <c r="E224" t="e">
        <f>VLOOKUP(C224,BSOFT_FUT_NEXT!C170:D395,2,FALSE)</f>
        <v>#N/A</v>
      </c>
      <c r="F224" t="e">
        <f>VLOOKUP(C224,BSOFT_FUT_FAR!C170:D395,2,FALSE)</f>
        <v>#N/A</v>
      </c>
      <c r="G224" t="e">
        <f t="shared" si="11"/>
        <v>#N/A</v>
      </c>
      <c r="H224" t="e">
        <f t="shared" si="12"/>
        <v>#N/A</v>
      </c>
      <c r="I224" t="e">
        <f t="shared" si="13"/>
        <v>#N/A</v>
      </c>
    </row>
    <row r="225" spans="1:9" x14ac:dyDescent="0.35">
      <c r="A225" s="2">
        <v>44827</v>
      </c>
      <c r="B225">
        <v>297.49325599999997</v>
      </c>
      <c r="C225" s="10">
        <v>44827</v>
      </c>
      <c r="D225">
        <f>VLOOKUP(C225,BSOFT_FUT_NEAR!B171:C396,2,FALSE)</f>
        <v>298.89999999999998</v>
      </c>
      <c r="E225">
        <f>VLOOKUP(C225,BSOFT_FUT_NEXT!C171:D396,2,FALSE)</f>
        <v>300.64999999999998</v>
      </c>
      <c r="F225">
        <f>VLOOKUP(C225,BSOFT_FUT_FAR!C171:D396,2,FALSE)</f>
        <v>301.39999999999998</v>
      </c>
      <c r="G225" t="str">
        <f t="shared" si="11"/>
        <v>Contango</v>
      </c>
      <c r="H225" t="str">
        <f t="shared" si="12"/>
        <v>Contango</v>
      </c>
      <c r="I225" t="str">
        <f t="shared" si="13"/>
        <v>Contango</v>
      </c>
    </row>
    <row r="226" spans="1:9" x14ac:dyDescent="0.35">
      <c r="A226" s="2">
        <v>44830</v>
      </c>
      <c r="B226">
        <v>289.09008799999998</v>
      </c>
      <c r="C226" s="10">
        <v>44830</v>
      </c>
      <c r="D226">
        <f>VLOOKUP(C226,BSOFT_FUT_NEAR!B172:C397,2,FALSE)</f>
        <v>290.60000000000002</v>
      </c>
      <c r="E226">
        <f>VLOOKUP(C226,BSOFT_FUT_NEXT!C172:D397,2,FALSE)</f>
        <v>292.35000000000002</v>
      </c>
      <c r="F226">
        <f>VLOOKUP(C226,BSOFT_FUT_FAR!C172:D397,2,FALSE)</f>
        <v>292.75</v>
      </c>
      <c r="G226" t="str">
        <f t="shared" si="11"/>
        <v>Contango</v>
      </c>
      <c r="H226" t="str">
        <f t="shared" si="12"/>
        <v>Contango</v>
      </c>
      <c r="I226" t="str">
        <f t="shared" si="13"/>
        <v>Contango</v>
      </c>
    </row>
    <row r="227" spans="1:9" x14ac:dyDescent="0.35">
      <c r="A227" s="2">
        <v>44831</v>
      </c>
      <c r="B227">
        <v>289.288971</v>
      </c>
      <c r="C227" s="10">
        <v>44831</v>
      </c>
      <c r="D227">
        <f>VLOOKUP(C227,BSOFT_FUT_NEAR!B173:C398,2,FALSE)</f>
        <v>291.60000000000002</v>
      </c>
      <c r="E227">
        <f>VLOOKUP(C227,BSOFT_FUT_NEXT!C173:D398,2,FALSE)</f>
        <v>293.25</v>
      </c>
      <c r="F227">
        <f>VLOOKUP(C227,BSOFT_FUT_FAR!C173:D398,2,FALSE)</f>
        <v>293.85000000000002</v>
      </c>
      <c r="G227" t="str">
        <f t="shared" si="11"/>
        <v>Contango</v>
      </c>
      <c r="H227" t="str">
        <f t="shared" si="12"/>
        <v>Contango</v>
      </c>
      <c r="I227" t="str">
        <f t="shared" si="13"/>
        <v>Contango</v>
      </c>
    </row>
    <row r="228" spans="1:9" x14ac:dyDescent="0.35">
      <c r="A228" s="2">
        <v>44832</v>
      </c>
      <c r="B228">
        <v>283.71997099999999</v>
      </c>
      <c r="C228" s="10">
        <v>44832</v>
      </c>
      <c r="D228">
        <f>VLOOKUP(C228,BSOFT_FUT_NEAR!B174:C399,2,FALSE)</f>
        <v>285.39999999999998</v>
      </c>
      <c r="E228">
        <f>VLOOKUP(C228,BSOFT_FUT_NEXT!C174:D399,2,FALSE)</f>
        <v>286.8</v>
      </c>
      <c r="F228">
        <f>VLOOKUP(C228,BSOFT_FUT_FAR!C174:D399,2,FALSE)</f>
        <v>286.89999999999998</v>
      </c>
      <c r="G228" t="str">
        <f t="shared" si="11"/>
        <v>Contango</v>
      </c>
      <c r="H228" t="str">
        <f t="shared" si="12"/>
        <v>Contango</v>
      </c>
      <c r="I228" t="str">
        <f t="shared" si="13"/>
        <v>Contango</v>
      </c>
    </row>
    <row r="229" spans="1:9" x14ac:dyDescent="0.35">
      <c r="A229" s="2">
        <v>44833</v>
      </c>
      <c r="B229">
        <v>279.24487299999998</v>
      </c>
      <c r="C229" s="10">
        <v>44833</v>
      </c>
      <c r="D229">
        <f>VLOOKUP(C229,BSOFT_FUT_NEAR!B175:C400,2,FALSE)</f>
        <v>280.8</v>
      </c>
      <c r="E229">
        <f>VLOOKUP(C229,BSOFT_FUT_NEXT!C175:D400,2,FALSE)</f>
        <v>282.55</v>
      </c>
      <c r="F229">
        <f>VLOOKUP(C229,BSOFT_FUT_FAR!C175:D400,2,FALSE)</f>
        <v>283.45</v>
      </c>
      <c r="G229" t="str">
        <f t="shared" si="11"/>
        <v>Contango</v>
      </c>
      <c r="H229" t="str">
        <f t="shared" si="12"/>
        <v>Contango</v>
      </c>
      <c r="I229" t="str">
        <f t="shared" si="13"/>
        <v>Contango</v>
      </c>
    </row>
    <row r="230" spans="1:9" x14ac:dyDescent="0.35">
      <c r="A230" s="2">
        <v>44834</v>
      </c>
      <c r="B230">
        <v>280.88577299999997</v>
      </c>
      <c r="D230" t="e">
        <f>VLOOKUP(C230,BSOFT_FUT_NEAR!B176:C401,2,FALSE)</f>
        <v>#N/A</v>
      </c>
      <c r="E230" t="e">
        <f>VLOOKUP(C230,BSOFT_FUT_NEXT!C176:D401,2,FALSE)</f>
        <v>#N/A</v>
      </c>
      <c r="F230" t="e">
        <f>VLOOKUP(C230,BSOFT_FUT_FAR!C176:D401,2,FALSE)</f>
        <v>#N/A</v>
      </c>
      <c r="G230" t="e">
        <f t="shared" si="11"/>
        <v>#N/A</v>
      </c>
      <c r="H230" t="e">
        <f t="shared" si="12"/>
        <v>#N/A</v>
      </c>
      <c r="I230" t="e">
        <f t="shared" si="13"/>
        <v>#N/A</v>
      </c>
    </row>
    <row r="231" spans="1:9" x14ac:dyDescent="0.35">
      <c r="A231" s="2">
        <v>44837</v>
      </c>
      <c r="B231">
        <v>277.35540800000001</v>
      </c>
      <c r="C231" s="10">
        <v>44837</v>
      </c>
      <c r="D231">
        <f>VLOOKUP(C231,BSOFT_FUT_NEAR!B177:C402,2,FALSE)</f>
        <v>279.35000000000002</v>
      </c>
      <c r="E231">
        <f>VLOOKUP(C231,BSOFT_FUT_NEXT!C177:D402,2,FALSE)</f>
        <v>280.2</v>
      </c>
      <c r="F231">
        <f>VLOOKUP(C231,BSOFT_FUT_FAR!C177:D402,2,FALSE)</f>
        <v>281.35000000000002</v>
      </c>
      <c r="G231" t="str">
        <f t="shared" si="11"/>
        <v>Contango</v>
      </c>
      <c r="H231" t="str">
        <f t="shared" si="12"/>
        <v>Contango</v>
      </c>
      <c r="I231" t="str">
        <f t="shared" si="13"/>
        <v>Contango</v>
      </c>
    </row>
    <row r="232" spans="1:9" x14ac:dyDescent="0.35">
      <c r="A232" s="2">
        <v>44838</v>
      </c>
      <c r="B232">
        <v>285.36084</v>
      </c>
      <c r="C232" s="10">
        <v>44838</v>
      </c>
      <c r="D232">
        <f>VLOOKUP(C232,BSOFT_FUT_NEAR!B178:C403,2,FALSE)</f>
        <v>288.75</v>
      </c>
      <c r="E232">
        <f>VLOOKUP(C232,BSOFT_FUT_NEXT!C178:D403,2,FALSE)</f>
        <v>288.95</v>
      </c>
      <c r="F232">
        <f>VLOOKUP(C232,BSOFT_FUT_FAR!C178:D403,2,FALSE)</f>
        <v>290.14999999999998</v>
      </c>
      <c r="G232" t="str">
        <f t="shared" si="11"/>
        <v>Contango</v>
      </c>
      <c r="H232" t="str">
        <f t="shared" si="12"/>
        <v>Contango</v>
      </c>
      <c r="I232" t="str">
        <f t="shared" si="13"/>
        <v>Contango</v>
      </c>
    </row>
    <row r="233" spans="1:9" x14ac:dyDescent="0.35">
      <c r="A233" s="2">
        <v>44840</v>
      </c>
      <c r="B233">
        <v>293.51541099999997</v>
      </c>
      <c r="C233" s="10">
        <v>44840</v>
      </c>
      <c r="D233">
        <f>VLOOKUP(C233,BSOFT_FUT_NEAR!B179:C404,2,FALSE)</f>
        <v>296.64999999999998</v>
      </c>
      <c r="E233">
        <f>VLOOKUP(C233,BSOFT_FUT_NEXT!C179:D404,2,FALSE)</f>
        <v>296.8</v>
      </c>
      <c r="F233">
        <f>VLOOKUP(C233,BSOFT_FUT_FAR!C179:D404,2,FALSE)</f>
        <v>298.2</v>
      </c>
      <c r="G233" t="str">
        <f t="shared" si="11"/>
        <v>Contango</v>
      </c>
      <c r="H233" t="str">
        <f t="shared" si="12"/>
        <v>Contango</v>
      </c>
      <c r="I233" t="str">
        <f t="shared" si="13"/>
        <v>Contango</v>
      </c>
    </row>
    <row r="234" spans="1:9" x14ac:dyDescent="0.35">
      <c r="A234" s="2">
        <v>44841</v>
      </c>
      <c r="B234">
        <v>292.02374300000002</v>
      </c>
      <c r="C234" s="10">
        <v>44841</v>
      </c>
      <c r="D234">
        <f>VLOOKUP(C234,BSOFT_FUT_NEAR!B180:C405,2,FALSE)</f>
        <v>295.14999999999998</v>
      </c>
      <c r="E234">
        <f>VLOOKUP(C234,BSOFT_FUT_NEXT!C180:D405,2,FALSE)</f>
        <v>295.60000000000002</v>
      </c>
      <c r="F234">
        <f>VLOOKUP(C234,BSOFT_FUT_FAR!C180:D405,2,FALSE)</f>
        <v>297.89999999999998</v>
      </c>
      <c r="G234" t="str">
        <f t="shared" si="11"/>
        <v>Contango</v>
      </c>
      <c r="H234" t="str">
        <f t="shared" si="12"/>
        <v>Contango</v>
      </c>
      <c r="I234" t="str">
        <f t="shared" si="13"/>
        <v>Contango</v>
      </c>
    </row>
    <row r="235" spans="1:9" x14ac:dyDescent="0.35">
      <c r="A235" s="2">
        <v>44844</v>
      </c>
      <c r="B235">
        <v>287.49893200000002</v>
      </c>
      <c r="C235" s="10">
        <v>44844</v>
      </c>
      <c r="D235">
        <f>VLOOKUP(C235,BSOFT_FUT_NEAR!B181:C406,2,FALSE)</f>
        <v>290.39999999999998</v>
      </c>
      <c r="E235">
        <f>VLOOKUP(C235,BSOFT_FUT_NEXT!C181:D406,2,FALSE)</f>
        <v>290.60000000000002</v>
      </c>
      <c r="F235">
        <f>VLOOKUP(C235,BSOFT_FUT_FAR!C181:D406,2,FALSE)</f>
        <v>292</v>
      </c>
      <c r="G235" t="str">
        <f t="shared" si="11"/>
        <v>Contango</v>
      </c>
      <c r="H235" t="str">
        <f t="shared" si="12"/>
        <v>Contango</v>
      </c>
      <c r="I235" t="str">
        <f t="shared" si="13"/>
        <v>Contango</v>
      </c>
    </row>
    <row r="236" spans="1:9" x14ac:dyDescent="0.35">
      <c r="A236" s="2">
        <v>44845</v>
      </c>
      <c r="B236">
        <v>280.13992300000001</v>
      </c>
      <c r="C236" s="10">
        <v>44845</v>
      </c>
      <c r="D236">
        <f>VLOOKUP(C236,BSOFT_FUT_NEAR!B182:C407,2,FALSE)</f>
        <v>282.39999999999998</v>
      </c>
      <c r="E236">
        <f>VLOOKUP(C236,BSOFT_FUT_NEXT!C182:D407,2,FALSE)</f>
        <v>282.55</v>
      </c>
      <c r="F236">
        <f>VLOOKUP(C236,BSOFT_FUT_FAR!C182:D407,2,FALSE)</f>
        <v>284.05</v>
      </c>
      <c r="G236" t="str">
        <f t="shared" si="11"/>
        <v>Contango</v>
      </c>
      <c r="H236" t="str">
        <f t="shared" si="12"/>
        <v>Contango</v>
      </c>
      <c r="I236" t="str">
        <f t="shared" si="13"/>
        <v>Contango</v>
      </c>
    </row>
    <row r="237" spans="1:9" x14ac:dyDescent="0.35">
      <c r="A237" s="2">
        <v>44846</v>
      </c>
      <c r="B237">
        <v>281.58187900000001</v>
      </c>
      <c r="C237" s="10">
        <v>44846</v>
      </c>
      <c r="D237">
        <f>VLOOKUP(C237,BSOFT_FUT_NEAR!B183:C408,2,FALSE)</f>
        <v>284.39999999999998</v>
      </c>
      <c r="E237">
        <f>VLOOKUP(C237,BSOFT_FUT_NEXT!C183:D408,2,FALSE)</f>
        <v>284.25</v>
      </c>
      <c r="F237">
        <f>VLOOKUP(C237,BSOFT_FUT_FAR!C183:D408,2,FALSE)</f>
        <v>285.55</v>
      </c>
      <c r="G237" t="str">
        <f t="shared" si="11"/>
        <v>Contango</v>
      </c>
      <c r="H237" t="str">
        <f t="shared" si="12"/>
        <v>Contango</v>
      </c>
      <c r="I237" t="str">
        <f t="shared" si="13"/>
        <v>Contango</v>
      </c>
    </row>
    <row r="238" spans="1:9" x14ac:dyDescent="0.35">
      <c r="A238" s="2">
        <v>44847</v>
      </c>
      <c r="B238">
        <v>278.89685100000003</v>
      </c>
      <c r="C238" s="10">
        <v>44847</v>
      </c>
      <c r="D238">
        <f>VLOOKUP(C238,BSOFT_FUT_NEAR!B184:C409,2,FALSE)</f>
        <v>281.39999999999998</v>
      </c>
      <c r="E238">
        <f>VLOOKUP(C238,BSOFT_FUT_NEXT!C184:D409,2,FALSE)</f>
        <v>281.35000000000002</v>
      </c>
      <c r="F238">
        <f>VLOOKUP(C238,BSOFT_FUT_FAR!C184:D409,2,FALSE)</f>
        <v>282.14999999999998</v>
      </c>
      <c r="G238" t="str">
        <f t="shared" si="11"/>
        <v>Contango</v>
      </c>
      <c r="H238" t="str">
        <f t="shared" si="12"/>
        <v>Contango</v>
      </c>
      <c r="I238" t="str">
        <f t="shared" si="13"/>
        <v>Contango</v>
      </c>
    </row>
    <row r="239" spans="1:9" x14ac:dyDescent="0.35">
      <c r="A239" s="2">
        <v>44848</v>
      </c>
      <c r="B239">
        <v>281.23382600000002</v>
      </c>
      <c r="C239" s="10">
        <v>44848</v>
      </c>
      <c r="D239">
        <f>VLOOKUP(C239,BSOFT_FUT_NEAR!B185:C410,2,FALSE)</f>
        <v>283.8</v>
      </c>
      <c r="E239">
        <f>VLOOKUP(C239,BSOFT_FUT_NEXT!C185:D410,2,FALSE)</f>
        <v>283.64999999999998</v>
      </c>
      <c r="F239">
        <f>VLOOKUP(C239,BSOFT_FUT_FAR!C185:D410,2,FALSE)</f>
        <v>284.7</v>
      </c>
      <c r="G239" t="str">
        <f t="shared" si="11"/>
        <v>Contango</v>
      </c>
      <c r="H239" t="str">
        <f t="shared" si="12"/>
        <v>Contango</v>
      </c>
      <c r="I239" t="str">
        <f t="shared" si="13"/>
        <v>Contango</v>
      </c>
    </row>
    <row r="240" spans="1:9" x14ac:dyDescent="0.35">
      <c r="A240" s="2">
        <v>44851</v>
      </c>
      <c r="B240">
        <v>280.04046599999998</v>
      </c>
      <c r="C240" s="10">
        <v>44851</v>
      </c>
      <c r="D240">
        <f>VLOOKUP(C240,BSOFT_FUT_NEAR!B186:C411,2,FALSE)</f>
        <v>282.35000000000002</v>
      </c>
      <c r="E240">
        <f>VLOOKUP(C240,BSOFT_FUT_NEXT!C186:D411,2,FALSE)</f>
        <v>282.2</v>
      </c>
      <c r="F240">
        <f>VLOOKUP(C240,BSOFT_FUT_FAR!C186:D411,2,FALSE)</f>
        <v>285.25</v>
      </c>
      <c r="G240" t="str">
        <f t="shared" si="11"/>
        <v>Contango</v>
      </c>
      <c r="H240" t="str">
        <f t="shared" si="12"/>
        <v>Contango</v>
      </c>
      <c r="I240" t="str">
        <f t="shared" si="13"/>
        <v>Contango</v>
      </c>
    </row>
    <row r="241" spans="1:9" x14ac:dyDescent="0.35">
      <c r="A241" s="2">
        <v>44852</v>
      </c>
      <c r="B241">
        <v>279.84158300000001</v>
      </c>
      <c r="C241" s="10">
        <v>44852</v>
      </c>
      <c r="D241">
        <f>VLOOKUP(C241,BSOFT_FUT_NEAR!B187:C412,2,FALSE)</f>
        <v>282.60000000000002</v>
      </c>
      <c r="E241">
        <f>VLOOKUP(C241,BSOFT_FUT_NEXT!C187:D412,2,FALSE)</f>
        <v>282.25</v>
      </c>
      <c r="F241">
        <f>VLOOKUP(C241,BSOFT_FUT_FAR!C187:D412,2,FALSE)</f>
        <v>283.45</v>
      </c>
      <c r="G241" t="str">
        <f t="shared" si="11"/>
        <v>Contango</v>
      </c>
      <c r="H241" t="str">
        <f t="shared" si="12"/>
        <v>Contango</v>
      </c>
      <c r="I241" t="str">
        <f t="shared" si="13"/>
        <v>Contango</v>
      </c>
    </row>
    <row r="242" spans="1:9" x14ac:dyDescent="0.35">
      <c r="A242" s="2">
        <v>44853</v>
      </c>
      <c r="B242">
        <v>270.69253500000002</v>
      </c>
      <c r="C242" s="10">
        <v>44853</v>
      </c>
      <c r="D242">
        <f>VLOOKUP(C242,BSOFT_FUT_NEAR!B188:C413,2,FALSE)</f>
        <v>272.14999999999998</v>
      </c>
      <c r="E242">
        <f>VLOOKUP(C242,BSOFT_FUT_NEXT!C188:D413,2,FALSE)</f>
        <v>271.85000000000002</v>
      </c>
      <c r="F242">
        <f>VLOOKUP(C242,BSOFT_FUT_FAR!C188:D413,2,FALSE)</f>
        <v>273.25</v>
      </c>
      <c r="G242" t="str">
        <f t="shared" si="11"/>
        <v>Contango</v>
      </c>
      <c r="H242" t="str">
        <f t="shared" si="12"/>
        <v>Contango</v>
      </c>
      <c r="I242" t="str">
        <f t="shared" si="13"/>
        <v>Contango</v>
      </c>
    </row>
    <row r="243" spans="1:9" x14ac:dyDescent="0.35">
      <c r="A243" s="2">
        <v>44854</v>
      </c>
      <c r="B243">
        <v>284.41610700000001</v>
      </c>
      <c r="C243" s="10">
        <v>44854</v>
      </c>
      <c r="D243">
        <f>VLOOKUP(C243,BSOFT_FUT_NEAR!B189:C414,2,FALSE)</f>
        <v>286.89999999999998</v>
      </c>
      <c r="E243">
        <f>VLOOKUP(C243,BSOFT_FUT_NEXT!C189:D414,2,FALSE)</f>
        <v>286.39999999999998</v>
      </c>
      <c r="F243">
        <f>VLOOKUP(C243,BSOFT_FUT_FAR!C189:D414,2,FALSE)</f>
        <v>287.45</v>
      </c>
      <c r="G243" t="str">
        <f t="shared" si="11"/>
        <v>Contango</v>
      </c>
      <c r="H243" t="str">
        <f t="shared" si="12"/>
        <v>Contango</v>
      </c>
      <c r="I243" t="str">
        <f t="shared" si="13"/>
        <v>Contango</v>
      </c>
    </row>
    <row r="244" spans="1:9" x14ac:dyDescent="0.35">
      <c r="A244" s="2">
        <v>44855</v>
      </c>
      <c r="B244">
        <v>278.84710699999999</v>
      </c>
      <c r="C244" s="10">
        <v>44855</v>
      </c>
      <c r="D244">
        <f>VLOOKUP(C244,BSOFT_FUT_NEAR!B190:C415,2,FALSE)</f>
        <v>280.85000000000002</v>
      </c>
      <c r="E244">
        <f>VLOOKUP(C244,BSOFT_FUT_NEXT!C190:D415,2,FALSE)</f>
        <v>280.39999999999998</v>
      </c>
      <c r="F244">
        <f>VLOOKUP(C244,BSOFT_FUT_FAR!C190:D415,2,FALSE)</f>
        <v>283.89999999999998</v>
      </c>
      <c r="G244" t="str">
        <f t="shared" si="11"/>
        <v>Contango</v>
      </c>
      <c r="H244" t="str">
        <f t="shared" si="12"/>
        <v>Contango</v>
      </c>
      <c r="I244" t="str">
        <f t="shared" si="13"/>
        <v>Contango</v>
      </c>
    </row>
    <row r="245" spans="1:9" x14ac:dyDescent="0.35">
      <c r="A245" s="2">
        <v>44858</v>
      </c>
      <c r="B245">
        <v>280.587402</v>
      </c>
      <c r="D245" t="e">
        <f>VLOOKUP(C245,BSOFT_FUT_NEAR!B191:C416,2,FALSE)</f>
        <v>#N/A</v>
      </c>
      <c r="E245" t="e">
        <f>VLOOKUP(C245,BSOFT_FUT_NEXT!C191:D416,2,FALSE)</f>
        <v>#N/A</v>
      </c>
      <c r="F245" t="e">
        <f>VLOOKUP(C245,BSOFT_FUT_FAR!C191:D416,2,FALSE)</f>
        <v>#N/A</v>
      </c>
      <c r="G245" t="e">
        <f t="shared" si="11"/>
        <v>#N/A</v>
      </c>
      <c r="H245" t="e">
        <f t="shared" si="12"/>
        <v>#N/A</v>
      </c>
      <c r="I245" t="e">
        <f t="shared" si="13"/>
        <v>#N/A</v>
      </c>
    </row>
    <row r="246" spans="1:9" x14ac:dyDescent="0.35">
      <c r="A246" s="2">
        <v>44859</v>
      </c>
      <c r="B246">
        <v>272.58200099999999</v>
      </c>
      <c r="C246" s="10">
        <v>44859</v>
      </c>
      <c r="D246">
        <f>VLOOKUP(C246,BSOFT_FUT_NEAR!B192:C417,2,FALSE)</f>
        <v>273.8</v>
      </c>
      <c r="E246">
        <f>VLOOKUP(C246,BSOFT_FUT_NEXT!C192:D417,2,FALSE)</f>
        <v>273.60000000000002</v>
      </c>
      <c r="F246">
        <f>VLOOKUP(C246,BSOFT_FUT_FAR!C192:D417,2,FALSE)</f>
        <v>274.85000000000002</v>
      </c>
      <c r="G246" t="str">
        <f t="shared" si="11"/>
        <v>Contango</v>
      </c>
      <c r="H246" t="str">
        <f t="shared" si="12"/>
        <v>Contango</v>
      </c>
      <c r="I246" t="str">
        <f t="shared" si="13"/>
        <v>Contango</v>
      </c>
    </row>
    <row r="247" spans="1:9" x14ac:dyDescent="0.35">
      <c r="A247" s="2">
        <v>44861</v>
      </c>
      <c r="B247">
        <v>268.70361300000002</v>
      </c>
      <c r="C247" s="10">
        <v>44861</v>
      </c>
      <c r="D247">
        <f>VLOOKUP(C247,BSOFT_FUT_NEAR!B193:C418,2,FALSE)</f>
        <v>270.2</v>
      </c>
      <c r="E247">
        <f>VLOOKUP(C247,BSOFT_FUT_NEXT!C193:D418,2,FALSE)</f>
        <v>270.64999999999998</v>
      </c>
      <c r="F247">
        <f>VLOOKUP(C247,BSOFT_FUT_FAR!C193:D418,2,FALSE)</f>
        <v>272.2</v>
      </c>
      <c r="G247" t="str">
        <f t="shared" si="11"/>
        <v>Contango</v>
      </c>
      <c r="H247" t="str">
        <f t="shared" si="12"/>
        <v>Contango</v>
      </c>
      <c r="I247" t="str">
        <f t="shared" si="13"/>
        <v>Contango</v>
      </c>
    </row>
    <row r="248" spans="1:9" x14ac:dyDescent="0.35">
      <c r="A248" s="2">
        <v>44862</v>
      </c>
      <c r="B248">
        <v>261.59320100000002</v>
      </c>
      <c r="C248" s="10">
        <v>44862</v>
      </c>
      <c r="D248">
        <f>VLOOKUP(C248,BSOFT_FUT_NEAR!B194:C419,2,FALSE)</f>
        <v>262.75</v>
      </c>
      <c r="E248">
        <f>VLOOKUP(C248,BSOFT_FUT_NEXT!C194:D419,2,FALSE)</f>
        <v>264.05</v>
      </c>
      <c r="F248">
        <f>VLOOKUP(C248,BSOFT_FUT_FAR!C194:D419,2,FALSE)</f>
        <v>267.3</v>
      </c>
      <c r="G248" t="str">
        <f t="shared" si="11"/>
        <v>Contango</v>
      </c>
      <c r="H248" t="str">
        <f t="shared" si="12"/>
        <v>Contango</v>
      </c>
      <c r="I248" t="str">
        <f t="shared" si="13"/>
        <v>Contango</v>
      </c>
    </row>
    <row r="249" spans="1:9" x14ac:dyDescent="0.35">
      <c r="C249" s="10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8B5B-85AC-43DF-9F6A-4E1B102301D9}">
  <dimension ref="A1:Z249"/>
  <sheetViews>
    <sheetView topLeftCell="X25" workbookViewId="0">
      <selection activeCell="AJ27" sqref="AJ27"/>
    </sheetView>
  </sheetViews>
  <sheetFormatPr defaultRowHeight="14.5" x14ac:dyDescent="0.35"/>
  <cols>
    <col min="1" max="1" width="10.453125" bestFit="1" customWidth="1"/>
    <col min="3" max="3" width="10.08984375" bestFit="1" customWidth="1"/>
    <col min="19" max="19" width="9.453125" bestFit="1" customWidth="1"/>
  </cols>
  <sheetData>
    <row r="1" spans="1:26" x14ac:dyDescent="0.35">
      <c r="A1" t="s">
        <v>0</v>
      </c>
      <c r="B1" t="s">
        <v>72</v>
      </c>
      <c r="C1" s="9" t="s">
        <v>37</v>
      </c>
      <c r="D1" t="s">
        <v>70</v>
      </c>
      <c r="E1" t="s">
        <v>68</v>
      </c>
      <c r="F1" t="s">
        <v>69</v>
      </c>
      <c r="G1" t="s">
        <v>70</v>
      </c>
      <c r="H1" t="s">
        <v>68</v>
      </c>
      <c r="I1" t="s">
        <v>69</v>
      </c>
      <c r="S1" t="s">
        <v>0</v>
      </c>
      <c r="T1" t="s">
        <v>72</v>
      </c>
      <c r="U1" t="s">
        <v>70</v>
      </c>
      <c r="V1" t="s">
        <v>80</v>
      </c>
      <c r="W1" t="s">
        <v>81</v>
      </c>
      <c r="X1" t="s">
        <v>79</v>
      </c>
      <c r="Y1" t="s">
        <v>80</v>
      </c>
      <c r="Z1" t="s">
        <v>81</v>
      </c>
    </row>
    <row r="2" spans="1:26" x14ac:dyDescent="0.35">
      <c r="A2" s="2">
        <v>44501</v>
      </c>
      <c r="B2">
        <v>1065.8813479999999</v>
      </c>
      <c r="C2" s="10">
        <v>44501</v>
      </c>
      <c r="D2">
        <f>VLOOKUP(RAMCOCEM_BACKWARDATION_CONTANGO!C2,RAMCOCEM_FUT_NEAR!B3:C228,2,FALSE)</f>
        <v>1074.25</v>
      </c>
      <c r="E2">
        <f>VLOOKUP(C2,RAMCOCEM_FUT_NEXT!B4:C229,2,FALSE)</f>
        <v>1076.8499999999999</v>
      </c>
      <c r="F2">
        <f>VLOOKUP(C2,RAMCOCEM_FUT_FAR!B4:C229,2,FALSE)</f>
        <v>1080.05</v>
      </c>
      <c r="G2" t="str">
        <f>IF(D2-$B2&gt;0,"Contango","Backwardation")</f>
        <v>Contango</v>
      </c>
      <c r="H2" t="str">
        <f t="shared" ref="H2:I2" si="0">IF(E2-$B2&gt;0,"Contango","Backwardation")</f>
        <v>Contango</v>
      </c>
      <c r="I2" t="str">
        <f t="shared" si="0"/>
        <v>Contango</v>
      </c>
      <c r="S2" s="2">
        <v>44470</v>
      </c>
      <c r="T2">
        <v>1062.2459719999999</v>
      </c>
    </row>
    <row r="3" spans="1:26" x14ac:dyDescent="0.35">
      <c r="A3" s="2">
        <v>44502</v>
      </c>
      <c r="B3">
        <v>1063.092529</v>
      </c>
      <c r="C3" s="10">
        <v>44502</v>
      </c>
      <c r="D3">
        <f>VLOOKUP(RAMCOCEM_BACKWARDATION_CONTANGO!C3,RAMCOCEM_FUT_NEAR!B4:C229,2,FALSE)</f>
        <v>1070.6500000000001</v>
      </c>
      <c r="E3">
        <f>VLOOKUP(C3,RAMCOCEM_FUT_NEXT!B5:C230,2,FALSE)</f>
        <v>1076.4000000000001</v>
      </c>
      <c r="F3">
        <f>VLOOKUP(C3,RAMCOCEM_FUT_FAR!B5:C230,2,FALSE)</f>
        <v>1077.1500000000001</v>
      </c>
      <c r="G3" t="str">
        <f t="shared" ref="G3:G66" si="1">IF(D3-$B3&gt;0,"Contango","Backwardation")</f>
        <v>Contango</v>
      </c>
      <c r="H3" t="str">
        <f t="shared" ref="H3:H66" si="2">IF(E3-$B3&gt;0,"Contango","Backwardation")</f>
        <v>Contango</v>
      </c>
      <c r="I3" t="str">
        <f t="shared" ref="I3:I66" si="3">IF(F3-$B3&gt;0,"Contango","Backwardation")</f>
        <v>Contango</v>
      </c>
      <c r="S3" s="2">
        <v>44501</v>
      </c>
      <c r="T3">
        <v>937.29632600000002</v>
      </c>
      <c r="U3">
        <v>1074.25</v>
      </c>
      <c r="V3">
        <v>1076.8499999999999</v>
      </c>
      <c r="W3">
        <v>1080.05</v>
      </c>
      <c r="X3" t="str">
        <f>IF(U3-$T3&gt;0,"CONTANGO","BACKWARDATION")</f>
        <v>CONTANGO</v>
      </c>
      <c r="Y3" t="str">
        <f t="shared" ref="Y3:Z14" si="4">IF(V3-$T3&gt;0,"CONTANGO","BACKWARDATION")</f>
        <v>CONTANGO</v>
      </c>
      <c r="Z3" t="str">
        <f t="shared" si="4"/>
        <v>CONTANGO</v>
      </c>
    </row>
    <row r="4" spans="1:26" x14ac:dyDescent="0.35">
      <c r="A4" s="2">
        <v>44503</v>
      </c>
      <c r="B4">
        <v>1075.3435059999999</v>
      </c>
      <c r="C4" s="10">
        <v>44503</v>
      </c>
      <c r="D4">
        <f>VLOOKUP(RAMCOCEM_BACKWARDATION_CONTANGO!C4,RAMCOCEM_FUT_NEAR!B5:C230,2,FALSE)</f>
        <v>1081.5</v>
      </c>
      <c r="E4">
        <f>VLOOKUP(C4,RAMCOCEM_FUT_NEXT!B6:C231,2,FALSE)</f>
        <v>1087.3499999999999</v>
      </c>
      <c r="F4">
        <f>VLOOKUP(C4,RAMCOCEM_FUT_FAR!B6:C231,2,FALSE)</f>
        <v>1089.4000000000001</v>
      </c>
      <c r="G4" t="str">
        <f t="shared" si="1"/>
        <v>Contango</v>
      </c>
      <c r="H4" t="str">
        <f t="shared" si="2"/>
        <v>Contango</v>
      </c>
      <c r="I4" t="str">
        <f t="shared" si="3"/>
        <v>Contango</v>
      </c>
      <c r="S4" s="2">
        <v>44531</v>
      </c>
      <c r="T4">
        <v>1000.094849</v>
      </c>
      <c r="U4">
        <v>946.1</v>
      </c>
      <c r="V4">
        <v>949</v>
      </c>
      <c r="W4">
        <v>953.55</v>
      </c>
      <c r="X4" t="str">
        <f t="shared" ref="X4:X14" si="5">IF(U4-$T4&gt;0,"CONTANGO","BACKWARDATION")</f>
        <v>BACKWARDATION</v>
      </c>
      <c r="Y4" t="str">
        <f t="shared" si="4"/>
        <v>BACKWARDATION</v>
      </c>
      <c r="Z4" t="str">
        <f t="shared" si="4"/>
        <v>BACKWARDATION</v>
      </c>
    </row>
    <row r="5" spans="1:26" x14ac:dyDescent="0.35">
      <c r="A5" s="2">
        <v>44504</v>
      </c>
      <c r="B5">
        <v>1082.2657469999999</v>
      </c>
      <c r="C5" s="10">
        <v>44504</v>
      </c>
      <c r="D5">
        <f>VLOOKUP(RAMCOCEM_BACKWARDATION_CONTANGO!C5,RAMCOCEM_FUT_NEAR!B6:C231,2,FALSE)</f>
        <v>1091.9000000000001</v>
      </c>
      <c r="E5">
        <f>VLOOKUP(C5,RAMCOCEM_FUT_NEXT!B7:C232,2,FALSE)</f>
        <v>1093.95</v>
      </c>
      <c r="F5">
        <f>VLOOKUP(C5,RAMCOCEM_FUT_FAR!B7:C232,2,FALSE)</f>
        <v>1090</v>
      </c>
      <c r="G5" t="str">
        <f t="shared" si="1"/>
        <v>Contango</v>
      </c>
      <c r="H5" t="str">
        <f t="shared" si="2"/>
        <v>Contango</v>
      </c>
      <c r="I5" t="str">
        <f t="shared" si="3"/>
        <v>Contango</v>
      </c>
      <c r="S5" s="2">
        <v>44562</v>
      </c>
      <c r="T5">
        <v>865.63330099999996</v>
      </c>
      <c r="U5">
        <v>1032.75</v>
      </c>
      <c r="V5">
        <v>1036.25</v>
      </c>
      <c r="W5">
        <v>1036.8</v>
      </c>
      <c r="X5" t="str">
        <f t="shared" si="5"/>
        <v>CONTANGO</v>
      </c>
      <c r="Y5" t="str">
        <f t="shared" si="4"/>
        <v>CONTANGO</v>
      </c>
      <c r="Z5" t="str">
        <f t="shared" si="4"/>
        <v>CONTANGO</v>
      </c>
    </row>
    <row r="6" spans="1:26" x14ac:dyDescent="0.35">
      <c r="A6" s="2">
        <v>44508</v>
      </c>
      <c r="B6">
        <v>1091.528687</v>
      </c>
      <c r="C6" s="10">
        <v>44508</v>
      </c>
      <c r="D6">
        <f>VLOOKUP(RAMCOCEM_BACKWARDATION_CONTANGO!C6,RAMCOCEM_FUT_NEAR!B7:C232,2,FALSE)</f>
        <v>1101.4000000000001</v>
      </c>
      <c r="E6">
        <f>VLOOKUP(C6,RAMCOCEM_FUT_NEXT!B8:C233,2,FALSE)</f>
        <v>1106.3499999999999</v>
      </c>
      <c r="F6">
        <f>VLOOKUP(C6,RAMCOCEM_FUT_FAR!B8:C233,2,FALSE)</f>
        <v>1105.25</v>
      </c>
      <c r="G6" t="str">
        <f t="shared" si="1"/>
        <v>Contango</v>
      </c>
      <c r="H6" t="str">
        <f t="shared" si="2"/>
        <v>Contango</v>
      </c>
      <c r="I6" t="str">
        <f t="shared" si="3"/>
        <v>Contango</v>
      </c>
      <c r="S6" s="2">
        <v>44593</v>
      </c>
      <c r="T6">
        <v>783.76122999999995</v>
      </c>
      <c r="U6">
        <v>896.2</v>
      </c>
      <c r="V6">
        <v>896.55</v>
      </c>
      <c r="W6">
        <v>904.45</v>
      </c>
      <c r="X6" t="str">
        <f t="shared" si="5"/>
        <v>CONTANGO</v>
      </c>
      <c r="Y6" t="str">
        <f t="shared" si="4"/>
        <v>CONTANGO</v>
      </c>
      <c r="Z6" t="str">
        <f t="shared" si="4"/>
        <v>CONTANGO</v>
      </c>
    </row>
    <row r="7" spans="1:26" x14ac:dyDescent="0.35">
      <c r="A7" s="2">
        <v>44509</v>
      </c>
      <c r="B7">
        <v>1075.692139</v>
      </c>
      <c r="C7" s="10">
        <v>44509</v>
      </c>
      <c r="D7">
        <f>VLOOKUP(RAMCOCEM_BACKWARDATION_CONTANGO!C7,RAMCOCEM_FUT_NEAR!B8:C233,2,FALSE)</f>
        <v>1085.55</v>
      </c>
      <c r="E7">
        <f>VLOOKUP(C7,RAMCOCEM_FUT_NEXT!B9:C234,2,FALSE)</f>
        <v>1090.25</v>
      </c>
      <c r="F7">
        <f>VLOOKUP(C7,RAMCOCEM_FUT_FAR!B9:C234,2,FALSE)</f>
        <v>1089.1500000000001</v>
      </c>
      <c r="G7" t="str">
        <f t="shared" si="1"/>
        <v>Contango</v>
      </c>
      <c r="H7" t="str">
        <f t="shared" si="2"/>
        <v>Contango</v>
      </c>
      <c r="I7" t="str">
        <f t="shared" si="3"/>
        <v>Contango</v>
      </c>
      <c r="S7" s="2">
        <v>44621</v>
      </c>
      <c r="T7">
        <v>764.98638900000003</v>
      </c>
      <c r="U7">
        <v>779.9</v>
      </c>
      <c r="V7">
        <v>783.75</v>
      </c>
      <c r="W7">
        <v>784.05</v>
      </c>
      <c r="X7" t="str">
        <f t="shared" si="5"/>
        <v>CONTANGO</v>
      </c>
      <c r="Y7" t="str">
        <f t="shared" si="4"/>
        <v>CONTANGO</v>
      </c>
      <c r="Z7" t="str">
        <f t="shared" si="4"/>
        <v>CONTANGO</v>
      </c>
    </row>
    <row r="8" spans="1:26" x14ac:dyDescent="0.35">
      <c r="A8" s="2">
        <v>44510</v>
      </c>
      <c r="B8">
        <v>1065.234009</v>
      </c>
      <c r="C8" s="10">
        <v>44510</v>
      </c>
      <c r="D8">
        <f>VLOOKUP(RAMCOCEM_BACKWARDATION_CONTANGO!C8,RAMCOCEM_FUT_NEAR!B9:C234,2,FALSE)</f>
        <v>1073.75</v>
      </c>
      <c r="E8">
        <f>VLOOKUP(C8,RAMCOCEM_FUT_NEXT!B10:C235,2,FALSE)</f>
        <v>1078.5</v>
      </c>
      <c r="F8">
        <f>VLOOKUP(C8,RAMCOCEM_FUT_FAR!B10:C235,2,FALSE)</f>
        <v>1078.4000000000001</v>
      </c>
      <c r="G8" t="str">
        <f t="shared" si="1"/>
        <v>Contango</v>
      </c>
      <c r="H8" t="str">
        <f t="shared" si="2"/>
        <v>Contango</v>
      </c>
      <c r="I8" t="str">
        <f t="shared" si="3"/>
        <v>Contango</v>
      </c>
      <c r="S8" s="2">
        <v>44652</v>
      </c>
      <c r="T8">
        <v>791.53008999999997</v>
      </c>
      <c r="U8">
        <v>790.3</v>
      </c>
      <c r="V8">
        <v>791.3</v>
      </c>
      <c r="W8">
        <v>794.45</v>
      </c>
      <c r="X8" t="str">
        <f t="shared" si="5"/>
        <v>BACKWARDATION</v>
      </c>
      <c r="Y8" t="str">
        <f t="shared" si="4"/>
        <v>BACKWARDATION</v>
      </c>
      <c r="Z8" t="str">
        <f t="shared" si="4"/>
        <v>CONTANGO</v>
      </c>
    </row>
    <row r="9" spans="1:26" x14ac:dyDescent="0.35">
      <c r="A9" s="2">
        <v>44511</v>
      </c>
      <c r="B9">
        <v>1061.0009769999999</v>
      </c>
      <c r="C9" s="10">
        <v>44511</v>
      </c>
      <c r="D9">
        <f>VLOOKUP(RAMCOCEM_BACKWARDATION_CONTANGO!C9,RAMCOCEM_FUT_NEAR!B10:C235,2,FALSE)</f>
        <v>1068</v>
      </c>
      <c r="E9">
        <f>VLOOKUP(C9,RAMCOCEM_FUT_NEXT!B11:C236,2,FALSE)</f>
        <v>1072.5</v>
      </c>
      <c r="F9">
        <f>VLOOKUP(C9,RAMCOCEM_FUT_FAR!B11:C236,2,FALSE)</f>
        <v>1074.05</v>
      </c>
      <c r="G9" t="str">
        <f t="shared" si="1"/>
        <v>Contango</v>
      </c>
      <c r="H9" t="str">
        <f t="shared" si="2"/>
        <v>Contango</v>
      </c>
      <c r="I9" t="str">
        <f t="shared" si="3"/>
        <v>Contango</v>
      </c>
      <c r="S9" s="2">
        <v>44682</v>
      </c>
      <c r="T9">
        <v>695.96283000000005</v>
      </c>
      <c r="U9">
        <v>787.85</v>
      </c>
      <c r="V9">
        <v>792.5</v>
      </c>
      <c r="W9">
        <v>795.1</v>
      </c>
      <c r="X9" t="str">
        <f t="shared" si="5"/>
        <v>CONTANGO</v>
      </c>
      <c r="Y9" t="str">
        <f t="shared" si="4"/>
        <v>CONTANGO</v>
      </c>
      <c r="Z9" t="str">
        <f t="shared" si="4"/>
        <v>CONTANGO</v>
      </c>
    </row>
    <row r="10" spans="1:26" x14ac:dyDescent="0.35">
      <c r="A10" s="2">
        <v>44512</v>
      </c>
      <c r="B10">
        <v>1062.7438959999999</v>
      </c>
      <c r="C10" s="10">
        <v>44512</v>
      </c>
      <c r="D10">
        <f>VLOOKUP(RAMCOCEM_BACKWARDATION_CONTANGO!C10,RAMCOCEM_FUT_NEAR!B11:C236,2,FALSE)</f>
        <v>1070.4000000000001</v>
      </c>
      <c r="E10">
        <f>VLOOKUP(C10,RAMCOCEM_FUT_NEXT!B12:C237,2,FALSE)</f>
        <v>1076.2</v>
      </c>
      <c r="F10">
        <f>VLOOKUP(C10,RAMCOCEM_FUT_FAR!B12:C237,2,FALSE)</f>
        <v>1075.6500000000001</v>
      </c>
      <c r="G10" t="str">
        <f t="shared" si="1"/>
        <v>Contango</v>
      </c>
      <c r="H10" t="str">
        <f t="shared" si="2"/>
        <v>Contango</v>
      </c>
      <c r="I10" t="str">
        <f t="shared" si="3"/>
        <v>Contango</v>
      </c>
      <c r="S10" s="2">
        <v>44713</v>
      </c>
      <c r="T10">
        <v>634.25994900000001</v>
      </c>
      <c r="U10">
        <v>683.55</v>
      </c>
      <c r="V10">
        <v>679.65</v>
      </c>
      <c r="W10">
        <v>700.2</v>
      </c>
      <c r="X10" t="str">
        <f t="shared" si="5"/>
        <v>CONTANGO</v>
      </c>
      <c r="Y10" t="str">
        <f t="shared" si="4"/>
        <v>CONTANGO</v>
      </c>
      <c r="Z10" t="str">
        <f t="shared" si="4"/>
        <v>CONTANGO</v>
      </c>
    </row>
    <row r="11" spans="1:26" x14ac:dyDescent="0.35">
      <c r="A11" s="2">
        <v>44515</v>
      </c>
      <c r="B11">
        <v>1055.9710689999999</v>
      </c>
      <c r="C11" s="10">
        <v>44515</v>
      </c>
      <c r="D11">
        <f>VLOOKUP(RAMCOCEM_BACKWARDATION_CONTANGO!C11,RAMCOCEM_FUT_NEAR!B12:C237,2,FALSE)</f>
        <v>1064.5</v>
      </c>
      <c r="E11">
        <f>VLOOKUP(C11,RAMCOCEM_FUT_NEXT!B13:C238,2,FALSE)</f>
        <v>1069.5</v>
      </c>
      <c r="F11">
        <f>VLOOKUP(C11,RAMCOCEM_FUT_FAR!B13:C238,2,FALSE)</f>
        <v>1068.5</v>
      </c>
      <c r="G11" t="str">
        <f t="shared" si="1"/>
        <v>Contango</v>
      </c>
      <c r="H11" t="str">
        <f t="shared" si="2"/>
        <v>Contango</v>
      </c>
      <c r="I11" t="str">
        <f t="shared" si="3"/>
        <v>Contango</v>
      </c>
      <c r="S11" s="2">
        <v>44743</v>
      </c>
      <c r="T11">
        <v>730.92279099999996</v>
      </c>
      <c r="U11">
        <v>639</v>
      </c>
      <c r="V11">
        <v>630.35</v>
      </c>
      <c r="W11">
        <v>655</v>
      </c>
      <c r="X11" t="str">
        <f t="shared" si="5"/>
        <v>BACKWARDATION</v>
      </c>
      <c r="Y11" t="str">
        <f t="shared" si="4"/>
        <v>BACKWARDATION</v>
      </c>
      <c r="Z11" t="str">
        <f t="shared" si="4"/>
        <v>BACKWARDATION</v>
      </c>
    </row>
    <row r="12" spans="1:26" x14ac:dyDescent="0.35">
      <c r="A12" s="2">
        <v>44516</v>
      </c>
      <c r="B12">
        <v>1029.8756100000001</v>
      </c>
      <c r="C12" s="10">
        <v>44516</v>
      </c>
      <c r="D12">
        <f>VLOOKUP(RAMCOCEM_BACKWARDATION_CONTANGO!C12,RAMCOCEM_FUT_NEAR!B13:C238,2,FALSE)</f>
        <v>1035.3499999999999</v>
      </c>
      <c r="E12">
        <f>VLOOKUP(C12,RAMCOCEM_FUT_NEXT!B14:C239,2,FALSE)</f>
        <v>1038.4000000000001</v>
      </c>
      <c r="F12">
        <f>VLOOKUP(C12,RAMCOCEM_FUT_FAR!B14:C239,2,FALSE)</f>
        <v>1041.95</v>
      </c>
      <c r="G12" t="str">
        <f t="shared" si="1"/>
        <v>Contango</v>
      </c>
      <c r="H12" t="str">
        <f t="shared" si="2"/>
        <v>Contango</v>
      </c>
      <c r="I12" t="str">
        <f t="shared" si="3"/>
        <v>Contango</v>
      </c>
      <c r="S12" s="2">
        <v>44774</v>
      </c>
      <c r="T12">
        <v>753.98046899999997</v>
      </c>
      <c r="U12">
        <v>746.35</v>
      </c>
      <c r="V12">
        <v>733.85</v>
      </c>
      <c r="W12">
        <v>730</v>
      </c>
      <c r="X12" t="str">
        <f t="shared" si="5"/>
        <v>BACKWARDATION</v>
      </c>
      <c r="Y12" t="str">
        <f t="shared" si="4"/>
        <v>BACKWARDATION</v>
      </c>
      <c r="Z12" t="str">
        <f t="shared" si="4"/>
        <v>BACKWARDATION</v>
      </c>
    </row>
    <row r="13" spans="1:26" x14ac:dyDescent="0.35">
      <c r="A13" s="2">
        <v>44517</v>
      </c>
      <c r="B13">
        <v>1017.823853</v>
      </c>
      <c r="C13" s="10">
        <v>44517</v>
      </c>
      <c r="D13">
        <f>VLOOKUP(RAMCOCEM_BACKWARDATION_CONTANGO!C13,RAMCOCEM_FUT_NEAR!B14:C239,2,FALSE)</f>
        <v>1021.15</v>
      </c>
      <c r="E13">
        <f>VLOOKUP(C13,RAMCOCEM_FUT_NEXT!B15:C240,2,FALSE)</f>
        <v>1024.2</v>
      </c>
      <c r="F13">
        <f>VLOOKUP(C13,RAMCOCEM_FUT_FAR!B15:C240,2,FALSE)</f>
        <v>1029.5999999999999</v>
      </c>
      <c r="G13" t="str">
        <f t="shared" si="1"/>
        <v>Contango</v>
      </c>
      <c r="H13" t="str">
        <f t="shared" si="2"/>
        <v>Contango</v>
      </c>
      <c r="I13" t="str">
        <f t="shared" si="3"/>
        <v>Contango</v>
      </c>
      <c r="S13" s="2">
        <v>44805</v>
      </c>
      <c r="T13">
        <v>754.5</v>
      </c>
      <c r="U13">
        <v>757.5</v>
      </c>
      <c r="V13">
        <v>748.3</v>
      </c>
      <c r="W13">
        <v>768.65</v>
      </c>
      <c r="X13" t="str">
        <f t="shared" si="5"/>
        <v>CONTANGO</v>
      </c>
      <c r="Y13" t="str">
        <f t="shared" si="4"/>
        <v>BACKWARDATION</v>
      </c>
      <c r="Z13" t="str">
        <f t="shared" si="4"/>
        <v>CONTANGO</v>
      </c>
    </row>
    <row r="14" spans="1:26" x14ac:dyDescent="0.35">
      <c r="A14" s="2">
        <v>44518</v>
      </c>
      <c r="B14">
        <v>1001.140686</v>
      </c>
      <c r="C14" s="10">
        <v>44518</v>
      </c>
      <c r="D14">
        <f>VLOOKUP(RAMCOCEM_BACKWARDATION_CONTANGO!C14,RAMCOCEM_FUT_NEAR!B15:C240,2,FALSE)</f>
        <v>1007.25</v>
      </c>
      <c r="E14">
        <f>VLOOKUP(C14,RAMCOCEM_FUT_NEXT!B16:C241,2,FALSE)</f>
        <v>1012.05</v>
      </c>
      <c r="F14">
        <f>VLOOKUP(C14,RAMCOCEM_FUT_FAR!B16:C241,2,FALSE)</f>
        <v>1012.75</v>
      </c>
      <c r="G14" t="str">
        <f t="shared" si="1"/>
        <v>Contango</v>
      </c>
      <c r="H14" t="str">
        <f t="shared" si="2"/>
        <v>Contango</v>
      </c>
      <c r="I14" t="str">
        <f t="shared" si="3"/>
        <v>Contango</v>
      </c>
      <c r="S14" s="2">
        <v>44835</v>
      </c>
      <c r="T14">
        <v>721.79998799999998</v>
      </c>
      <c r="U14">
        <v>737.7</v>
      </c>
      <c r="V14">
        <v>730.5</v>
      </c>
      <c r="W14">
        <v>752.5</v>
      </c>
      <c r="X14" t="str">
        <f t="shared" si="5"/>
        <v>CONTANGO</v>
      </c>
      <c r="Y14" t="str">
        <f t="shared" si="4"/>
        <v>CONTANGO</v>
      </c>
      <c r="Z14" t="str">
        <f t="shared" si="4"/>
        <v>CONTANGO</v>
      </c>
    </row>
    <row r="15" spans="1:26" x14ac:dyDescent="0.35">
      <c r="A15" s="2">
        <v>44522</v>
      </c>
      <c r="B15">
        <v>985.353882</v>
      </c>
      <c r="C15" s="10">
        <v>44522</v>
      </c>
      <c r="D15">
        <f>VLOOKUP(RAMCOCEM_BACKWARDATION_CONTANGO!C15,RAMCOCEM_FUT_NEAR!B16:C241,2,FALSE)</f>
        <v>988.2</v>
      </c>
      <c r="E15">
        <f>VLOOKUP(C15,RAMCOCEM_FUT_NEXT!B17:C242,2,FALSE)</f>
        <v>992.25</v>
      </c>
      <c r="F15">
        <f>VLOOKUP(C15,RAMCOCEM_FUT_FAR!B17:C242,2,FALSE)</f>
        <v>996.35</v>
      </c>
      <c r="G15" t="str">
        <f t="shared" si="1"/>
        <v>Contango</v>
      </c>
      <c r="H15" t="str">
        <f t="shared" si="2"/>
        <v>Contango</v>
      </c>
      <c r="I15" t="str">
        <f t="shared" si="3"/>
        <v>Contango</v>
      </c>
    </row>
    <row r="16" spans="1:26" x14ac:dyDescent="0.35">
      <c r="A16" s="2">
        <v>44523</v>
      </c>
      <c r="B16">
        <v>997.355774</v>
      </c>
      <c r="C16" s="10">
        <v>44523</v>
      </c>
      <c r="D16">
        <f>VLOOKUP(RAMCOCEM_BACKWARDATION_CONTANGO!C16,RAMCOCEM_FUT_NEAR!B17:C242,2,FALSE)</f>
        <v>1002.85</v>
      </c>
      <c r="E16">
        <f>VLOOKUP(C16,RAMCOCEM_FUT_NEXT!B18:C243,2,FALSE)</f>
        <v>1006.6</v>
      </c>
      <c r="F16">
        <f>VLOOKUP(C16,RAMCOCEM_FUT_FAR!B18:C243,2,FALSE)</f>
        <v>1008.45</v>
      </c>
      <c r="G16" t="str">
        <f t="shared" si="1"/>
        <v>Contango</v>
      </c>
      <c r="H16" t="str">
        <f t="shared" si="2"/>
        <v>Contango</v>
      </c>
      <c r="I16" t="str">
        <f t="shared" si="3"/>
        <v>Contango</v>
      </c>
    </row>
    <row r="17" spans="1:9" x14ac:dyDescent="0.35">
      <c r="A17" s="2">
        <v>44524</v>
      </c>
      <c r="B17">
        <v>988.64068599999996</v>
      </c>
      <c r="C17" s="10">
        <v>44524</v>
      </c>
      <c r="D17">
        <f>VLOOKUP(RAMCOCEM_BACKWARDATION_CONTANGO!C17,RAMCOCEM_FUT_NEAR!B18:C243,2,FALSE)</f>
        <v>990.3</v>
      </c>
      <c r="E17">
        <f>VLOOKUP(C17,RAMCOCEM_FUT_NEXT!B19:C244,2,FALSE)</f>
        <v>993.65</v>
      </c>
      <c r="F17">
        <f>VLOOKUP(C17,RAMCOCEM_FUT_FAR!B19:C244,2,FALSE)</f>
        <v>1002.7</v>
      </c>
      <c r="G17" t="str">
        <f t="shared" si="1"/>
        <v>Contango</v>
      </c>
      <c r="H17" t="str">
        <f t="shared" si="2"/>
        <v>Contango</v>
      </c>
      <c r="I17" t="str">
        <f t="shared" si="3"/>
        <v>Contango</v>
      </c>
    </row>
    <row r="18" spans="1:9" x14ac:dyDescent="0.35">
      <c r="A18" s="2">
        <v>44525</v>
      </c>
      <c r="B18">
        <v>986.64868200000001</v>
      </c>
      <c r="C18" s="10">
        <v>44525</v>
      </c>
      <c r="D18">
        <f>VLOOKUP(RAMCOCEM_BACKWARDATION_CONTANGO!C18,RAMCOCEM_FUT_NEAR!B19:C244,2,FALSE)</f>
        <v>990.6</v>
      </c>
      <c r="E18">
        <f>VLOOKUP(C18,RAMCOCEM_FUT_NEXT!B20:C245,2,FALSE)</f>
        <v>991.8</v>
      </c>
      <c r="F18">
        <f>VLOOKUP(C18,RAMCOCEM_FUT_FAR!B20:C245,2,FALSE)</f>
        <v>997.4</v>
      </c>
      <c r="G18" t="str">
        <f t="shared" si="1"/>
        <v>Contango</v>
      </c>
      <c r="H18" t="str">
        <f t="shared" si="2"/>
        <v>Contango</v>
      </c>
      <c r="I18" t="str">
        <f t="shared" si="3"/>
        <v>Contango</v>
      </c>
    </row>
    <row r="19" spans="1:9" x14ac:dyDescent="0.35">
      <c r="A19" s="2">
        <v>44526</v>
      </c>
      <c r="B19">
        <v>948.75042699999995</v>
      </c>
      <c r="C19" s="10">
        <v>44526</v>
      </c>
      <c r="D19">
        <f>VLOOKUP(RAMCOCEM_BACKWARDATION_CONTANGO!C19,RAMCOCEM_FUT_NEAR!B20:C245,2,FALSE)</f>
        <v>952.3</v>
      </c>
      <c r="E19">
        <f>VLOOKUP(C19,RAMCOCEM_FUT_NEXT!B21:C246,2,FALSE)</f>
        <v>955.9</v>
      </c>
      <c r="F19">
        <f>VLOOKUP(C19,RAMCOCEM_FUT_FAR!B21:C246,2,FALSE)</f>
        <v>961.95</v>
      </c>
      <c r="G19" t="str">
        <f t="shared" si="1"/>
        <v>Contango</v>
      </c>
      <c r="H19" t="str">
        <f t="shared" si="2"/>
        <v>Contango</v>
      </c>
      <c r="I19" t="str">
        <f t="shared" si="3"/>
        <v>Contango</v>
      </c>
    </row>
    <row r="20" spans="1:9" x14ac:dyDescent="0.35">
      <c r="A20" s="2">
        <v>44529</v>
      </c>
      <c r="B20">
        <v>930.72265600000003</v>
      </c>
      <c r="C20" s="10">
        <v>44529</v>
      </c>
      <c r="D20">
        <f>VLOOKUP(RAMCOCEM_BACKWARDATION_CONTANGO!C20,RAMCOCEM_FUT_NEAR!B21:C246,2,FALSE)</f>
        <v>935.4</v>
      </c>
      <c r="E20">
        <f>VLOOKUP(C20,RAMCOCEM_FUT_NEXT!B22:C247,2,FALSE)</f>
        <v>941.2</v>
      </c>
      <c r="F20">
        <f>VLOOKUP(C20,RAMCOCEM_FUT_FAR!B22:C247,2,FALSE)</f>
        <v>943.3</v>
      </c>
      <c r="G20" t="str">
        <f t="shared" si="1"/>
        <v>Contango</v>
      </c>
      <c r="H20" t="str">
        <f t="shared" si="2"/>
        <v>Contango</v>
      </c>
      <c r="I20" t="str">
        <f t="shared" si="3"/>
        <v>Contango</v>
      </c>
    </row>
    <row r="21" spans="1:9" x14ac:dyDescent="0.35">
      <c r="A21" s="2">
        <v>44530</v>
      </c>
      <c r="B21">
        <v>937.29632600000002</v>
      </c>
      <c r="C21" s="10">
        <v>44530</v>
      </c>
      <c r="D21">
        <f>VLOOKUP(RAMCOCEM_BACKWARDATION_CONTANGO!C21,RAMCOCEM_FUT_NEAR!B22:C247,2,FALSE)</f>
        <v>941.8</v>
      </c>
      <c r="E21">
        <f>VLOOKUP(C21,RAMCOCEM_FUT_NEXT!B23:C248,2,FALSE)</f>
        <v>942.2</v>
      </c>
      <c r="F21">
        <f>VLOOKUP(C21,RAMCOCEM_FUT_FAR!B23:C248,2,FALSE)</f>
        <v>950.3</v>
      </c>
      <c r="G21" t="str">
        <f t="shared" si="1"/>
        <v>Contango</v>
      </c>
      <c r="H21" t="str">
        <f t="shared" si="2"/>
        <v>Contango</v>
      </c>
      <c r="I21" t="str">
        <f t="shared" si="3"/>
        <v>Contango</v>
      </c>
    </row>
    <row r="22" spans="1:9" x14ac:dyDescent="0.35">
      <c r="A22" s="2">
        <v>44531</v>
      </c>
      <c r="B22">
        <v>940.98156700000004</v>
      </c>
      <c r="C22" s="10">
        <v>44531</v>
      </c>
      <c r="D22">
        <f>VLOOKUP(RAMCOCEM_BACKWARDATION_CONTANGO!C22,RAMCOCEM_FUT_NEAR!B23:C248,2,FALSE)</f>
        <v>946.1</v>
      </c>
      <c r="E22">
        <f>VLOOKUP(C22,RAMCOCEM_FUT_NEXT!B24:C249,2,FALSE)</f>
        <v>949</v>
      </c>
      <c r="F22">
        <f>VLOOKUP(C22,RAMCOCEM_FUT_FAR!B24:C249,2,FALSE)</f>
        <v>953.55</v>
      </c>
      <c r="G22" t="str">
        <f t="shared" si="1"/>
        <v>Contango</v>
      </c>
      <c r="H22" t="str">
        <f t="shared" si="2"/>
        <v>Contango</v>
      </c>
      <c r="I22" t="str">
        <f t="shared" si="3"/>
        <v>Contango</v>
      </c>
    </row>
    <row r="23" spans="1:9" x14ac:dyDescent="0.35">
      <c r="A23" s="2">
        <v>44532</v>
      </c>
      <c r="B23">
        <v>947.15686000000005</v>
      </c>
      <c r="C23" s="10">
        <v>44532</v>
      </c>
      <c r="D23">
        <f>VLOOKUP(RAMCOCEM_BACKWARDATION_CONTANGO!C23,RAMCOCEM_FUT_NEAR!B24:C249,2,FALSE)</f>
        <v>952.2</v>
      </c>
      <c r="E23">
        <f>VLOOKUP(C23,RAMCOCEM_FUT_NEXT!B25:C250,2,FALSE)</f>
        <v>956.8</v>
      </c>
      <c r="F23">
        <f>VLOOKUP(C23,RAMCOCEM_FUT_FAR!B25:C250,2,FALSE)</f>
        <v>959.7</v>
      </c>
      <c r="G23" t="str">
        <f t="shared" si="1"/>
        <v>Contango</v>
      </c>
      <c r="H23" t="str">
        <f t="shared" si="2"/>
        <v>Contango</v>
      </c>
      <c r="I23" t="str">
        <f t="shared" si="3"/>
        <v>Contango</v>
      </c>
    </row>
    <row r="24" spans="1:9" x14ac:dyDescent="0.35">
      <c r="A24" s="2">
        <v>44533</v>
      </c>
      <c r="B24">
        <v>947.05725099999995</v>
      </c>
      <c r="C24" s="10">
        <v>44533</v>
      </c>
      <c r="D24">
        <f>VLOOKUP(RAMCOCEM_BACKWARDATION_CONTANGO!C24,RAMCOCEM_FUT_NEAR!B25:C250,2,FALSE)</f>
        <v>952.3</v>
      </c>
      <c r="E24">
        <f>VLOOKUP(C24,RAMCOCEM_FUT_NEXT!B26:C251,2,FALSE)</f>
        <v>955.75</v>
      </c>
      <c r="F24">
        <f>VLOOKUP(C24,RAMCOCEM_FUT_FAR!B26:C251,2,FALSE)</f>
        <v>959.45</v>
      </c>
      <c r="G24" t="str">
        <f t="shared" si="1"/>
        <v>Contango</v>
      </c>
      <c r="H24" t="str">
        <f t="shared" si="2"/>
        <v>Contango</v>
      </c>
      <c r="I24" t="str">
        <f t="shared" si="3"/>
        <v>Contango</v>
      </c>
    </row>
    <row r="25" spans="1:9" x14ac:dyDescent="0.35">
      <c r="A25" s="2">
        <v>44536</v>
      </c>
      <c r="B25">
        <v>938.09313999999995</v>
      </c>
      <c r="C25" s="10">
        <v>44536</v>
      </c>
      <c r="D25">
        <f>VLOOKUP(RAMCOCEM_BACKWARDATION_CONTANGO!C25,RAMCOCEM_FUT_NEAR!B26:C251,2,FALSE)</f>
        <v>941.2</v>
      </c>
      <c r="E25">
        <f>VLOOKUP(C25,RAMCOCEM_FUT_NEXT!B27:C252,2,FALSE)</f>
        <v>949.45</v>
      </c>
      <c r="F25">
        <f>VLOOKUP(C25,RAMCOCEM_FUT_FAR!B27:C252,2,FALSE)</f>
        <v>951</v>
      </c>
      <c r="G25" t="str">
        <f t="shared" si="1"/>
        <v>Contango</v>
      </c>
      <c r="H25" t="str">
        <f t="shared" si="2"/>
        <v>Contango</v>
      </c>
      <c r="I25" t="str">
        <f t="shared" si="3"/>
        <v>Contango</v>
      </c>
    </row>
    <row r="26" spans="1:9" x14ac:dyDescent="0.35">
      <c r="A26" s="2">
        <v>44537</v>
      </c>
      <c r="B26">
        <v>955.32415800000001</v>
      </c>
      <c r="C26" s="10">
        <v>44537</v>
      </c>
      <c r="D26">
        <f>VLOOKUP(RAMCOCEM_BACKWARDATION_CONTANGO!C26,RAMCOCEM_FUT_NEAR!B27:C252,2,FALSE)</f>
        <v>961.45</v>
      </c>
      <c r="E26">
        <f>VLOOKUP(C26,RAMCOCEM_FUT_NEXT!B28:C253,2,FALSE)</f>
        <v>962</v>
      </c>
      <c r="F26">
        <f>VLOOKUP(C26,RAMCOCEM_FUT_FAR!B28:C253,2,FALSE)</f>
        <v>967.45</v>
      </c>
      <c r="G26" t="str">
        <f t="shared" si="1"/>
        <v>Contango</v>
      </c>
      <c r="H26" t="str">
        <f t="shared" si="2"/>
        <v>Contango</v>
      </c>
      <c r="I26" t="str">
        <f t="shared" si="3"/>
        <v>Contango</v>
      </c>
    </row>
    <row r="27" spans="1:9" x14ac:dyDescent="0.35">
      <c r="A27" s="2">
        <v>44538</v>
      </c>
      <c r="B27">
        <v>975.09497099999999</v>
      </c>
      <c r="C27" s="10">
        <v>44538</v>
      </c>
      <c r="D27">
        <f>VLOOKUP(RAMCOCEM_BACKWARDATION_CONTANGO!C27,RAMCOCEM_FUT_NEAR!B28:C253,2,FALSE)</f>
        <v>982.35</v>
      </c>
      <c r="E27">
        <f>VLOOKUP(C27,RAMCOCEM_FUT_NEXT!B29:C254,2,FALSE)</f>
        <v>985.4</v>
      </c>
      <c r="F27">
        <f>VLOOKUP(C27,RAMCOCEM_FUT_FAR!B29:C254,2,FALSE)</f>
        <v>987.3</v>
      </c>
      <c r="G27" t="str">
        <f t="shared" si="1"/>
        <v>Contango</v>
      </c>
      <c r="H27" t="str">
        <f t="shared" si="2"/>
        <v>Contango</v>
      </c>
      <c r="I27" t="str">
        <f t="shared" si="3"/>
        <v>Contango</v>
      </c>
    </row>
    <row r="28" spans="1:9" x14ac:dyDescent="0.35">
      <c r="A28" s="2">
        <v>44539</v>
      </c>
      <c r="B28">
        <v>979.72644000000003</v>
      </c>
      <c r="C28" s="10">
        <v>44539</v>
      </c>
      <c r="D28">
        <f>VLOOKUP(RAMCOCEM_BACKWARDATION_CONTANGO!C28,RAMCOCEM_FUT_NEAR!B29:C254,2,FALSE)</f>
        <v>986.5</v>
      </c>
      <c r="E28">
        <f>VLOOKUP(C28,RAMCOCEM_FUT_NEXT!B30:C255,2,FALSE)</f>
        <v>990.45</v>
      </c>
      <c r="F28">
        <f>VLOOKUP(C28,RAMCOCEM_FUT_FAR!B30:C255,2,FALSE)</f>
        <v>991.8</v>
      </c>
      <c r="G28" t="str">
        <f t="shared" si="1"/>
        <v>Contango</v>
      </c>
      <c r="H28" t="str">
        <f t="shared" si="2"/>
        <v>Contango</v>
      </c>
      <c r="I28" t="str">
        <f t="shared" si="3"/>
        <v>Contango</v>
      </c>
    </row>
    <row r="29" spans="1:9" x14ac:dyDescent="0.35">
      <c r="A29" s="2">
        <v>44540</v>
      </c>
      <c r="B29">
        <v>988.74035600000002</v>
      </c>
      <c r="C29" s="10">
        <v>44540</v>
      </c>
      <c r="D29">
        <f>VLOOKUP(RAMCOCEM_BACKWARDATION_CONTANGO!C29,RAMCOCEM_FUT_NEAR!B30:C255,2,FALSE)</f>
        <v>994.05</v>
      </c>
      <c r="E29">
        <f>VLOOKUP(C29,RAMCOCEM_FUT_NEXT!B31:C256,2,FALSE)</f>
        <v>997.95</v>
      </c>
      <c r="F29">
        <f>VLOOKUP(C29,RAMCOCEM_FUT_FAR!B31:C256,2,FALSE)</f>
        <v>1000.2</v>
      </c>
      <c r="G29" t="str">
        <f t="shared" si="1"/>
        <v>Contango</v>
      </c>
      <c r="H29" t="str">
        <f t="shared" si="2"/>
        <v>Contango</v>
      </c>
      <c r="I29" t="str">
        <f t="shared" si="3"/>
        <v>Contango</v>
      </c>
    </row>
    <row r="30" spans="1:9" x14ac:dyDescent="0.35">
      <c r="A30" s="2">
        <v>44543</v>
      </c>
      <c r="B30">
        <v>981.17059300000005</v>
      </c>
      <c r="C30" s="10">
        <v>44543</v>
      </c>
      <c r="D30">
        <f>VLOOKUP(RAMCOCEM_BACKWARDATION_CONTANGO!C30,RAMCOCEM_FUT_NEAR!B31:C256,2,FALSE)</f>
        <v>990.35</v>
      </c>
      <c r="E30">
        <f>VLOOKUP(C30,RAMCOCEM_FUT_NEXT!B32:C257,2,FALSE)</f>
        <v>989.9</v>
      </c>
      <c r="F30">
        <f>VLOOKUP(C30,RAMCOCEM_FUT_FAR!B32:C257,2,FALSE)</f>
        <v>992.9</v>
      </c>
      <c r="G30" t="str">
        <f t="shared" si="1"/>
        <v>Contango</v>
      </c>
      <c r="H30" t="str">
        <f t="shared" si="2"/>
        <v>Contango</v>
      </c>
      <c r="I30" t="str">
        <f t="shared" si="3"/>
        <v>Contango</v>
      </c>
    </row>
    <row r="31" spans="1:9" x14ac:dyDescent="0.35">
      <c r="A31" s="2">
        <v>44544</v>
      </c>
      <c r="B31">
        <v>988.64068599999996</v>
      </c>
      <c r="C31" s="10">
        <v>44544</v>
      </c>
      <c r="D31">
        <f>VLOOKUP(RAMCOCEM_BACKWARDATION_CONTANGO!C31,RAMCOCEM_FUT_NEAR!B32:C257,2,FALSE)</f>
        <v>996.7</v>
      </c>
      <c r="E31">
        <f>VLOOKUP(C31,RAMCOCEM_FUT_NEXT!B33:C258,2,FALSE)</f>
        <v>997.35</v>
      </c>
      <c r="F31">
        <f>VLOOKUP(C31,RAMCOCEM_FUT_FAR!B33:C258,2,FALSE)</f>
        <v>1000.35</v>
      </c>
      <c r="G31" t="str">
        <f t="shared" si="1"/>
        <v>Contango</v>
      </c>
      <c r="H31" t="str">
        <f t="shared" si="2"/>
        <v>Contango</v>
      </c>
      <c r="I31" t="str">
        <f t="shared" si="3"/>
        <v>Contango</v>
      </c>
    </row>
    <row r="32" spans="1:9" x14ac:dyDescent="0.35">
      <c r="A32" s="2">
        <v>44545</v>
      </c>
      <c r="B32">
        <v>994.76617399999998</v>
      </c>
      <c r="C32" s="10">
        <v>44545</v>
      </c>
      <c r="D32">
        <f>VLOOKUP(RAMCOCEM_BACKWARDATION_CONTANGO!C32,RAMCOCEM_FUT_NEAR!B33:C258,2,FALSE)</f>
        <v>999.75</v>
      </c>
      <c r="E32">
        <f>VLOOKUP(C32,RAMCOCEM_FUT_NEXT!B34:C259,2,FALSE)</f>
        <v>1004</v>
      </c>
      <c r="F32">
        <f>VLOOKUP(C32,RAMCOCEM_FUT_FAR!B34:C259,2,FALSE)</f>
        <v>1006.5</v>
      </c>
      <c r="G32" t="str">
        <f t="shared" si="1"/>
        <v>Contango</v>
      </c>
      <c r="H32" t="str">
        <f t="shared" si="2"/>
        <v>Contango</v>
      </c>
      <c r="I32" t="str">
        <f t="shared" si="3"/>
        <v>Contango</v>
      </c>
    </row>
    <row r="33" spans="1:9" x14ac:dyDescent="0.35">
      <c r="A33" s="2">
        <v>44546</v>
      </c>
      <c r="B33">
        <v>985.70251499999995</v>
      </c>
      <c r="C33" s="10">
        <v>44546</v>
      </c>
      <c r="D33">
        <f>VLOOKUP(RAMCOCEM_BACKWARDATION_CONTANGO!C33,RAMCOCEM_FUT_NEAR!B34:C259,2,FALSE)</f>
        <v>993.9</v>
      </c>
      <c r="E33">
        <f>VLOOKUP(C33,RAMCOCEM_FUT_NEXT!B35:C260,2,FALSE)</f>
        <v>994.25</v>
      </c>
      <c r="F33">
        <f>VLOOKUP(C33,RAMCOCEM_FUT_FAR!B35:C260,2,FALSE)</f>
        <v>997.3</v>
      </c>
      <c r="G33" t="str">
        <f t="shared" si="1"/>
        <v>Contango</v>
      </c>
      <c r="H33" t="str">
        <f t="shared" si="2"/>
        <v>Contango</v>
      </c>
      <c r="I33" t="str">
        <f t="shared" si="3"/>
        <v>Contango</v>
      </c>
    </row>
    <row r="34" spans="1:9" x14ac:dyDescent="0.35">
      <c r="A34" s="2">
        <v>44547</v>
      </c>
      <c r="B34">
        <v>975.84198000000004</v>
      </c>
      <c r="C34" s="10">
        <v>44547</v>
      </c>
      <c r="D34">
        <f>VLOOKUP(RAMCOCEM_BACKWARDATION_CONTANGO!C34,RAMCOCEM_FUT_NEAR!B35:C260,2,FALSE)</f>
        <v>981</v>
      </c>
      <c r="E34">
        <f>VLOOKUP(C34,RAMCOCEM_FUT_NEXT!B36:C261,2,FALSE)</f>
        <v>984.6</v>
      </c>
      <c r="F34">
        <f>VLOOKUP(C34,RAMCOCEM_FUT_FAR!B36:C261,2,FALSE)</f>
        <v>987.25</v>
      </c>
      <c r="G34" t="str">
        <f t="shared" si="1"/>
        <v>Contango</v>
      </c>
      <c r="H34" t="str">
        <f t="shared" si="2"/>
        <v>Contango</v>
      </c>
      <c r="I34" t="str">
        <f t="shared" si="3"/>
        <v>Contango</v>
      </c>
    </row>
    <row r="35" spans="1:9" x14ac:dyDescent="0.35">
      <c r="A35" s="2">
        <v>44550</v>
      </c>
      <c r="B35">
        <v>946.60906999999997</v>
      </c>
      <c r="C35" s="10">
        <v>44550</v>
      </c>
      <c r="D35">
        <f>VLOOKUP(RAMCOCEM_BACKWARDATION_CONTANGO!C35,RAMCOCEM_FUT_NEAR!B36:C261,2,FALSE)</f>
        <v>949.3</v>
      </c>
      <c r="E35">
        <f>VLOOKUP(C35,RAMCOCEM_FUT_NEXT!B37:C262,2,FALSE)</f>
        <v>949.3</v>
      </c>
      <c r="F35">
        <f>VLOOKUP(C35,RAMCOCEM_FUT_FAR!B37:C262,2,FALSE)</f>
        <v>957.15</v>
      </c>
      <c r="G35" t="str">
        <f t="shared" si="1"/>
        <v>Contango</v>
      </c>
      <c r="H35" t="str">
        <f t="shared" si="2"/>
        <v>Contango</v>
      </c>
      <c r="I35" t="str">
        <f t="shared" si="3"/>
        <v>Contango</v>
      </c>
    </row>
    <row r="36" spans="1:9" x14ac:dyDescent="0.35">
      <c r="A36" s="2">
        <v>44551</v>
      </c>
      <c r="B36">
        <v>967.27630599999998</v>
      </c>
      <c r="C36" s="10">
        <v>44551</v>
      </c>
      <c r="D36">
        <f>VLOOKUP(RAMCOCEM_BACKWARDATION_CONTANGO!C36,RAMCOCEM_FUT_NEAR!B37:C262,2,FALSE)</f>
        <v>970.7</v>
      </c>
      <c r="E36">
        <f>VLOOKUP(C36,RAMCOCEM_FUT_NEXT!B38:C263,2,FALSE)</f>
        <v>974.55</v>
      </c>
      <c r="F36">
        <f>VLOOKUP(C36,RAMCOCEM_FUT_FAR!B38:C263,2,FALSE)</f>
        <v>978.25</v>
      </c>
      <c r="G36" t="str">
        <f t="shared" si="1"/>
        <v>Contango</v>
      </c>
      <c r="H36" t="str">
        <f t="shared" si="2"/>
        <v>Contango</v>
      </c>
      <c r="I36" t="str">
        <f t="shared" si="3"/>
        <v>Contango</v>
      </c>
    </row>
    <row r="37" spans="1:9" x14ac:dyDescent="0.35">
      <c r="A37" s="2">
        <v>44552</v>
      </c>
      <c r="B37">
        <v>991.23034700000005</v>
      </c>
      <c r="C37" s="10">
        <v>44552</v>
      </c>
      <c r="D37">
        <f>VLOOKUP(RAMCOCEM_BACKWARDATION_CONTANGO!C37,RAMCOCEM_FUT_NEAR!B38:C263,2,FALSE)</f>
        <v>994.5</v>
      </c>
      <c r="E37">
        <f>VLOOKUP(C37,RAMCOCEM_FUT_NEXT!B39:C264,2,FALSE)</f>
        <v>998.2</v>
      </c>
      <c r="F37">
        <f>VLOOKUP(C37,RAMCOCEM_FUT_FAR!B39:C264,2,FALSE)</f>
        <v>1002.4</v>
      </c>
      <c r="G37" t="str">
        <f t="shared" si="1"/>
        <v>Contango</v>
      </c>
      <c r="H37" t="str">
        <f t="shared" si="2"/>
        <v>Contango</v>
      </c>
      <c r="I37" t="str">
        <f t="shared" si="3"/>
        <v>Contango</v>
      </c>
    </row>
    <row r="38" spans="1:9" x14ac:dyDescent="0.35">
      <c r="A38" s="2">
        <v>44553</v>
      </c>
      <c r="B38">
        <v>994.01916500000004</v>
      </c>
      <c r="C38" s="10">
        <v>44553</v>
      </c>
      <c r="D38">
        <f>VLOOKUP(RAMCOCEM_BACKWARDATION_CONTANGO!C38,RAMCOCEM_FUT_NEAR!B39:C264,2,FALSE)</f>
        <v>997.3</v>
      </c>
      <c r="E38">
        <f>VLOOKUP(C38,RAMCOCEM_FUT_NEXT!B40:C265,2,FALSE)</f>
        <v>1000.65</v>
      </c>
      <c r="F38">
        <f>VLOOKUP(C38,RAMCOCEM_FUT_FAR!B40:C265,2,FALSE)</f>
        <v>1005.1</v>
      </c>
      <c r="G38" t="str">
        <f t="shared" si="1"/>
        <v>Contango</v>
      </c>
      <c r="H38" t="str">
        <f t="shared" si="2"/>
        <v>Contango</v>
      </c>
      <c r="I38" t="str">
        <f t="shared" si="3"/>
        <v>Contango</v>
      </c>
    </row>
    <row r="39" spans="1:9" x14ac:dyDescent="0.35">
      <c r="A39" s="2">
        <v>44554</v>
      </c>
      <c r="B39">
        <v>987.14666699999998</v>
      </c>
      <c r="C39" s="10">
        <v>44554</v>
      </c>
      <c r="D39">
        <f>VLOOKUP(RAMCOCEM_BACKWARDATION_CONTANGO!C39,RAMCOCEM_FUT_NEAR!B40:C265,2,FALSE)</f>
        <v>990.75</v>
      </c>
      <c r="E39">
        <f>VLOOKUP(C39,RAMCOCEM_FUT_NEXT!B41:C266,2,FALSE)</f>
        <v>994.5</v>
      </c>
      <c r="F39">
        <f>VLOOKUP(C39,RAMCOCEM_FUT_FAR!B41:C266,2,FALSE)</f>
        <v>998.05</v>
      </c>
      <c r="G39" t="str">
        <f t="shared" si="1"/>
        <v>Contango</v>
      </c>
      <c r="H39" t="str">
        <f t="shared" si="2"/>
        <v>Contango</v>
      </c>
      <c r="I39" t="str">
        <f t="shared" si="3"/>
        <v>Contango</v>
      </c>
    </row>
    <row r="40" spans="1:9" x14ac:dyDescent="0.35">
      <c r="A40" s="2">
        <v>44557</v>
      </c>
      <c r="B40">
        <v>977.73443599999996</v>
      </c>
      <c r="C40" s="10">
        <v>44557</v>
      </c>
      <c r="D40">
        <f>VLOOKUP(RAMCOCEM_BACKWARDATION_CONTANGO!C40,RAMCOCEM_FUT_NEAR!B41:C266,2,FALSE)</f>
        <v>983.9</v>
      </c>
      <c r="E40">
        <f>VLOOKUP(C40,RAMCOCEM_FUT_NEXT!B42:C267,2,FALSE)</f>
        <v>987.6</v>
      </c>
      <c r="F40">
        <f>VLOOKUP(C40,RAMCOCEM_FUT_FAR!B42:C267,2,FALSE)</f>
        <v>988.15</v>
      </c>
      <c r="G40" t="str">
        <f t="shared" si="1"/>
        <v>Contango</v>
      </c>
      <c r="H40" t="str">
        <f t="shared" si="2"/>
        <v>Contango</v>
      </c>
      <c r="I40" t="str">
        <f t="shared" si="3"/>
        <v>Contango</v>
      </c>
    </row>
    <row r="41" spans="1:9" x14ac:dyDescent="0.35">
      <c r="A41" s="2">
        <v>44558</v>
      </c>
      <c r="B41">
        <v>988.88970900000004</v>
      </c>
      <c r="C41" s="10">
        <v>44558</v>
      </c>
      <c r="D41">
        <f>VLOOKUP(RAMCOCEM_BACKWARDATION_CONTANGO!C41,RAMCOCEM_FUT_NEAR!B42:C267,2,FALSE)</f>
        <v>994.35</v>
      </c>
      <c r="E41">
        <f>VLOOKUP(C41,RAMCOCEM_FUT_NEXT!B43:C268,2,FALSE)</f>
        <v>997.75</v>
      </c>
      <c r="F41">
        <f>VLOOKUP(C41,RAMCOCEM_FUT_FAR!B43:C268,2,FALSE)</f>
        <v>999.35</v>
      </c>
      <c r="G41" t="str">
        <f t="shared" si="1"/>
        <v>Contango</v>
      </c>
      <c r="H41" t="str">
        <f t="shared" si="2"/>
        <v>Contango</v>
      </c>
      <c r="I41" t="str">
        <f t="shared" si="3"/>
        <v>Contango</v>
      </c>
    </row>
    <row r="42" spans="1:9" x14ac:dyDescent="0.35">
      <c r="A42" s="2">
        <v>44559</v>
      </c>
      <c r="B42">
        <v>984.90563999999995</v>
      </c>
      <c r="C42" s="10">
        <v>44559</v>
      </c>
      <c r="D42">
        <f>VLOOKUP(RAMCOCEM_BACKWARDATION_CONTANGO!C42,RAMCOCEM_FUT_NEAR!B43:C268,2,FALSE)</f>
        <v>985.75</v>
      </c>
      <c r="E42">
        <f>VLOOKUP(C42,RAMCOCEM_FUT_NEXT!B44:C269,2,FALSE)</f>
        <v>988.65</v>
      </c>
      <c r="F42">
        <f>VLOOKUP(C42,RAMCOCEM_FUT_FAR!B44:C269,2,FALSE)</f>
        <v>995.15</v>
      </c>
      <c r="G42" t="str">
        <f t="shared" si="1"/>
        <v>Contango</v>
      </c>
      <c r="H42" t="str">
        <f t="shared" si="2"/>
        <v>Contango</v>
      </c>
      <c r="I42" t="str">
        <f t="shared" si="3"/>
        <v>Contango</v>
      </c>
    </row>
    <row r="43" spans="1:9" x14ac:dyDescent="0.35">
      <c r="A43" s="2">
        <v>44560</v>
      </c>
      <c r="B43">
        <v>980.77221699999996</v>
      </c>
      <c r="C43" s="10">
        <v>44560</v>
      </c>
      <c r="D43">
        <f>VLOOKUP(RAMCOCEM_BACKWARDATION_CONTANGO!C43,RAMCOCEM_FUT_NEAR!B44:C269,2,FALSE)</f>
        <v>984.95</v>
      </c>
      <c r="E43">
        <f>VLOOKUP(C43,RAMCOCEM_FUT_NEXT!B45:C270,2,FALSE)</f>
        <v>986.5</v>
      </c>
      <c r="F43">
        <f>VLOOKUP(C43,RAMCOCEM_FUT_FAR!B45:C270,2,FALSE)</f>
        <v>991.15</v>
      </c>
      <c r="G43" t="str">
        <f t="shared" si="1"/>
        <v>Contango</v>
      </c>
      <c r="H43" t="str">
        <f t="shared" si="2"/>
        <v>Contango</v>
      </c>
      <c r="I43" t="str">
        <f t="shared" si="3"/>
        <v>Contango</v>
      </c>
    </row>
    <row r="44" spans="1:9" x14ac:dyDescent="0.35">
      <c r="A44" s="2">
        <v>44561</v>
      </c>
      <c r="B44">
        <v>1000.094849</v>
      </c>
      <c r="C44" s="10">
        <v>44561</v>
      </c>
      <c r="D44">
        <f>VLOOKUP(RAMCOCEM_BACKWARDATION_CONTANGO!C44,RAMCOCEM_FUT_NEAR!B45:C270,2,FALSE)</f>
        <v>1011</v>
      </c>
      <c r="E44">
        <f>VLOOKUP(C44,RAMCOCEM_FUT_NEXT!B46:C271,2,FALSE)</f>
        <v>1010.35</v>
      </c>
      <c r="F44">
        <f>VLOOKUP(C44,RAMCOCEM_FUT_FAR!B46:C271,2,FALSE)</f>
        <v>1014.35</v>
      </c>
      <c r="G44" t="str">
        <f t="shared" si="1"/>
        <v>Contango</v>
      </c>
      <c r="H44" t="str">
        <f t="shared" si="2"/>
        <v>Contango</v>
      </c>
      <c r="I44" t="str">
        <f t="shared" si="3"/>
        <v>Contango</v>
      </c>
    </row>
    <row r="45" spans="1:9" x14ac:dyDescent="0.35">
      <c r="A45" s="2">
        <v>44564</v>
      </c>
      <c r="B45">
        <v>1022.65448</v>
      </c>
      <c r="C45" s="10">
        <v>44564</v>
      </c>
      <c r="D45">
        <f>VLOOKUP(RAMCOCEM_BACKWARDATION_CONTANGO!C45,RAMCOCEM_FUT_NEAR!B46:C271,2,FALSE)</f>
        <v>1032.75</v>
      </c>
      <c r="E45">
        <f>VLOOKUP(C45,RAMCOCEM_FUT_NEXT!B47:C272,2,FALSE)</f>
        <v>1036.25</v>
      </c>
      <c r="F45">
        <f>VLOOKUP(C45,RAMCOCEM_FUT_FAR!B47:C272,2,FALSE)</f>
        <v>1036.8</v>
      </c>
      <c r="G45" t="str">
        <f t="shared" si="1"/>
        <v>Contango</v>
      </c>
      <c r="H45" t="str">
        <f t="shared" si="2"/>
        <v>Contango</v>
      </c>
      <c r="I45" t="str">
        <f t="shared" si="3"/>
        <v>Contango</v>
      </c>
    </row>
    <row r="46" spans="1:9" x14ac:dyDescent="0.35">
      <c r="A46" s="2">
        <v>44565</v>
      </c>
      <c r="B46">
        <v>1020.313904</v>
      </c>
      <c r="C46" s="10">
        <v>44565</v>
      </c>
      <c r="D46">
        <f>VLOOKUP(RAMCOCEM_BACKWARDATION_CONTANGO!C46,RAMCOCEM_FUT_NEAR!B47:C272,2,FALSE)</f>
        <v>1026.4000000000001</v>
      </c>
      <c r="E46">
        <f>VLOOKUP(C46,RAMCOCEM_FUT_NEXT!B48:C273,2,FALSE)</f>
        <v>1029.5</v>
      </c>
      <c r="F46">
        <f>VLOOKUP(C46,RAMCOCEM_FUT_FAR!B48:C273,2,FALSE)</f>
        <v>1034.3499999999999</v>
      </c>
      <c r="G46" t="str">
        <f t="shared" si="1"/>
        <v>Contango</v>
      </c>
      <c r="H46" t="str">
        <f t="shared" si="2"/>
        <v>Contango</v>
      </c>
      <c r="I46" t="str">
        <f t="shared" si="3"/>
        <v>Contango</v>
      </c>
    </row>
    <row r="47" spans="1:9" x14ac:dyDescent="0.35">
      <c r="A47" s="2">
        <v>44566</v>
      </c>
      <c r="B47">
        <v>1025.2441409999999</v>
      </c>
      <c r="C47" s="10">
        <v>44566</v>
      </c>
      <c r="D47">
        <f>VLOOKUP(RAMCOCEM_BACKWARDATION_CONTANGO!C47,RAMCOCEM_FUT_NEAR!B48:C273,2,FALSE)</f>
        <v>1032.95</v>
      </c>
      <c r="E47">
        <f>VLOOKUP(C47,RAMCOCEM_FUT_NEXT!B49:C274,2,FALSE)</f>
        <v>1034.75</v>
      </c>
      <c r="F47">
        <f>VLOOKUP(C47,RAMCOCEM_FUT_FAR!B49:C274,2,FALSE)</f>
        <v>1039.2</v>
      </c>
      <c r="G47" t="str">
        <f t="shared" si="1"/>
        <v>Contango</v>
      </c>
      <c r="H47" t="str">
        <f t="shared" si="2"/>
        <v>Contango</v>
      </c>
      <c r="I47" t="str">
        <f t="shared" si="3"/>
        <v>Contango</v>
      </c>
    </row>
    <row r="48" spans="1:9" x14ac:dyDescent="0.35">
      <c r="A48" s="2">
        <v>44567</v>
      </c>
      <c r="B48">
        <v>1003.630737</v>
      </c>
      <c r="C48" s="10">
        <v>44567</v>
      </c>
      <c r="D48">
        <f>VLOOKUP(RAMCOCEM_BACKWARDATION_CONTANGO!C48,RAMCOCEM_FUT_NEAR!B49:C274,2,FALSE)</f>
        <v>1006.15</v>
      </c>
      <c r="E48">
        <f>VLOOKUP(C48,RAMCOCEM_FUT_NEXT!B50:C275,2,FALSE)</f>
        <v>1007.05</v>
      </c>
      <c r="F48">
        <f>VLOOKUP(C48,RAMCOCEM_FUT_FAR!B50:C275,2,FALSE)</f>
        <v>1017.2</v>
      </c>
      <c r="G48" t="str">
        <f t="shared" si="1"/>
        <v>Contango</v>
      </c>
      <c r="H48" t="str">
        <f t="shared" si="2"/>
        <v>Contango</v>
      </c>
      <c r="I48" t="str">
        <f t="shared" si="3"/>
        <v>Contango</v>
      </c>
    </row>
    <row r="49" spans="1:9" x14ac:dyDescent="0.35">
      <c r="A49" s="2">
        <v>44568</v>
      </c>
      <c r="B49">
        <v>1024.248047</v>
      </c>
      <c r="C49" s="10">
        <v>44568</v>
      </c>
      <c r="D49">
        <f>VLOOKUP(RAMCOCEM_BACKWARDATION_CONTANGO!C49,RAMCOCEM_FUT_NEAR!B50:C275,2,FALSE)</f>
        <v>1033.3499999999999</v>
      </c>
      <c r="E49">
        <f>VLOOKUP(C49,RAMCOCEM_FUT_NEXT!B51:C276,2,FALSE)</f>
        <v>1033.95</v>
      </c>
      <c r="F49">
        <f>VLOOKUP(C49,RAMCOCEM_FUT_FAR!B51:C276,2,FALSE)</f>
        <v>1038.05</v>
      </c>
      <c r="G49" t="str">
        <f t="shared" si="1"/>
        <v>Contango</v>
      </c>
      <c r="H49" t="str">
        <f t="shared" si="2"/>
        <v>Contango</v>
      </c>
      <c r="I49" t="str">
        <f t="shared" si="3"/>
        <v>Contango</v>
      </c>
    </row>
    <row r="50" spans="1:9" x14ac:dyDescent="0.35">
      <c r="A50" s="2">
        <v>44571</v>
      </c>
      <c r="B50">
        <v>1042.6743160000001</v>
      </c>
      <c r="C50" s="10">
        <v>44571</v>
      </c>
      <c r="D50">
        <f>VLOOKUP(RAMCOCEM_BACKWARDATION_CONTANGO!C50,RAMCOCEM_FUT_NEAR!B51:C276,2,FALSE)</f>
        <v>1046.8499999999999</v>
      </c>
      <c r="E50">
        <f>VLOOKUP(C50,RAMCOCEM_FUT_NEXT!B52:C277,2,FALSE)</f>
        <v>1049.95</v>
      </c>
      <c r="F50">
        <f>VLOOKUP(C50,RAMCOCEM_FUT_FAR!B52:C277,2,FALSE)</f>
        <v>1056.9000000000001</v>
      </c>
      <c r="G50" t="str">
        <f t="shared" si="1"/>
        <v>Contango</v>
      </c>
      <c r="H50" t="str">
        <f t="shared" si="2"/>
        <v>Contango</v>
      </c>
      <c r="I50" t="str">
        <f t="shared" si="3"/>
        <v>Contango</v>
      </c>
    </row>
    <row r="51" spans="1:9" x14ac:dyDescent="0.35">
      <c r="A51" s="2">
        <v>44572</v>
      </c>
      <c r="B51">
        <v>1014.536987</v>
      </c>
      <c r="C51" s="10">
        <v>44572</v>
      </c>
      <c r="D51">
        <f>VLOOKUP(RAMCOCEM_BACKWARDATION_CONTANGO!C51,RAMCOCEM_FUT_NEAR!B52:C277,2,FALSE)</f>
        <v>1021.55</v>
      </c>
      <c r="E51">
        <f>VLOOKUP(C51,RAMCOCEM_FUT_NEXT!B53:C278,2,FALSE)</f>
        <v>1026.3</v>
      </c>
      <c r="F51">
        <f>VLOOKUP(C51,RAMCOCEM_FUT_FAR!B53:C278,2,FALSE)</f>
        <v>1024</v>
      </c>
      <c r="G51" t="str">
        <f t="shared" si="1"/>
        <v>Contango</v>
      </c>
      <c r="H51" t="str">
        <f t="shared" si="2"/>
        <v>Contango</v>
      </c>
      <c r="I51" t="str">
        <f t="shared" si="3"/>
        <v>Contango</v>
      </c>
    </row>
    <row r="52" spans="1:9" x14ac:dyDescent="0.35">
      <c r="A52" s="2">
        <v>44573</v>
      </c>
      <c r="B52">
        <v>1037.7441409999999</v>
      </c>
      <c r="C52" s="10">
        <v>44573</v>
      </c>
      <c r="D52">
        <f>VLOOKUP(RAMCOCEM_BACKWARDATION_CONTANGO!C52,RAMCOCEM_FUT_NEAR!B53:C278,2,FALSE)</f>
        <v>1042.25</v>
      </c>
      <c r="E52">
        <f>VLOOKUP(C52,RAMCOCEM_FUT_NEXT!B54:C279,2,FALSE)</f>
        <v>1047.3499999999999</v>
      </c>
      <c r="F52">
        <f>VLOOKUP(C52,RAMCOCEM_FUT_FAR!B54:C279,2,FALSE)</f>
        <v>1051.0999999999999</v>
      </c>
      <c r="G52" t="str">
        <f t="shared" si="1"/>
        <v>Contango</v>
      </c>
      <c r="H52" t="str">
        <f t="shared" si="2"/>
        <v>Contango</v>
      </c>
      <c r="I52" t="str">
        <f t="shared" si="3"/>
        <v>Contango</v>
      </c>
    </row>
    <row r="53" spans="1:9" x14ac:dyDescent="0.35">
      <c r="A53" s="2">
        <v>44574</v>
      </c>
      <c r="B53">
        <v>1016.080872</v>
      </c>
      <c r="C53" s="10">
        <v>44574</v>
      </c>
      <c r="D53">
        <f>VLOOKUP(RAMCOCEM_BACKWARDATION_CONTANGO!C53,RAMCOCEM_FUT_NEAR!B54:C279,2,FALSE)</f>
        <v>1023.5</v>
      </c>
      <c r="E53">
        <f>VLOOKUP(C53,RAMCOCEM_FUT_NEXT!B55:C280,2,FALSE)</f>
        <v>1025</v>
      </c>
      <c r="F53">
        <f>VLOOKUP(C53,RAMCOCEM_FUT_FAR!B55:C280,2,FALSE)</f>
        <v>1028</v>
      </c>
      <c r="G53" t="str">
        <f t="shared" si="1"/>
        <v>Contango</v>
      </c>
      <c r="H53" t="str">
        <f t="shared" si="2"/>
        <v>Contango</v>
      </c>
      <c r="I53" t="str">
        <f t="shared" si="3"/>
        <v>Contango</v>
      </c>
    </row>
    <row r="54" spans="1:9" x14ac:dyDescent="0.35">
      <c r="A54" s="2">
        <v>44575</v>
      </c>
      <c r="B54">
        <v>1007.86377</v>
      </c>
      <c r="C54" s="10">
        <v>44575</v>
      </c>
      <c r="D54">
        <f>VLOOKUP(RAMCOCEM_BACKWARDATION_CONTANGO!C54,RAMCOCEM_FUT_NEAR!B55:C280,2,FALSE)</f>
        <v>1013.05</v>
      </c>
      <c r="E54">
        <f>VLOOKUP(C54,RAMCOCEM_FUT_NEXT!B56:C281,2,FALSE)</f>
        <v>1016.55</v>
      </c>
      <c r="F54">
        <f>VLOOKUP(C54,RAMCOCEM_FUT_FAR!B56:C281,2,FALSE)</f>
        <v>1014.3</v>
      </c>
      <c r="G54" t="str">
        <f t="shared" si="1"/>
        <v>Contango</v>
      </c>
      <c r="H54" t="str">
        <f t="shared" si="2"/>
        <v>Contango</v>
      </c>
      <c r="I54" t="str">
        <f t="shared" si="3"/>
        <v>Contango</v>
      </c>
    </row>
    <row r="55" spans="1:9" x14ac:dyDescent="0.35">
      <c r="A55" s="2">
        <v>44578</v>
      </c>
      <c r="B55">
        <v>1017.525024</v>
      </c>
      <c r="C55" s="10">
        <v>44578</v>
      </c>
      <c r="D55">
        <f>VLOOKUP(RAMCOCEM_BACKWARDATION_CONTANGO!C55,RAMCOCEM_FUT_NEAR!B56:C281,2,FALSE)</f>
        <v>1026.8</v>
      </c>
      <c r="E55">
        <f>VLOOKUP(C55,RAMCOCEM_FUT_NEXT!B57:C282,2,FALSE)</f>
        <v>1033.4000000000001</v>
      </c>
      <c r="F55">
        <f>VLOOKUP(C55,RAMCOCEM_FUT_FAR!B57:C282,2,FALSE)</f>
        <v>1030.05</v>
      </c>
      <c r="G55" t="str">
        <f t="shared" si="1"/>
        <v>Contango</v>
      </c>
      <c r="H55" t="str">
        <f t="shared" si="2"/>
        <v>Contango</v>
      </c>
      <c r="I55" t="str">
        <f t="shared" si="3"/>
        <v>Contango</v>
      </c>
    </row>
    <row r="56" spans="1:9" x14ac:dyDescent="0.35">
      <c r="A56" s="2">
        <v>44579</v>
      </c>
      <c r="B56">
        <v>967.47546399999999</v>
      </c>
      <c r="D56" t="e">
        <f>VLOOKUP(RAMCOCEM_BACKWARDATION_CONTANGO!C56,RAMCOCEM_FUT_NEAR!B57:C282,2,FALSE)</f>
        <v>#N/A</v>
      </c>
      <c r="E56" t="e">
        <f>VLOOKUP(C56,RAMCOCEM_FUT_NEXT!B58:C283,2,FALSE)</f>
        <v>#N/A</v>
      </c>
      <c r="F56" t="e">
        <f>VLOOKUP(C56,RAMCOCEM_FUT_FAR!B58:C283,2,FALSE)</f>
        <v>#N/A</v>
      </c>
      <c r="G56" t="e">
        <f t="shared" si="1"/>
        <v>#N/A</v>
      </c>
      <c r="H56" t="e">
        <f t="shared" si="2"/>
        <v>#N/A</v>
      </c>
      <c r="I56" t="e">
        <f t="shared" si="3"/>
        <v>#N/A</v>
      </c>
    </row>
    <row r="57" spans="1:9" x14ac:dyDescent="0.35">
      <c r="A57" s="2">
        <v>44580</v>
      </c>
      <c r="B57">
        <v>958.81018100000006</v>
      </c>
      <c r="D57" t="e">
        <f>VLOOKUP(RAMCOCEM_BACKWARDATION_CONTANGO!C57,RAMCOCEM_FUT_NEAR!B58:C283,2,FALSE)</f>
        <v>#N/A</v>
      </c>
      <c r="E57" t="e">
        <f>VLOOKUP(C57,RAMCOCEM_FUT_NEXT!B59:C284,2,FALSE)</f>
        <v>#N/A</v>
      </c>
      <c r="F57" t="e">
        <f>VLOOKUP(C57,RAMCOCEM_FUT_FAR!B59:C284,2,FALSE)</f>
        <v>#N/A</v>
      </c>
      <c r="G57" t="e">
        <f t="shared" si="1"/>
        <v>#N/A</v>
      </c>
      <c r="H57" t="e">
        <f t="shared" si="2"/>
        <v>#N/A</v>
      </c>
      <c r="I57" t="e">
        <f t="shared" si="3"/>
        <v>#N/A</v>
      </c>
    </row>
    <row r="58" spans="1:9" x14ac:dyDescent="0.35">
      <c r="A58" s="2">
        <v>44581</v>
      </c>
      <c r="B58">
        <v>947.85406499999999</v>
      </c>
      <c r="C58" s="10">
        <v>44581</v>
      </c>
      <c r="D58">
        <f>VLOOKUP(C58,RAMCOCEM_FUT_NEAR!B3:C228,2,FALSE)</f>
        <v>951.3</v>
      </c>
      <c r="E58">
        <f>VLOOKUP(C58,RAMCOCEM_FUT_NEXT!B4:C229,2,FALSE)</f>
        <v>955.35</v>
      </c>
      <c r="F58">
        <f>VLOOKUP(C58,RAMCOCEM_FUT_FAR!B4:C229,2,FALSE)</f>
        <v>957.55</v>
      </c>
      <c r="G58" t="str">
        <f t="shared" si="1"/>
        <v>Contango</v>
      </c>
      <c r="H58" t="str">
        <f t="shared" si="2"/>
        <v>Contango</v>
      </c>
      <c r="I58" t="str">
        <f t="shared" si="3"/>
        <v>Contango</v>
      </c>
    </row>
    <row r="59" spans="1:9" x14ac:dyDescent="0.35">
      <c r="A59" s="2">
        <v>44582</v>
      </c>
      <c r="B59">
        <v>936.64892599999996</v>
      </c>
      <c r="C59" s="10">
        <v>44582</v>
      </c>
      <c r="D59">
        <f>VLOOKUP(C59,RAMCOCEM_FUT_NEAR!B4:C229,2,FALSE)</f>
        <v>939.8</v>
      </c>
      <c r="E59">
        <f>VLOOKUP(C59,RAMCOCEM_FUT_NEXT!B5:C230,2,FALSE)</f>
        <v>942.7</v>
      </c>
      <c r="F59">
        <f>VLOOKUP(C59,RAMCOCEM_FUT_FAR!B5:C230,2,FALSE)</f>
        <v>942.75</v>
      </c>
      <c r="G59" t="str">
        <f t="shared" si="1"/>
        <v>Contango</v>
      </c>
      <c r="H59" t="str">
        <f t="shared" si="2"/>
        <v>Contango</v>
      </c>
      <c r="I59" t="str">
        <f t="shared" si="3"/>
        <v>Contango</v>
      </c>
    </row>
    <row r="60" spans="1:9" x14ac:dyDescent="0.35">
      <c r="A60" s="2">
        <v>44585</v>
      </c>
      <c r="B60">
        <v>893.32244900000001</v>
      </c>
      <c r="C60" s="10">
        <v>44585</v>
      </c>
      <c r="D60">
        <f>VLOOKUP(C60,RAMCOCEM_FUT_NEAR!B5:C230,2,FALSE)</f>
        <v>894.65</v>
      </c>
      <c r="E60">
        <f>VLOOKUP(C60,RAMCOCEM_FUT_NEXT!B6:C231,2,FALSE)</f>
        <v>892.4</v>
      </c>
      <c r="F60">
        <f>VLOOKUP(C60,RAMCOCEM_FUT_FAR!B6:C231,2,FALSE)</f>
        <v>893.05</v>
      </c>
      <c r="G60" t="str">
        <f t="shared" si="1"/>
        <v>Contango</v>
      </c>
      <c r="H60" t="str">
        <f t="shared" si="2"/>
        <v>Backwardation</v>
      </c>
      <c r="I60" t="str">
        <f t="shared" si="3"/>
        <v>Backwardation</v>
      </c>
    </row>
    <row r="61" spans="1:9" x14ac:dyDescent="0.35">
      <c r="A61" s="2">
        <v>44586</v>
      </c>
      <c r="B61">
        <v>857.36645499999997</v>
      </c>
      <c r="C61" s="10">
        <v>44586</v>
      </c>
      <c r="D61">
        <f>VLOOKUP(C61,RAMCOCEM_FUT_NEAR!B6:C231,2,FALSE)</f>
        <v>857.8</v>
      </c>
      <c r="E61">
        <f>VLOOKUP(C61,RAMCOCEM_FUT_NEXT!B7:C232,2,FALSE)</f>
        <v>850.1</v>
      </c>
      <c r="F61">
        <f>VLOOKUP(C61,RAMCOCEM_FUT_FAR!B7:C232,2,FALSE)</f>
        <v>852.1</v>
      </c>
      <c r="G61" t="str">
        <f t="shared" si="1"/>
        <v>Contango</v>
      </c>
      <c r="H61" t="str">
        <f t="shared" si="2"/>
        <v>Backwardation</v>
      </c>
      <c r="I61" t="str">
        <f t="shared" si="3"/>
        <v>Backwardation</v>
      </c>
    </row>
    <row r="62" spans="1:9" x14ac:dyDescent="0.35">
      <c r="A62" s="2">
        <v>44588</v>
      </c>
      <c r="B62">
        <v>842.42627000000005</v>
      </c>
      <c r="C62" s="10">
        <v>44588</v>
      </c>
      <c r="D62">
        <f>VLOOKUP(C62,RAMCOCEM_FUT_NEAR!B7:C232,2,FALSE)</f>
        <v>845.75</v>
      </c>
      <c r="E62">
        <f>VLOOKUP(C62,RAMCOCEM_FUT_NEXT!B8:C233,2,FALSE)</f>
        <v>844.55</v>
      </c>
      <c r="F62">
        <f>VLOOKUP(C62,RAMCOCEM_FUT_FAR!B8:C233,2,FALSE)</f>
        <v>847.8</v>
      </c>
      <c r="G62" t="str">
        <f t="shared" si="1"/>
        <v>Contango</v>
      </c>
      <c r="H62" t="str">
        <f t="shared" si="2"/>
        <v>Contango</v>
      </c>
      <c r="I62" t="str">
        <f t="shared" si="3"/>
        <v>Contango</v>
      </c>
    </row>
    <row r="63" spans="1:9" x14ac:dyDescent="0.35">
      <c r="A63" s="2">
        <v>44589</v>
      </c>
      <c r="B63">
        <v>847.65533400000004</v>
      </c>
      <c r="C63" s="10">
        <v>44589</v>
      </c>
      <c r="D63">
        <f>VLOOKUP(C63,RAMCOCEM_FUT_NEAR!B8:C233,2,FALSE)</f>
        <v>853.35</v>
      </c>
      <c r="E63">
        <f>VLOOKUP(C63,RAMCOCEM_FUT_NEXT!B9:C234,2,FALSE)</f>
        <v>855</v>
      </c>
      <c r="F63">
        <f>VLOOKUP(C63,RAMCOCEM_FUT_FAR!B9:C234,2,FALSE)</f>
        <v>859.9</v>
      </c>
      <c r="G63" t="str">
        <f t="shared" si="1"/>
        <v>Contango</v>
      </c>
      <c r="H63" t="str">
        <f t="shared" si="2"/>
        <v>Contango</v>
      </c>
      <c r="I63" t="str">
        <f t="shared" si="3"/>
        <v>Contango</v>
      </c>
    </row>
    <row r="64" spans="1:9" x14ac:dyDescent="0.35">
      <c r="A64" s="2">
        <v>44592</v>
      </c>
      <c r="B64">
        <v>865.63330099999996</v>
      </c>
      <c r="C64" s="10">
        <v>44592</v>
      </c>
      <c r="D64">
        <f>VLOOKUP(C64,RAMCOCEM_FUT_NEAR!B9:C234,2,FALSE)</f>
        <v>862.2</v>
      </c>
      <c r="E64">
        <f>VLOOKUP(C64,RAMCOCEM_FUT_NEXT!B10:C235,2,FALSE)</f>
        <v>861.8</v>
      </c>
      <c r="F64">
        <f>VLOOKUP(C64,RAMCOCEM_FUT_FAR!B10:C235,2,FALSE)</f>
        <v>877.9</v>
      </c>
      <c r="G64" t="str">
        <f t="shared" si="1"/>
        <v>Backwardation</v>
      </c>
      <c r="H64" t="str">
        <f t="shared" si="2"/>
        <v>Backwardation</v>
      </c>
      <c r="I64" t="str">
        <f t="shared" si="3"/>
        <v>Contango</v>
      </c>
    </row>
    <row r="65" spans="1:9" x14ac:dyDescent="0.35">
      <c r="A65" s="2">
        <v>44593</v>
      </c>
      <c r="B65">
        <v>891.92804000000001</v>
      </c>
      <c r="C65" s="10">
        <v>44593</v>
      </c>
      <c r="D65">
        <f>VLOOKUP(C65,RAMCOCEM_FUT_NEAR!B10:C235,2,FALSE)</f>
        <v>896.2</v>
      </c>
      <c r="E65">
        <f>VLOOKUP(C65,RAMCOCEM_FUT_NEXT!B11:C236,2,FALSE)</f>
        <v>896.55</v>
      </c>
      <c r="F65">
        <f>VLOOKUP(C65,RAMCOCEM_FUT_FAR!B11:C236,2,FALSE)</f>
        <v>904.45</v>
      </c>
      <c r="G65" t="str">
        <f t="shared" si="1"/>
        <v>Contango</v>
      </c>
      <c r="H65" t="str">
        <f t="shared" si="2"/>
        <v>Contango</v>
      </c>
      <c r="I65" t="str">
        <f t="shared" si="3"/>
        <v>Contango</v>
      </c>
    </row>
    <row r="66" spans="1:9" x14ac:dyDescent="0.35">
      <c r="A66" s="2">
        <v>44594</v>
      </c>
      <c r="B66">
        <v>885.40417500000001</v>
      </c>
      <c r="C66" s="10">
        <v>44594</v>
      </c>
      <c r="D66">
        <f>VLOOKUP(C66,RAMCOCEM_FUT_NEAR!B11:C236,2,FALSE)</f>
        <v>888.8</v>
      </c>
      <c r="E66">
        <f>VLOOKUP(C66,RAMCOCEM_FUT_NEXT!B12:C237,2,FALSE)</f>
        <v>887.7</v>
      </c>
      <c r="F66">
        <f>VLOOKUP(C66,RAMCOCEM_FUT_FAR!B12:C237,2,FALSE)</f>
        <v>897.75</v>
      </c>
      <c r="G66" t="str">
        <f t="shared" si="1"/>
        <v>Contango</v>
      </c>
      <c r="H66" t="str">
        <f t="shared" si="2"/>
        <v>Contango</v>
      </c>
      <c r="I66" t="str">
        <f t="shared" si="3"/>
        <v>Contango</v>
      </c>
    </row>
    <row r="67" spans="1:9" x14ac:dyDescent="0.35">
      <c r="A67" s="2">
        <v>44595</v>
      </c>
      <c r="B67">
        <v>869.51776099999995</v>
      </c>
      <c r="C67" s="10">
        <v>44595</v>
      </c>
      <c r="D67">
        <f>VLOOKUP(C67,RAMCOCEM_FUT_NEAR!B12:C237,2,FALSE)</f>
        <v>873.6</v>
      </c>
      <c r="E67">
        <f>VLOOKUP(C67,RAMCOCEM_FUT_NEXT!B13:C238,2,FALSE)</f>
        <v>875.3</v>
      </c>
      <c r="F67">
        <f>VLOOKUP(C67,RAMCOCEM_FUT_FAR!B13:C238,2,FALSE)</f>
        <v>881.55</v>
      </c>
      <c r="G67" t="str">
        <f t="shared" ref="G67:G130" si="6">IF(D67-$B67&gt;0,"Contango","Backwardation")</f>
        <v>Contango</v>
      </c>
      <c r="H67" t="str">
        <f t="shared" ref="H67:H130" si="7">IF(E67-$B67&gt;0,"Contango","Backwardation")</f>
        <v>Contango</v>
      </c>
      <c r="I67" t="str">
        <f t="shared" ref="I67:I130" si="8">IF(F67-$B67&gt;0,"Contango","Backwardation")</f>
        <v>Contango</v>
      </c>
    </row>
    <row r="68" spans="1:9" x14ac:dyDescent="0.35">
      <c r="A68" s="2">
        <v>44596</v>
      </c>
      <c r="B68">
        <v>878.97985800000004</v>
      </c>
      <c r="C68" s="10">
        <v>44596</v>
      </c>
      <c r="D68">
        <f>VLOOKUP(C68,RAMCOCEM_FUT_NEAR!B13:C238,2,FALSE)</f>
        <v>884.35</v>
      </c>
      <c r="E68">
        <f>VLOOKUP(C68,RAMCOCEM_FUT_NEXT!B14:C239,2,FALSE)</f>
        <v>884.4</v>
      </c>
      <c r="F68">
        <f>VLOOKUP(C68,RAMCOCEM_FUT_FAR!B14:C239,2,FALSE)</f>
        <v>891.25</v>
      </c>
      <c r="G68" t="str">
        <f t="shared" si="6"/>
        <v>Contango</v>
      </c>
      <c r="H68" t="str">
        <f t="shared" si="7"/>
        <v>Contango</v>
      </c>
      <c r="I68" t="str">
        <f t="shared" si="8"/>
        <v>Contango</v>
      </c>
    </row>
    <row r="69" spans="1:9" x14ac:dyDescent="0.35">
      <c r="A69" s="2">
        <v>44599</v>
      </c>
      <c r="B69">
        <v>872.60540800000001</v>
      </c>
      <c r="C69" s="10">
        <v>44599</v>
      </c>
      <c r="D69">
        <f>VLOOKUP(C69,RAMCOCEM_FUT_NEAR!B14:C239,2,FALSE)</f>
        <v>878.3</v>
      </c>
      <c r="E69">
        <f>VLOOKUP(C69,RAMCOCEM_FUT_NEXT!B15:C240,2,FALSE)</f>
        <v>881.45</v>
      </c>
      <c r="F69">
        <f>VLOOKUP(C69,RAMCOCEM_FUT_FAR!B15:C240,2,FALSE)</f>
        <v>884.35</v>
      </c>
      <c r="G69" t="str">
        <f t="shared" si="6"/>
        <v>Contango</v>
      </c>
      <c r="H69" t="str">
        <f t="shared" si="7"/>
        <v>Contango</v>
      </c>
      <c r="I69" t="str">
        <f t="shared" si="8"/>
        <v>Contango</v>
      </c>
    </row>
    <row r="70" spans="1:9" x14ac:dyDescent="0.35">
      <c r="A70" s="2">
        <v>44600</v>
      </c>
      <c r="B70">
        <v>873.85040300000003</v>
      </c>
      <c r="C70" s="10">
        <v>44600</v>
      </c>
      <c r="D70">
        <f>VLOOKUP(C70,RAMCOCEM_FUT_NEAR!B15:C240,2,FALSE)</f>
        <v>876.65</v>
      </c>
      <c r="E70">
        <f>VLOOKUP(C70,RAMCOCEM_FUT_NEXT!B16:C241,2,FALSE)</f>
        <v>882.5</v>
      </c>
      <c r="F70">
        <f>VLOOKUP(C70,RAMCOCEM_FUT_FAR!B16:C241,2,FALSE)</f>
        <v>885.35</v>
      </c>
      <c r="G70" t="str">
        <f t="shared" si="6"/>
        <v>Contango</v>
      </c>
      <c r="H70" t="str">
        <f t="shared" si="7"/>
        <v>Contango</v>
      </c>
      <c r="I70" t="str">
        <f t="shared" si="8"/>
        <v>Contango</v>
      </c>
    </row>
    <row r="71" spans="1:9" x14ac:dyDescent="0.35">
      <c r="A71" s="2">
        <v>44601</v>
      </c>
      <c r="B71">
        <v>886.54956100000004</v>
      </c>
      <c r="C71" s="10">
        <v>44601</v>
      </c>
      <c r="D71">
        <f>VLOOKUP(C71,RAMCOCEM_FUT_NEAR!B16:C241,2,FALSE)</f>
        <v>891.85</v>
      </c>
      <c r="E71">
        <f>VLOOKUP(C71,RAMCOCEM_FUT_NEXT!B17:C242,2,FALSE)</f>
        <v>895.3</v>
      </c>
      <c r="F71">
        <f>VLOOKUP(C71,RAMCOCEM_FUT_FAR!B17:C242,2,FALSE)</f>
        <v>898.2</v>
      </c>
      <c r="G71" t="str">
        <f t="shared" si="6"/>
        <v>Contango</v>
      </c>
      <c r="H71" t="str">
        <f t="shared" si="7"/>
        <v>Contango</v>
      </c>
      <c r="I71" t="str">
        <f t="shared" si="8"/>
        <v>Contango</v>
      </c>
    </row>
    <row r="72" spans="1:9" x14ac:dyDescent="0.35">
      <c r="A72" s="2">
        <v>44602</v>
      </c>
      <c r="B72">
        <v>886.89819299999999</v>
      </c>
      <c r="C72" s="10">
        <v>44602</v>
      </c>
      <c r="D72">
        <f>VLOOKUP(C72,RAMCOCEM_FUT_NEAR!B17:C242,2,FALSE)</f>
        <v>893.2</v>
      </c>
      <c r="E72">
        <f>VLOOKUP(C72,RAMCOCEM_FUT_NEXT!B18:C243,2,FALSE)</f>
        <v>895.5</v>
      </c>
      <c r="F72">
        <f>VLOOKUP(C72,RAMCOCEM_FUT_FAR!B18:C243,2,FALSE)</f>
        <v>898.4</v>
      </c>
      <c r="G72" t="str">
        <f t="shared" si="6"/>
        <v>Contango</v>
      </c>
      <c r="H72" t="str">
        <f t="shared" si="7"/>
        <v>Contango</v>
      </c>
      <c r="I72" t="str">
        <f t="shared" si="8"/>
        <v>Contango</v>
      </c>
    </row>
    <row r="73" spans="1:9" x14ac:dyDescent="0.35">
      <c r="A73" s="2">
        <v>44603</v>
      </c>
      <c r="B73">
        <v>869.41821300000004</v>
      </c>
      <c r="C73" s="10">
        <v>44603</v>
      </c>
      <c r="D73">
        <f>VLOOKUP(C73,RAMCOCEM_FUT_NEAR!B18:C243,2,FALSE)</f>
        <v>871.5</v>
      </c>
      <c r="E73">
        <f>VLOOKUP(C73,RAMCOCEM_FUT_NEXT!B19:C244,2,FALSE)</f>
        <v>869.9</v>
      </c>
      <c r="F73">
        <f>VLOOKUP(C73,RAMCOCEM_FUT_FAR!B19:C244,2,FALSE)</f>
        <v>880.6</v>
      </c>
      <c r="G73" t="str">
        <f t="shared" si="6"/>
        <v>Contango</v>
      </c>
      <c r="H73" t="str">
        <f t="shared" si="7"/>
        <v>Contango</v>
      </c>
      <c r="I73" t="str">
        <f t="shared" si="8"/>
        <v>Contango</v>
      </c>
    </row>
    <row r="74" spans="1:9" x14ac:dyDescent="0.35">
      <c r="A74" s="2">
        <v>44606</v>
      </c>
      <c r="B74">
        <v>833.16339100000005</v>
      </c>
      <c r="C74" s="10">
        <v>44606</v>
      </c>
      <c r="D74">
        <f>VLOOKUP(C74,RAMCOCEM_FUT_NEAR!B19:C244,2,FALSE)</f>
        <v>837.4</v>
      </c>
      <c r="E74">
        <f>VLOOKUP(C74,RAMCOCEM_FUT_NEXT!B20:C245,2,FALSE)</f>
        <v>838.1</v>
      </c>
      <c r="F74">
        <f>VLOOKUP(C74,RAMCOCEM_FUT_FAR!B20:C245,2,FALSE)</f>
        <v>843.65</v>
      </c>
      <c r="G74" t="str">
        <f t="shared" si="6"/>
        <v>Contango</v>
      </c>
      <c r="H74" t="str">
        <f t="shared" si="7"/>
        <v>Contango</v>
      </c>
      <c r="I74" t="str">
        <f t="shared" si="8"/>
        <v>Contango</v>
      </c>
    </row>
    <row r="75" spans="1:9" x14ac:dyDescent="0.35">
      <c r="A75" s="2">
        <v>44607</v>
      </c>
      <c r="B75">
        <v>877.73486300000002</v>
      </c>
      <c r="D75" t="e">
        <f>VLOOKUP(C75,RAMCOCEM_FUT_NEAR!B20:C245,2,FALSE)</f>
        <v>#N/A</v>
      </c>
      <c r="E75" t="e">
        <f>VLOOKUP(C75,RAMCOCEM_FUT_NEXT!B21:C246,2,FALSE)</f>
        <v>#N/A</v>
      </c>
      <c r="F75" t="e">
        <f>VLOOKUP(C75,RAMCOCEM_FUT_FAR!B21:C246,2,FALSE)</f>
        <v>#N/A</v>
      </c>
      <c r="G75" t="e">
        <f t="shared" si="6"/>
        <v>#N/A</v>
      </c>
      <c r="H75" t="e">
        <f t="shared" si="7"/>
        <v>#N/A</v>
      </c>
      <c r="I75" t="e">
        <f t="shared" si="8"/>
        <v>#N/A</v>
      </c>
    </row>
    <row r="76" spans="1:9" x14ac:dyDescent="0.35">
      <c r="A76" s="2">
        <v>44608</v>
      </c>
      <c r="B76">
        <v>857.91424600000005</v>
      </c>
      <c r="C76" s="10">
        <v>44608</v>
      </c>
      <c r="D76">
        <f>VLOOKUP(C76,RAMCOCEM_FUT_NEAR!B21:C246,2,FALSE)</f>
        <v>861.15</v>
      </c>
      <c r="E76">
        <f>VLOOKUP(C76,RAMCOCEM_FUT_NEXT!B22:C247,2,FALSE)</f>
        <v>861.3</v>
      </c>
      <c r="F76">
        <f>VLOOKUP(C76,RAMCOCEM_FUT_FAR!B22:C247,2,FALSE)</f>
        <v>868.5</v>
      </c>
      <c r="G76" t="str">
        <f t="shared" si="6"/>
        <v>Contango</v>
      </c>
      <c r="H76" t="str">
        <f t="shared" si="7"/>
        <v>Contango</v>
      </c>
      <c r="I76" t="str">
        <f t="shared" si="8"/>
        <v>Contango</v>
      </c>
    </row>
    <row r="77" spans="1:9" x14ac:dyDescent="0.35">
      <c r="A77" s="2">
        <v>44609</v>
      </c>
      <c r="B77">
        <v>856.22106900000006</v>
      </c>
      <c r="C77" s="10">
        <v>44609</v>
      </c>
      <c r="D77">
        <f>VLOOKUP(C77,RAMCOCEM_FUT_NEAR!B22:C247,2,FALSE)</f>
        <v>856.4</v>
      </c>
      <c r="E77">
        <f>VLOOKUP(C77,RAMCOCEM_FUT_NEXT!B23:C248,2,FALSE)</f>
        <v>854.6</v>
      </c>
      <c r="F77">
        <f>VLOOKUP(C77,RAMCOCEM_FUT_FAR!B23:C248,2,FALSE)</f>
        <v>866.75</v>
      </c>
      <c r="G77" t="str">
        <f t="shared" si="6"/>
        <v>Contango</v>
      </c>
      <c r="H77" t="str">
        <f t="shared" si="7"/>
        <v>Backwardation</v>
      </c>
      <c r="I77" t="str">
        <f t="shared" si="8"/>
        <v>Contango</v>
      </c>
    </row>
    <row r="78" spans="1:9" x14ac:dyDescent="0.35">
      <c r="A78" s="2">
        <v>44610</v>
      </c>
      <c r="B78">
        <v>833.36261000000002</v>
      </c>
      <c r="C78" s="10">
        <v>44610</v>
      </c>
      <c r="D78">
        <f>VLOOKUP(C78,RAMCOCEM_FUT_NEAR!B23:C248,2,FALSE)</f>
        <v>835.45</v>
      </c>
      <c r="E78">
        <f>VLOOKUP(C78,RAMCOCEM_FUT_NEXT!B24:C249,2,FALSE)</f>
        <v>835.55</v>
      </c>
      <c r="F78">
        <f>VLOOKUP(C78,RAMCOCEM_FUT_FAR!B24:C249,2,FALSE)</f>
        <v>838.5</v>
      </c>
      <c r="G78" t="str">
        <f t="shared" si="6"/>
        <v>Contango</v>
      </c>
      <c r="H78" t="str">
        <f t="shared" si="7"/>
        <v>Contango</v>
      </c>
      <c r="I78" t="str">
        <f t="shared" si="8"/>
        <v>Contango</v>
      </c>
    </row>
    <row r="79" spans="1:9" x14ac:dyDescent="0.35">
      <c r="A79" s="2">
        <v>44613</v>
      </c>
      <c r="B79">
        <v>820.66345200000001</v>
      </c>
      <c r="C79" s="10">
        <v>44613</v>
      </c>
      <c r="D79">
        <f>VLOOKUP(C79,RAMCOCEM_FUT_NEAR!B24:C249,2,FALSE)</f>
        <v>825.35</v>
      </c>
      <c r="E79">
        <f>VLOOKUP(C79,RAMCOCEM_FUT_NEXT!B25:C250,2,FALSE)</f>
        <v>823.05</v>
      </c>
      <c r="F79">
        <f>VLOOKUP(C79,RAMCOCEM_FUT_FAR!B25:C250,2,FALSE)</f>
        <v>830.3</v>
      </c>
      <c r="G79" t="str">
        <f t="shared" si="6"/>
        <v>Contango</v>
      </c>
      <c r="H79" t="str">
        <f t="shared" si="7"/>
        <v>Contango</v>
      </c>
      <c r="I79" t="str">
        <f t="shared" si="8"/>
        <v>Contango</v>
      </c>
    </row>
    <row r="80" spans="1:9" x14ac:dyDescent="0.35">
      <c r="A80" s="2">
        <v>44614</v>
      </c>
      <c r="B80">
        <v>819.368652</v>
      </c>
      <c r="C80" s="10">
        <v>44614</v>
      </c>
      <c r="D80">
        <f>VLOOKUP(C80,RAMCOCEM_FUT_NEAR!B25:C250,2,FALSE)</f>
        <v>822.15</v>
      </c>
      <c r="E80">
        <f>VLOOKUP(C80,RAMCOCEM_FUT_NEXT!B26:C251,2,FALSE)</f>
        <v>817.9</v>
      </c>
      <c r="F80">
        <f>VLOOKUP(C80,RAMCOCEM_FUT_FAR!B26:C251,2,FALSE)</f>
        <v>819.05</v>
      </c>
      <c r="G80" t="str">
        <f t="shared" si="6"/>
        <v>Contango</v>
      </c>
      <c r="H80" t="str">
        <f t="shared" si="7"/>
        <v>Backwardation</v>
      </c>
      <c r="I80" t="str">
        <f t="shared" si="8"/>
        <v>Backwardation</v>
      </c>
    </row>
    <row r="81" spans="1:9" x14ac:dyDescent="0.35">
      <c r="A81" s="2">
        <v>44615</v>
      </c>
      <c r="B81">
        <v>808.11364700000001</v>
      </c>
      <c r="C81" s="10">
        <v>44615</v>
      </c>
      <c r="D81">
        <f>VLOOKUP(C81,RAMCOCEM_FUT_NEAR!B26:C251,2,FALSE)</f>
        <v>813.45</v>
      </c>
      <c r="E81">
        <f>VLOOKUP(C81,RAMCOCEM_FUT_NEXT!B27:C252,2,FALSE)</f>
        <v>810.5</v>
      </c>
      <c r="F81">
        <f>VLOOKUP(C81,RAMCOCEM_FUT_FAR!B27:C252,2,FALSE)</f>
        <v>817.45</v>
      </c>
      <c r="G81" t="str">
        <f t="shared" si="6"/>
        <v>Contango</v>
      </c>
      <c r="H81" t="str">
        <f t="shared" si="7"/>
        <v>Contango</v>
      </c>
      <c r="I81" t="str">
        <f t="shared" si="8"/>
        <v>Contango</v>
      </c>
    </row>
    <row r="82" spans="1:9" x14ac:dyDescent="0.35">
      <c r="A82" s="2">
        <v>44616</v>
      </c>
      <c r="B82">
        <v>766.23138400000005</v>
      </c>
      <c r="C82" s="10">
        <v>44616</v>
      </c>
      <c r="D82">
        <f>VLOOKUP(C82,RAMCOCEM_FUT_NEAR!B27:C252,2,FALSE)</f>
        <v>769.25</v>
      </c>
      <c r="E82">
        <f>VLOOKUP(C82,RAMCOCEM_FUT_NEXT!B28:C253,2,FALSE)</f>
        <v>765.65</v>
      </c>
      <c r="F82">
        <f>VLOOKUP(C82,RAMCOCEM_FUT_FAR!B28:C253,2,FALSE)</f>
        <v>768.75</v>
      </c>
      <c r="G82" t="str">
        <f t="shared" si="6"/>
        <v>Contango</v>
      </c>
      <c r="H82" t="str">
        <f t="shared" si="7"/>
        <v>Backwardation</v>
      </c>
      <c r="I82" t="str">
        <f t="shared" si="8"/>
        <v>Contango</v>
      </c>
    </row>
    <row r="83" spans="1:9" x14ac:dyDescent="0.35">
      <c r="A83" s="2">
        <v>44617</v>
      </c>
      <c r="B83">
        <v>774.94647199999997</v>
      </c>
      <c r="C83" s="10">
        <v>44617</v>
      </c>
      <c r="D83">
        <f>VLOOKUP(C83,RAMCOCEM_FUT_NEAR!B28:C253,2,FALSE)</f>
        <v>778.55</v>
      </c>
      <c r="E83">
        <f>VLOOKUP(C83,RAMCOCEM_FUT_NEXT!B29:C254,2,FALSE)</f>
        <v>778</v>
      </c>
      <c r="F83">
        <f>VLOOKUP(C83,RAMCOCEM_FUT_FAR!B29:C254,2,FALSE)</f>
        <v>787</v>
      </c>
      <c r="G83" t="str">
        <f t="shared" si="6"/>
        <v>Contango</v>
      </c>
      <c r="H83" t="str">
        <f t="shared" si="7"/>
        <v>Contango</v>
      </c>
      <c r="I83" t="str">
        <f t="shared" si="8"/>
        <v>Contango</v>
      </c>
    </row>
    <row r="84" spans="1:9" x14ac:dyDescent="0.35">
      <c r="A84" s="2">
        <v>44620</v>
      </c>
      <c r="B84">
        <v>783.76122999999995</v>
      </c>
      <c r="D84" t="e">
        <f>VLOOKUP(C84,RAMCOCEM_FUT_NEAR!B29:C254,2,FALSE)</f>
        <v>#N/A</v>
      </c>
      <c r="E84" t="e">
        <f>VLOOKUP(C84,RAMCOCEM_FUT_NEXT!B30:C255,2,FALSE)</f>
        <v>#N/A</v>
      </c>
      <c r="F84" t="e">
        <f>VLOOKUP(C84,RAMCOCEM_FUT_FAR!B30:C255,2,FALSE)</f>
        <v>#N/A</v>
      </c>
      <c r="G84" t="e">
        <f t="shared" si="6"/>
        <v>#N/A</v>
      </c>
      <c r="H84" t="e">
        <f t="shared" si="7"/>
        <v>#N/A</v>
      </c>
      <c r="I84" t="e">
        <f t="shared" si="8"/>
        <v>#N/A</v>
      </c>
    </row>
    <row r="85" spans="1:9" x14ac:dyDescent="0.35">
      <c r="A85" s="2">
        <v>44622</v>
      </c>
      <c r="B85">
        <v>773.30310099999997</v>
      </c>
      <c r="C85" s="10">
        <v>44622</v>
      </c>
      <c r="D85">
        <f>VLOOKUP(C85,RAMCOCEM_FUT_NEAR!B30:C255,2,FALSE)</f>
        <v>779.9</v>
      </c>
      <c r="E85">
        <f>VLOOKUP(C85,RAMCOCEM_FUT_NEXT!B31:C256,2,FALSE)</f>
        <v>783.75</v>
      </c>
      <c r="F85">
        <f>VLOOKUP(C85,RAMCOCEM_FUT_FAR!B31:C256,2,FALSE)</f>
        <v>784.05</v>
      </c>
      <c r="G85" t="str">
        <f t="shared" si="6"/>
        <v>Contango</v>
      </c>
      <c r="H85" t="str">
        <f t="shared" si="7"/>
        <v>Contango</v>
      </c>
      <c r="I85" t="str">
        <f t="shared" si="8"/>
        <v>Contango</v>
      </c>
    </row>
    <row r="86" spans="1:9" x14ac:dyDescent="0.35">
      <c r="A86" s="2">
        <v>44623</v>
      </c>
      <c r="B86">
        <v>727.33715800000004</v>
      </c>
      <c r="C86" s="10">
        <v>44623</v>
      </c>
      <c r="D86">
        <f>VLOOKUP(C86,RAMCOCEM_FUT_NEAR!B31:C256,2,FALSE)</f>
        <v>728.85</v>
      </c>
      <c r="E86">
        <f>VLOOKUP(C86,RAMCOCEM_FUT_NEXT!B32:C257,2,FALSE)</f>
        <v>730.35</v>
      </c>
      <c r="F86">
        <f>VLOOKUP(C86,RAMCOCEM_FUT_FAR!B32:C257,2,FALSE)</f>
        <v>737.45</v>
      </c>
      <c r="G86" t="str">
        <f t="shared" si="6"/>
        <v>Contango</v>
      </c>
      <c r="H86" t="str">
        <f t="shared" si="7"/>
        <v>Contango</v>
      </c>
      <c r="I86" t="str">
        <f t="shared" si="8"/>
        <v>Contango</v>
      </c>
    </row>
    <row r="87" spans="1:9" x14ac:dyDescent="0.35">
      <c r="A87" s="2">
        <v>44624</v>
      </c>
      <c r="B87">
        <v>730.673767</v>
      </c>
      <c r="C87" s="10">
        <v>44624</v>
      </c>
      <c r="D87">
        <f>VLOOKUP(C87,RAMCOCEM_FUT_NEAR!B32:C257,2,FALSE)</f>
        <v>735.05</v>
      </c>
      <c r="E87">
        <f>VLOOKUP(C87,RAMCOCEM_FUT_NEXT!B33:C258,2,FALSE)</f>
        <v>728.6</v>
      </c>
      <c r="F87">
        <f>VLOOKUP(C87,RAMCOCEM_FUT_FAR!B33:C258,2,FALSE)</f>
        <v>740.75</v>
      </c>
      <c r="G87" t="str">
        <f t="shared" si="6"/>
        <v>Contango</v>
      </c>
      <c r="H87" t="str">
        <f t="shared" si="7"/>
        <v>Backwardation</v>
      </c>
      <c r="I87" t="str">
        <f t="shared" si="8"/>
        <v>Contango</v>
      </c>
    </row>
    <row r="88" spans="1:9" x14ac:dyDescent="0.35">
      <c r="A88" s="2">
        <v>44627</v>
      </c>
      <c r="B88">
        <v>696.51062000000002</v>
      </c>
      <c r="C88" s="10">
        <v>44627</v>
      </c>
      <c r="D88">
        <f>VLOOKUP(C88,RAMCOCEM_FUT_NEAR!B33:C258,2,FALSE)</f>
        <v>700.1</v>
      </c>
      <c r="E88">
        <f>VLOOKUP(C88,RAMCOCEM_FUT_NEXT!B34:C259,2,FALSE)</f>
        <v>699.85</v>
      </c>
      <c r="F88">
        <f>VLOOKUP(C88,RAMCOCEM_FUT_FAR!B34:C259,2,FALSE)</f>
        <v>705.8</v>
      </c>
      <c r="G88" t="str">
        <f t="shared" si="6"/>
        <v>Contango</v>
      </c>
      <c r="H88" t="str">
        <f t="shared" si="7"/>
        <v>Contango</v>
      </c>
      <c r="I88" t="str">
        <f t="shared" si="8"/>
        <v>Contango</v>
      </c>
    </row>
    <row r="89" spans="1:9" x14ac:dyDescent="0.35">
      <c r="A89" s="2">
        <v>44628</v>
      </c>
      <c r="B89">
        <v>707.31738299999995</v>
      </c>
      <c r="C89" s="10">
        <v>44628</v>
      </c>
      <c r="D89">
        <f>VLOOKUP(C89,RAMCOCEM_FUT_NEAR!B34:C259,2,FALSE)</f>
        <v>711.65</v>
      </c>
      <c r="E89">
        <f>VLOOKUP(C89,RAMCOCEM_FUT_NEXT!B35:C260,2,FALSE)</f>
        <v>710.05</v>
      </c>
      <c r="F89">
        <f>VLOOKUP(C89,RAMCOCEM_FUT_FAR!B35:C260,2,FALSE)</f>
        <v>716.65</v>
      </c>
      <c r="G89" t="str">
        <f t="shared" si="6"/>
        <v>Contango</v>
      </c>
      <c r="H89" t="str">
        <f t="shared" si="7"/>
        <v>Contango</v>
      </c>
      <c r="I89" t="str">
        <f t="shared" si="8"/>
        <v>Contango</v>
      </c>
    </row>
    <row r="90" spans="1:9" x14ac:dyDescent="0.35">
      <c r="A90" s="2">
        <v>44629</v>
      </c>
      <c r="B90">
        <v>723.65191700000003</v>
      </c>
      <c r="C90" s="10">
        <v>44629</v>
      </c>
      <c r="D90">
        <f>VLOOKUP(C90,RAMCOCEM_FUT_NEAR!B35:C260,2,FALSE)</f>
        <v>727.75</v>
      </c>
      <c r="E90">
        <f>VLOOKUP(C90,RAMCOCEM_FUT_NEXT!B36:C261,2,FALSE)</f>
        <v>727.25</v>
      </c>
      <c r="F90">
        <f>VLOOKUP(C90,RAMCOCEM_FUT_FAR!B36:C261,2,FALSE)</f>
        <v>733.15</v>
      </c>
      <c r="G90" t="str">
        <f t="shared" si="6"/>
        <v>Contango</v>
      </c>
      <c r="H90" t="str">
        <f t="shared" si="7"/>
        <v>Contango</v>
      </c>
      <c r="I90" t="str">
        <f t="shared" si="8"/>
        <v>Contango</v>
      </c>
    </row>
    <row r="91" spans="1:9" x14ac:dyDescent="0.35">
      <c r="A91" s="2">
        <v>44630</v>
      </c>
      <c r="B91">
        <v>729.87701400000003</v>
      </c>
      <c r="C91" s="10">
        <v>44630</v>
      </c>
      <c r="D91">
        <f>VLOOKUP(C91,RAMCOCEM_FUT_NEAR!B36:C261,2,FALSE)</f>
        <v>733.5</v>
      </c>
      <c r="E91">
        <f>VLOOKUP(C91,RAMCOCEM_FUT_NEXT!B37:C262,2,FALSE)</f>
        <v>735</v>
      </c>
      <c r="F91">
        <f>VLOOKUP(C91,RAMCOCEM_FUT_FAR!B37:C262,2,FALSE)</f>
        <v>739.55</v>
      </c>
      <c r="G91" t="str">
        <f t="shared" si="6"/>
        <v>Contango</v>
      </c>
      <c r="H91" t="str">
        <f t="shared" si="7"/>
        <v>Contango</v>
      </c>
      <c r="I91" t="str">
        <f t="shared" si="8"/>
        <v>Contango</v>
      </c>
    </row>
    <row r="92" spans="1:9" x14ac:dyDescent="0.35">
      <c r="A92" s="2">
        <v>44631</v>
      </c>
      <c r="B92">
        <v>734.209656</v>
      </c>
      <c r="C92" s="10">
        <v>44631</v>
      </c>
      <c r="D92">
        <f>VLOOKUP(C92,RAMCOCEM_FUT_NEAR!B37:C262,2,FALSE)</f>
        <v>739.45</v>
      </c>
      <c r="E92">
        <f>VLOOKUP(C92,RAMCOCEM_FUT_NEXT!B38:C263,2,FALSE)</f>
        <v>739</v>
      </c>
      <c r="F92">
        <f>VLOOKUP(C92,RAMCOCEM_FUT_FAR!B38:C263,2,FALSE)</f>
        <v>743.65</v>
      </c>
      <c r="G92" t="str">
        <f t="shared" si="6"/>
        <v>Contango</v>
      </c>
      <c r="H92" t="str">
        <f t="shared" si="7"/>
        <v>Contango</v>
      </c>
      <c r="I92" t="str">
        <f t="shared" si="8"/>
        <v>Contango</v>
      </c>
    </row>
    <row r="93" spans="1:9" x14ac:dyDescent="0.35">
      <c r="A93" s="2">
        <v>44634</v>
      </c>
      <c r="B93">
        <v>723.95074499999998</v>
      </c>
      <c r="C93" s="10">
        <v>44634</v>
      </c>
      <c r="D93">
        <f>VLOOKUP(C93,RAMCOCEM_FUT_NEAR!B38:C263,2,FALSE)</f>
        <v>730.05</v>
      </c>
      <c r="E93">
        <f>VLOOKUP(C93,RAMCOCEM_FUT_NEXT!B39:C264,2,FALSE)</f>
        <v>730.1</v>
      </c>
      <c r="F93">
        <f>VLOOKUP(C93,RAMCOCEM_FUT_FAR!B39:C264,2,FALSE)</f>
        <v>733</v>
      </c>
      <c r="G93" t="str">
        <f t="shared" si="6"/>
        <v>Contango</v>
      </c>
      <c r="H93" t="str">
        <f t="shared" si="7"/>
        <v>Contango</v>
      </c>
      <c r="I93" t="str">
        <f t="shared" si="8"/>
        <v>Contango</v>
      </c>
    </row>
    <row r="94" spans="1:9" x14ac:dyDescent="0.35">
      <c r="A94" s="2">
        <v>44635</v>
      </c>
      <c r="B94">
        <v>723.00457800000004</v>
      </c>
      <c r="C94" s="10">
        <v>44635</v>
      </c>
      <c r="D94">
        <f>VLOOKUP(C94,RAMCOCEM_FUT_NEAR!B39:C264,2,FALSE)</f>
        <v>726.75</v>
      </c>
      <c r="E94">
        <f>VLOOKUP(C94,RAMCOCEM_FUT_NEXT!B40:C265,2,FALSE)</f>
        <v>726.3</v>
      </c>
      <c r="F94">
        <f>VLOOKUP(C94,RAMCOCEM_FUT_FAR!B40:C265,2,FALSE)</f>
        <v>731.9</v>
      </c>
      <c r="G94" t="str">
        <f t="shared" si="6"/>
        <v>Contango</v>
      </c>
      <c r="H94" t="str">
        <f t="shared" si="7"/>
        <v>Contango</v>
      </c>
      <c r="I94" t="str">
        <f t="shared" si="8"/>
        <v>Contango</v>
      </c>
    </row>
    <row r="95" spans="1:9" x14ac:dyDescent="0.35">
      <c r="A95" s="2">
        <v>44636</v>
      </c>
      <c r="B95">
        <v>746.85894800000005</v>
      </c>
      <c r="C95" s="10">
        <v>44636</v>
      </c>
      <c r="D95">
        <f>VLOOKUP(C95,RAMCOCEM_FUT_NEAR!B40:C265,2,FALSE)</f>
        <v>753.95</v>
      </c>
      <c r="E95">
        <f>VLOOKUP(C95,RAMCOCEM_FUT_NEXT!B41:C266,2,FALSE)</f>
        <v>752.65</v>
      </c>
      <c r="F95">
        <f>VLOOKUP(C95,RAMCOCEM_FUT_FAR!B41:C266,2,FALSE)</f>
        <v>756</v>
      </c>
      <c r="G95" t="str">
        <f t="shared" si="6"/>
        <v>Contango</v>
      </c>
      <c r="H95" t="str">
        <f t="shared" si="7"/>
        <v>Contango</v>
      </c>
      <c r="I95" t="str">
        <f t="shared" si="8"/>
        <v>Contango</v>
      </c>
    </row>
    <row r="96" spans="1:9" x14ac:dyDescent="0.35">
      <c r="A96" s="2">
        <v>44637</v>
      </c>
      <c r="B96">
        <v>756.17169200000001</v>
      </c>
      <c r="D96" t="e">
        <f>VLOOKUP(C96,RAMCOCEM_FUT_NEAR!B41:C266,2,FALSE)</f>
        <v>#N/A</v>
      </c>
      <c r="E96" t="e">
        <f>VLOOKUP(C96,RAMCOCEM_FUT_NEXT!B42:C267,2,FALSE)</f>
        <v>#N/A</v>
      </c>
      <c r="F96" t="e">
        <f>VLOOKUP(C96,RAMCOCEM_FUT_FAR!B42:C267,2,FALSE)</f>
        <v>#N/A</v>
      </c>
      <c r="G96" t="e">
        <f t="shared" si="6"/>
        <v>#N/A</v>
      </c>
      <c r="H96" t="e">
        <f t="shared" si="7"/>
        <v>#N/A</v>
      </c>
      <c r="I96" t="e">
        <f t="shared" si="8"/>
        <v>#N/A</v>
      </c>
    </row>
    <row r="97" spans="1:9" x14ac:dyDescent="0.35">
      <c r="A97" s="2">
        <v>44641</v>
      </c>
      <c r="B97">
        <v>739.04028300000004</v>
      </c>
      <c r="C97" s="10">
        <v>44641</v>
      </c>
      <c r="D97">
        <f>VLOOKUP(C97,RAMCOCEM_FUT_NEAR!B42:C267,2,FALSE)</f>
        <v>742.7</v>
      </c>
      <c r="E97">
        <f>VLOOKUP(C97,RAMCOCEM_FUT_NEXT!B43:C268,2,FALSE)</f>
        <v>743.4</v>
      </c>
      <c r="F97">
        <f>VLOOKUP(C97,RAMCOCEM_FUT_FAR!B43:C268,2,FALSE)</f>
        <v>742.85</v>
      </c>
      <c r="G97" t="str">
        <f t="shared" si="6"/>
        <v>Contango</v>
      </c>
      <c r="H97" t="str">
        <f t="shared" si="7"/>
        <v>Contango</v>
      </c>
      <c r="I97" t="str">
        <f t="shared" si="8"/>
        <v>Contango</v>
      </c>
    </row>
    <row r="98" spans="1:9" x14ac:dyDescent="0.35">
      <c r="A98" s="2">
        <v>44642</v>
      </c>
      <c r="B98">
        <v>736.10205099999996</v>
      </c>
      <c r="D98" t="e">
        <f>VLOOKUP(C98,RAMCOCEM_FUT_NEAR!B43:C268,2,FALSE)</f>
        <v>#N/A</v>
      </c>
      <c r="E98" t="e">
        <f>VLOOKUP(C98,RAMCOCEM_FUT_NEXT!B44:C269,2,FALSE)</f>
        <v>#N/A</v>
      </c>
      <c r="F98" t="e">
        <f>VLOOKUP(C98,RAMCOCEM_FUT_FAR!B44:C269,2,FALSE)</f>
        <v>#N/A</v>
      </c>
      <c r="G98" t="e">
        <f t="shared" si="6"/>
        <v>#N/A</v>
      </c>
      <c r="H98" t="e">
        <f t="shared" si="7"/>
        <v>#N/A</v>
      </c>
      <c r="I98" t="e">
        <f t="shared" si="8"/>
        <v>#N/A</v>
      </c>
    </row>
    <row r="99" spans="1:9" x14ac:dyDescent="0.35">
      <c r="A99" s="2">
        <v>44643</v>
      </c>
      <c r="B99">
        <v>727.48663299999998</v>
      </c>
      <c r="D99" t="e">
        <f>VLOOKUP(C99,RAMCOCEM_FUT_NEAR!B44:C269,2,FALSE)</f>
        <v>#N/A</v>
      </c>
      <c r="E99" t="e">
        <f>VLOOKUP(C99,RAMCOCEM_FUT_NEXT!B45:C270,2,FALSE)</f>
        <v>#N/A</v>
      </c>
      <c r="F99" t="e">
        <f>VLOOKUP(C99,RAMCOCEM_FUT_FAR!B45:C270,2,FALSE)</f>
        <v>#N/A</v>
      </c>
      <c r="G99" t="e">
        <f t="shared" si="6"/>
        <v>#N/A</v>
      </c>
      <c r="H99" t="e">
        <f t="shared" si="7"/>
        <v>#N/A</v>
      </c>
      <c r="I99" t="e">
        <f t="shared" si="8"/>
        <v>#N/A</v>
      </c>
    </row>
    <row r="100" spans="1:9" x14ac:dyDescent="0.35">
      <c r="A100" s="2">
        <v>44644</v>
      </c>
      <c r="B100">
        <v>726.63995399999999</v>
      </c>
      <c r="D100" t="e">
        <f>VLOOKUP(C100,RAMCOCEM_FUT_NEAR!B45:C270,2,FALSE)</f>
        <v>#N/A</v>
      </c>
      <c r="E100" t="e">
        <f>VLOOKUP(C100,RAMCOCEM_FUT_NEXT!B46:C271,2,FALSE)</f>
        <v>#N/A</v>
      </c>
      <c r="F100" t="e">
        <f>VLOOKUP(C100,RAMCOCEM_FUT_FAR!B46:C271,2,FALSE)</f>
        <v>#N/A</v>
      </c>
      <c r="G100" t="e">
        <f t="shared" si="6"/>
        <v>#N/A</v>
      </c>
      <c r="H100" t="e">
        <f t="shared" si="7"/>
        <v>#N/A</v>
      </c>
      <c r="I100" t="e">
        <f t="shared" si="8"/>
        <v>#N/A</v>
      </c>
    </row>
    <row r="101" spans="1:9" x14ac:dyDescent="0.35">
      <c r="A101" s="2">
        <v>44645</v>
      </c>
      <c r="B101">
        <v>724.99658199999999</v>
      </c>
      <c r="D101" t="e">
        <f>VLOOKUP(C101,RAMCOCEM_FUT_NEAR!B46:C271,2,FALSE)</f>
        <v>#N/A</v>
      </c>
      <c r="E101" t="e">
        <f>VLOOKUP(C101,RAMCOCEM_FUT_NEXT!B47:C272,2,FALSE)</f>
        <v>#N/A</v>
      </c>
      <c r="F101" t="e">
        <f>VLOOKUP(C101,RAMCOCEM_FUT_FAR!B47:C272,2,FALSE)</f>
        <v>#N/A</v>
      </c>
      <c r="G101" t="e">
        <f t="shared" si="6"/>
        <v>#N/A</v>
      </c>
      <c r="H101" t="e">
        <f t="shared" si="7"/>
        <v>#N/A</v>
      </c>
      <c r="I101" t="e">
        <f t="shared" si="8"/>
        <v>#N/A</v>
      </c>
    </row>
    <row r="102" spans="1:9" x14ac:dyDescent="0.35">
      <c r="A102" s="2">
        <v>44648</v>
      </c>
      <c r="B102">
        <v>725.59417699999995</v>
      </c>
      <c r="C102" s="10">
        <v>44648</v>
      </c>
      <c r="D102">
        <f>VLOOKUP(C102,RAMCOCEM_FUT_NEAR!B47:C272,2,FALSE)</f>
        <v>727.85</v>
      </c>
      <c r="E102">
        <f>VLOOKUP(C102,RAMCOCEM_FUT_NEXT!B48:C273,2,FALSE)</f>
        <v>728.35</v>
      </c>
      <c r="F102">
        <f>VLOOKUP(C102,RAMCOCEM_FUT_FAR!B48:C273,2,FALSE)</f>
        <v>730.75</v>
      </c>
      <c r="G102" t="str">
        <f t="shared" si="6"/>
        <v>Contango</v>
      </c>
      <c r="H102" t="str">
        <f t="shared" si="7"/>
        <v>Contango</v>
      </c>
      <c r="I102" t="str">
        <f t="shared" si="8"/>
        <v>Contango</v>
      </c>
    </row>
    <row r="103" spans="1:9" x14ac:dyDescent="0.35">
      <c r="A103" s="2">
        <v>44649</v>
      </c>
      <c r="B103">
        <v>736.74951199999998</v>
      </c>
      <c r="C103" s="10">
        <v>44649</v>
      </c>
      <c r="D103">
        <f>VLOOKUP(C103,RAMCOCEM_FUT_NEAR!B48:C273,2,FALSE)</f>
        <v>741.75</v>
      </c>
      <c r="E103">
        <f>VLOOKUP(C103,RAMCOCEM_FUT_NEXT!B49:C274,2,FALSE)</f>
        <v>743.15</v>
      </c>
      <c r="F103">
        <f>VLOOKUP(C103,RAMCOCEM_FUT_FAR!B49:C274,2,FALSE)</f>
        <v>743.9</v>
      </c>
      <c r="G103" t="str">
        <f t="shared" si="6"/>
        <v>Contango</v>
      </c>
      <c r="H103" t="str">
        <f t="shared" si="7"/>
        <v>Contango</v>
      </c>
      <c r="I103" t="str">
        <f t="shared" si="8"/>
        <v>Contango</v>
      </c>
    </row>
    <row r="104" spans="1:9" x14ac:dyDescent="0.35">
      <c r="A104" s="2">
        <v>44650</v>
      </c>
      <c r="B104">
        <v>768.97045900000001</v>
      </c>
      <c r="C104" s="10">
        <v>44650</v>
      </c>
      <c r="D104">
        <f>VLOOKUP(C104,RAMCOCEM_FUT_NEAR!B49:C274,2,FALSE)</f>
        <v>771.45</v>
      </c>
      <c r="E104">
        <f>VLOOKUP(C104,RAMCOCEM_FUT_NEXT!B50:C275,2,FALSE)</f>
        <v>773.95</v>
      </c>
      <c r="F104">
        <f>VLOOKUP(C104,RAMCOCEM_FUT_FAR!B50:C275,2,FALSE)</f>
        <v>776</v>
      </c>
      <c r="G104" t="str">
        <f t="shared" si="6"/>
        <v>Contango</v>
      </c>
      <c r="H104" t="str">
        <f t="shared" si="7"/>
        <v>Contango</v>
      </c>
      <c r="I104" t="str">
        <f t="shared" si="8"/>
        <v>Contango</v>
      </c>
    </row>
    <row r="105" spans="1:9" x14ac:dyDescent="0.35">
      <c r="A105" s="2">
        <v>44651</v>
      </c>
      <c r="B105">
        <v>764.98638900000003</v>
      </c>
      <c r="D105" t="e">
        <f>VLOOKUP(C105,RAMCOCEM_FUT_NEAR!B50:C275,2,FALSE)</f>
        <v>#N/A</v>
      </c>
      <c r="E105" t="e">
        <f>VLOOKUP(C105,RAMCOCEM_FUT_NEXT!B51:C276,2,FALSE)</f>
        <v>#N/A</v>
      </c>
      <c r="F105" t="e">
        <f>VLOOKUP(C105,RAMCOCEM_FUT_FAR!B51:C276,2,FALSE)</f>
        <v>#N/A</v>
      </c>
      <c r="G105" t="e">
        <f t="shared" si="6"/>
        <v>#N/A</v>
      </c>
      <c r="H105" t="e">
        <f t="shared" si="7"/>
        <v>#N/A</v>
      </c>
      <c r="I105" t="e">
        <f t="shared" si="8"/>
        <v>#N/A</v>
      </c>
    </row>
    <row r="106" spans="1:9" x14ac:dyDescent="0.35">
      <c r="A106" s="2">
        <v>44652</v>
      </c>
      <c r="B106">
        <v>770.364868</v>
      </c>
      <c r="D106" t="e">
        <f>VLOOKUP(C106,RAMCOCEM_FUT_NEAR!B51:C276,2,FALSE)</f>
        <v>#N/A</v>
      </c>
      <c r="E106" t="e">
        <f>VLOOKUP(C106,RAMCOCEM_FUT_NEXT!B52:C277,2,FALSE)</f>
        <v>#N/A</v>
      </c>
      <c r="F106" t="e">
        <f>VLOOKUP(C106,RAMCOCEM_FUT_FAR!B52:C277,2,FALSE)</f>
        <v>#N/A</v>
      </c>
      <c r="G106" t="e">
        <f t="shared" si="6"/>
        <v>#N/A</v>
      </c>
      <c r="H106" t="e">
        <f t="shared" si="7"/>
        <v>#N/A</v>
      </c>
      <c r="I106" t="e">
        <f t="shared" si="8"/>
        <v>#N/A</v>
      </c>
    </row>
    <row r="107" spans="1:9" x14ac:dyDescent="0.35">
      <c r="A107" s="2">
        <v>44655</v>
      </c>
      <c r="B107">
        <v>783.412598</v>
      </c>
      <c r="C107" s="10">
        <v>44655</v>
      </c>
      <c r="D107">
        <f>VLOOKUP(C107,RAMCOCEM_FUT_NEAR!B52:C277,2,FALSE)</f>
        <v>790.3</v>
      </c>
      <c r="E107">
        <f>VLOOKUP(C107,RAMCOCEM_FUT_NEXT!B53:C278,2,FALSE)</f>
        <v>791.3</v>
      </c>
      <c r="F107">
        <f>VLOOKUP(C107,RAMCOCEM_FUT_FAR!B53:C278,2,FALSE)</f>
        <v>794.45</v>
      </c>
      <c r="G107" t="str">
        <f t="shared" si="6"/>
        <v>Contango</v>
      </c>
      <c r="H107" t="str">
        <f t="shared" si="7"/>
        <v>Contango</v>
      </c>
      <c r="I107" t="str">
        <f t="shared" si="8"/>
        <v>Contango</v>
      </c>
    </row>
    <row r="108" spans="1:9" x14ac:dyDescent="0.35">
      <c r="A108" s="2">
        <v>44656</v>
      </c>
      <c r="B108">
        <v>798.950378</v>
      </c>
      <c r="C108" s="10">
        <v>44656</v>
      </c>
      <c r="D108">
        <f>VLOOKUP(C108,RAMCOCEM_FUT_NEAR!B53:C278,2,FALSE)</f>
        <v>803.95</v>
      </c>
      <c r="E108">
        <f>VLOOKUP(C108,RAMCOCEM_FUT_NEXT!B54:C279,2,FALSE)</f>
        <v>800.45</v>
      </c>
      <c r="F108">
        <f>VLOOKUP(C108,RAMCOCEM_FUT_FAR!B54:C279,2,FALSE)</f>
        <v>810.1</v>
      </c>
      <c r="G108" t="str">
        <f t="shared" si="6"/>
        <v>Contango</v>
      </c>
      <c r="H108" t="str">
        <f t="shared" si="7"/>
        <v>Contango</v>
      </c>
      <c r="I108" t="str">
        <f t="shared" si="8"/>
        <v>Contango</v>
      </c>
    </row>
    <row r="109" spans="1:9" x14ac:dyDescent="0.35">
      <c r="A109" s="2">
        <v>44657</v>
      </c>
      <c r="B109">
        <v>802.735229</v>
      </c>
      <c r="C109" s="10">
        <v>44657</v>
      </c>
      <c r="D109">
        <f>VLOOKUP(C109,RAMCOCEM_FUT_NEAR!B54:C279,2,FALSE)</f>
        <v>807.25</v>
      </c>
      <c r="E109">
        <f>VLOOKUP(C109,RAMCOCEM_FUT_NEXT!B55:C280,2,FALSE)</f>
        <v>808.6</v>
      </c>
      <c r="F109">
        <f>VLOOKUP(C109,RAMCOCEM_FUT_FAR!B55:C280,2,FALSE)</f>
        <v>813.9</v>
      </c>
      <c r="G109" t="str">
        <f t="shared" si="6"/>
        <v>Contango</v>
      </c>
      <c r="H109" t="str">
        <f t="shared" si="7"/>
        <v>Contango</v>
      </c>
      <c r="I109" t="str">
        <f t="shared" si="8"/>
        <v>Contango</v>
      </c>
    </row>
    <row r="110" spans="1:9" x14ac:dyDescent="0.35">
      <c r="A110" s="2">
        <v>44658</v>
      </c>
      <c r="B110">
        <v>806.61962900000003</v>
      </c>
      <c r="C110" s="10">
        <v>44658</v>
      </c>
      <c r="D110">
        <f>VLOOKUP(C110,RAMCOCEM_FUT_NEAR!B55:C280,2,FALSE)</f>
        <v>811.45</v>
      </c>
      <c r="E110">
        <f>VLOOKUP(C110,RAMCOCEM_FUT_NEXT!B56:C281,2,FALSE)</f>
        <v>811.55</v>
      </c>
      <c r="F110">
        <f>VLOOKUP(C110,RAMCOCEM_FUT_FAR!B56:C281,2,FALSE)</f>
        <v>817.8</v>
      </c>
      <c r="G110" t="str">
        <f t="shared" si="6"/>
        <v>Contango</v>
      </c>
      <c r="H110" t="str">
        <f t="shared" si="7"/>
        <v>Contango</v>
      </c>
      <c r="I110" t="str">
        <f t="shared" si="8"/>
        <v>Contango</v>
      </c>
    </row>
    <row r="111" spans="1:9" x14ac:dyDescent="0.35">
      <c r="A111" s="2">
        <v>44659</v>
      </c>
      <c r="B111">
        <v>809.10968000000003</v>
      </c>
      <c r="C111" s="10">
        <v>44659</v>
      </c>
      <c r="D111">
        <f>VLOOKUP(C111,RAMCOCEM_FUT_NEAR!B56:C281,2,FALSE)</f>
        <v>816.7</v>
      </c>
      <c r="E111">
        <f>VLOOKUP(C111,RAMCOCEM_FUT_NEXT!B57:C282,2,FALSE)</f>
        <v>817.9</v>
      </c>
      <c r="F111">
        <f>VLOOKUP(C111,RAMCOCEM_FUT_FAR!B57:C282,2,FALSE)</f>
        <v>822.25</v>
      </c>
      <c r="G111" t="str">
        <f t="shared" si="6"/>
        <v>Contango</v>
      </c>
      <c r="H111" t="str">
        <f t="shared" si="7"/>
        <v>Contango</v>
      </c>
      <c r="I111" t="str">
        <f t="shared" si="8"/>
        <v>Contango</v>
      </c>
    </row>
    <row r="112" spans="1:9" x14ac:dyDescent="0.35">
      <c r="A112" s="2">
        <v>44662</v>
      </c>
      <c r="B112">
        <v>811.84869400000002</v>
      </c>
      <c r="C112" s="10">
        <v>44662</v>
      </c>
      <c r="D112">
        <f>VLOOKUP(C112,RAMCOCEM_FUT_NEAR!B57:C282,2,FALSE)</f>
        <v>816.1</v>
      </c>
      <c r="E112">
        <f>VLOOKUP(C112,RAMCOCEM_FUT_NEXT!B58:C283,2,FALSE)</f>
        <v>819</v>
      </c>
      <c r="F112">
        <f>VLOOKUP(C112,RAMCOCEM_FUT_FAR!B58:C283,2,FALSE)</f>
        <v>820</v>
      </c>
      <c r="G112" t="str">
        <f t="shared" si="6"/>
        <v>Contango</v>
      </c>
      <c r="H112" t="str">
        <f t="shared" si="7"/>
        <v>Contango</v>
      </c>
      <c r="I112" t="str">
        <f t="shared" si="8"/>
        <v>Contango</v>
      </c>
    </row>
    <row r="113" spans="1:9" x14ac:dyDescent="0.35">
      <c r="A113" s="2">
        <v>44663</v>
      </c>
      <c r="B113">
        <v>796.55993699999999</v>
      </c>
      <c r="C113" s="10">
        <v>44663</v>
      </c>
      <c r="D113">
        <f>VLOOKUP(C113,RAMCOCEM_FUT_NEAR!B58:C283,2,FALSE)</f>
        <v>803.15</v>
      </c>
      <c r="E113">
        <f>VLOOKUP(C113,RAMCOCEM_FUT_NEXT!B59:C284,2,FALSE)</f>
        <v>805.3</v>
      </c>
      <c r="F113">
        <f>VLOOKUP(C113,RAMCOCEM_FUT_FAR!B59:C284,2,FALSE)</f>
        <v>807.15</v>
      </c>
      <c r="G113" t="str">
        <f t="shared" si="6"/>
        <v>Contango</v>
      </c>
      <c r="H113" t="str">
        <f t="shared" si="7"/>
        <v>Contango</v>
      </c>
      <c r="I113" t="str">
        <f t="shared" si="8"/>
        <v>Contango</v>
      </c>
    </row>
    <row r="114" spans="1:9" x14ac:dyDescent="0.35">
      <c r="A114" s="2">
        <v>44664</v>
      </c>
      <c r="B114">
        <v>808.81085199999995</v>
      </c>
      <c r="C114" s="10">
        <v>44664</v>
      </c>
      <c r="D114">
        <f>VLOOKUP(C114,RAMCOCEM_FUT_NEAR!B59:C284,2,FALSE)</f>
        <v>813.3</v>
      </c>
      <c r="E114">
        <f>VLOOKUP(C114,RAMCOCEM_FUT_NEXT!B60:C285,2,FALSE)</f>
        <v>816.85</v>
      </c>
      <c r="F114">
        <f>VLOOKUP(C114,RAMCOCEM_FUT_FAR!B60:C285,2,FALSE)</f>
        <v>819.5</v>
      </c>
      <c r="G114" t="str">
        <f t="shared" si="6"/>
        <v>Contango</v>
      </c>
      <c r="H114" t="str">
        <f t="shared" si="7"/>
        <v>Contango</v>
      </c>
      <c r="I114" t="str">
        <f t="shared" si="8"/>
        <v>Contango</v>
      </c>
    </row>
    <row r="115" spans="1:9" x14ac:dyDescent="0.35">
      <c r="A115" s="2">
        <v>44669</v>
      </c>
      <c r="B115">
        <v>800.89257799999996</v>
      </c>
      <c r="C115" s="10">
        <v>44669</v>
      </c>
      <c r="D115">
        <f>VLOOKUP(C115,RAMCOCEM_FUT_NEAR!B60:C285,2,FALSE)</f>
        <v>806.25</v>
      </c>
      <c r="E115">
        <f>VLOOKUP(C115,RAMCOCEM_FUT_NEXT!B61:C286,2,FALSE)</f>
        <v>808.55</v>
      </c>
      <c r="F115">
        <f>VLOOKUP(C115,RAMCOCEM_FUT_FAR!B61:C286,2,FALSE)</f>
        <v>811</v>
      </c>
      <c r="G115" t="str">
        <f t="shared" si="6"/>
        <v>Contango</v>
      </c>
      <c r="H115" t="str">
        <f t="shared" si="7"/>
        <v>Contango</v>
      </c>
      <c r="I115" t="str">
        <f t="shared" si="8"/>
        <v>Contango</v>
      </c>
    </row>
    <row r="116" spans="1:9" x14ac:dyDescent="0.35">
      <c r="A116" s="2">
        <v>44670</v>
      </c>
      <c r="B116">
        <v>784.40863000000002</v>
      </c>
      <c r="C116" s="10">
        <v>44670</v>
      </c>
      <c r="D116">
        <f>VLOOKUP(C116,RAMCOCEM_FUT_NEAR!B61:C286,2,FALSE)</f>
        <v>786.7</v>
      </c>
      <c r="E116">
        <f>VLOOKUP(C116,RAMCOCEM_FUT_NEXT!B62:C287,2,FALSE)</f>
        <v>787.4</v>
      </c>
      <c r="F116">
        <f>VLOOKUP(C116,RAMCOCEM_FUT_FAR!B62:C287,2,FALSE)</f>
        <v>789.7</v>
      </c>
      <c r="G116" t="str">
        <f t="shared" si="6"/>
        <v>Contango</v>
      </c>
      <c r="H116" t="str">
        <f t="shared" si="7"/>
        <v>Contango</v>
      </c>
      <c r="I116" t="str">
        <f t="shared" si="8"/>
        <v>Contango</v>
      </c>
    </row>
    <row r="117" spans="1:9" x14ac:dyDescent="0.35">
      <c r="A117" s="2">
        <v>44671</v>
      </c>
      <c r="B117">
        <v>802.18743900000004</v>
      </c>
      <c r="C117" s="10">
        <v>44671</v>
      </c>
      <c r="D117">
        <f>VLOOKUP(C117,RAMCOCEM_FUT_NEAR!B62:C287,2,FALSE)</f>
        <v>807.25</v>
      </c>
      <c r="E117">
        <f>VLOOKUP(C117,RAMCOCEM_FUT_NEXT!B63:C288,2,FALSE)</f>
        <v>809.05</v>
      </c>
      <c r="F117">
        <f>VLOOKUP(C117,RAMCOCEM_FUT_FAR!B63:C288,2,FALSE)</f>
        <v>812.1</v>
      </c>
      <c r="G117" t="str">
        <f t="shared" si="6"/>
        <v>Contango</v>
      </c>
      <c r="H117" t="str">
        <f t="shared" si="7"/>
        <v>Contango</v>
      </c>
      <c r="I117" t="str">
        <f t="shared" si="8"/>
        <v>Contango</v>
      </c>
    </row>
    <row r="118" spans="1:9" x14ac:dyDescent="0.35">
      <c r="A118" s="2">
        <v>44672</v>
      </c>
      <c r="B118">
        <v>805.72326699999996</v>
      </c>
      <c r="C118" s="10">
        <v>44672</v>
      </c>
      <c r="D118">
        <f>VLOOKUP(C118,RAMCOCEM_FUT_NEAR!B63:C288,2,FALSE)</f>
        <v>811.25</v>
      </c>
      <c r="E118">
        <f>VLOOKUP(C118,RAMCOCEM_FUT_NEXT!B64:C289,2,FALSE)</f>
        <v>813.05</v>
      </c>
      <c r="F118">
        <f>VLOOKUP(C118,RAMCOCEM_FUT_FAR!B64:C289,2,FALSE)</f>
        <v>815.7</v>
      </c>
      <c r="G118" t="str">
        <f t="shared" si="6"/>
        <v>Contango</v>
      </c>
      <c r="H118" t="str">
        <f t="shared" si="7"/>
        <v>Contango</v>
      </c>
      <c r="I118" t="str">
        <f t="shared" si="8"/>
        <v>Contango</v>
      </c>
    </row>
    <row r="119" spans="1:9" x14ac:dyDescent="0.35">
      <c r="A119" s="2">
        <v>44673</v>
      </c>
      <c r="B119">
        <v>807.21728499999995</v>
      </c>
      <c r="C119" s="10">
        <v>44673</v>
      </c>
      <c r="D119">
        <f>VLOOKUP(C119,RAMCOCEM_FUT_NEAR!B64:C289,2,FALSE)</f>
        <v>809.75</v>
      </c>
      <c r="E119">
        <f>VLOOKUP(C119,RAMCOCEM_FUT_NEXT!B65:C290,2,FALSE)</f>
        <v>812.05</v>
      </c>
      <c r="F119">
        <f>VLOOKUP(C119,RAMCOCEM_FUT_FAR!B65:C290,2,FALSE)</f>
        <v>817</v>
      </c>
      <c r="G119" t="str">
        <f t="shared" si="6"/>
        <v>Contango</v>
      </c>
      <c r="H119" t="str">
        <f t="shared" si="7"/>
        <v>Contango</v>
      </c>
      <c r="I119" t="str">
        <f t="shared" si="8"/>
        <v>Contango</v>
      </c>
    </row>
    <row r="120" spans="1:9" x14ac:dyDescent="0.35">
      <c r="A120" s="2">
        <v>44676</v>
      </c>
      <c r="B120">
        <v>801.68945299999996</v>
      </c>
      <c r="C120" s="10">
        <v>44676</v>
      </c>
      <c r="D120">
        <f>VLOOKUP(C120,RAMCOCEM_FUT_NEAR!B65:C290,2,FALSE)</f>
        <v>803.25</v>
      </c>
      <c r="E120">
        <f>VLOOKUP(C120,RAMCOCEM_FUT_NEXT!B66:C291,2,FALSE)</f>
        <v>805.4</v>
      </c>
      <c r="F120">
        <f>VLOOKUP(C120,RAMCOCEM_FUT_FAR!B66:C291,2,FALSE)</f>
        <v>811.1</v>
      </c>
      <c r="G120" t="str">
        <f t="shared" si="6"/>
        <v>Contango</v>
      </c>
      <c r="H120" t="str">
        <f t="shared" si="7"/>
        <v>Contango</v>
      </c>
      <c r="I120" t="str">
        <f t="shared" si="8"/>
        <v>Contango</v>
      </c>
    </row>
    <row r="121" spans="1:9" x14ac:dyDescent="0.35">
      <c r="A121" s="2">
        <v>44677</v>
      </c>
      <c r="B121">
        <v>790.53411900000003</v>
      </c>
      <c r="C121" s="10">
        <v>44677</v>
      </c>
      <c r="D121">
        <f>VLOOKUP(C121,RAMCOCEM_FUT_NEAR!B66:C291,2,FALSE)</f>
        <v>795.55</v>
      </c>
      <c r="E121">
        <f>VLOOKUP(C121,RAMCOCEM_FUT_NEXT!B67:C292,2,FALSE)</f>
        <v>798.15</v>
      </c>
      <c r="F121">
        <f>VLOOKUP(C121,RAMCOCEM_FUT_FAR!B67:C292,2,FALSE)</f>
        <v>802</v>
      </c>
      <c r="G121" t="str">
        <f t="shared" si="6"/>
        <v>Contango</v>
      </c>
      <c r="H121" t="str">
        <f t="shared" si="7"/>
        <v>Contango</v>
      </c>
      <c r="I121" t="str">
        <f t="shared" si="8"/>
        <v>Contango</v>
      </c>
    </row>
    <row r="122" spans="1:9" x14ac:dyDescent="0.35">
      <c r="A122" s="2">
        <v>44678</v>
      </c>
      <c r="B122">
        <v>776.24133300000005</v>
      </c>
      <c r="C122" s="10">
        <v>44678</v>
      </c>
      <c r="D122">
        <f>VLOOKUP(C122,RAMCOCEM_FUT_NEAR!B67:C292,2,FALSE)</f>
        <v>779.75</v>
      </c>
      <c r="E122">
        <f>VLOOKUP(C122,RAMCOCEM_FUT_NEXT!B68:C293,2,FALSE)</f>
        <v>782.3</v>
      </c>
      <c r="F122">
        <f>VLOOKUP(C122,RAMCOCEM_FUT_FAR!B68:C293,2,FALSE)</f>
        <v>784.9</v>
      </c>
      <c r="G122" t="str">
        <f t="shared" si="6"/>
        <v>Contango</v>
      </c>
      <c r="H122" t="str">
        <f t="shared" si="7"/>
        <v>Contango</v>
      </c>
      <c r="I122" t="str">
        <f t="shared" si="8"/>
        <v>Contango</v>
      </c>
    </row>
    <row r="123" spans="1:9" x14ac:dyDescent="0.35">
      <c r="A123" s="2">
        <v>44679</v>
      </c>
      <c r="B123">
        <v>790.28509499999996</v>
      </c>
      <c r="D123" t="e">
        <f>VLOOKUP(C123,RAMCOCEM_FUT_NEAR!B68:C293,2,FALSE)</f>
        <v>#N/A</v>
      </c>
      <c r="E123" t="e">
        <f>VLOOKUP(C123,RAMCOCEM_FUT_NEXT!B69:C294,2,FALSE)</f>
        <v>#N/A</v>
      </c>
      <c r="F123" t="e">
        <f>VLOOKUP(C123,RAMCOCEM_FUT_FAR!B69:C294,2,FALSE)</f>
        <v>#N/A</v>
      </c>
      <c r="G123" t="e">
        <f t="shared" si="6"/>
        <v>#N/A</v>
      </c>
      <c r="H123" t="e">
        <f t="shared" si="7"/>
        <v>#N/A</v>
      </c>
      <c r="I123" t="e">
        <f t="shared" si="8"/>
        <v>#N/A</v>
      </c>
    </row>
    <row r="124" spans="1:9" x14ac:dyDescent="0.35">
      <c r="A124" s="2">
        <v>44680</v>
      </c>
      <c r="B124">
        <v>791.53008999999997</v>
      </c>
      <c r="C124" s="10">
        <v>44680</v>
      </c>
      <c r="D124">
        <f>VLOOKUP(C124,RAMCOCEM_FUT_NEAR!B69:C294,2,FALSE)</f>
        <v>795.2</v>
      </c>
      <c r="E124">
        <f>VLOOKUP(C124,RAMCOCEM_FUT_NEXT!B70:C295,2,FALSE)</f>
        <v>800.5</v>
      </c>
      <c r="F124">
        <f>VLOOKUP(C124,RAMCOCEM_FUT_FAR!B70:C295,2,FALSE)</f>
        <v>803.1</v>
      </c>
      <c r="G124" t="str">
        <f t="shared" si="6"/>
        <v>Contango</v>
      </c>
      <c r="H124" t="str">
        <f t="shared" si="7"/>
        <v>Contango</v>
      </c>
      <c r="I124" t="str">
        <f t="shared" si="8"/>
        <v>Contango</v>
      </c>
    </row>
    <row r="125" spans="1:9" x14ac:dyDescent="0.35">
      <c r="A125" s="2">
        <v>44683</v>
      </c>
      <c r="B125">
        <v>783.91058299999997</v>
      </c>
      <c r="C125" s="10">
        <v>44683</v>
      </c>
      <c r="D125">
        <f>VLOOKUP(C125,RAMCOCEM_FUT_NEAR!B70:C295,2,FALSE)</f>
        <v>787.85</v>
      </c>
      <c r="E125">
        <f>VLOOKUP(C125,RAMCOCEM_FUT_NEXT!B71:C296,2,FALSE)</f>
        <v>792.5</v>
      </c>
      <c r="F125">
        <f>VLOOKUP(C125,RAMCOCEM_FUT_FAR!B71:C296,2,FALSE)</f>
        <v>795.1</v>
      </c>
      <c r="G125" t="str">
        <f t="shared" si="6"/>
        <v>Contango</v>
      </c>
      <c r="H125" t="str">
        <f t="shared" si="7"/>
        <v>Contango</v>
      </c>
      <c r="I125" t="str">
        <f t="shared" si="8"/>
        <v>Contango</v>
      </c>
    </row>
    <row r="126" spans="1:9" x14ac:dyDescent="0.35">
      <c r="A126" s="2">
        <v>44685</v>
      </c>
      <c r="B126">
        <v>748.80120799999997</v>
      </c>
      <c r="C126" s="10">
        <v>44685</v>
      </c>
      <c r="D126">
        <f>VLOOKUP(C126,RAMCOCEM_FUT_NEAR!B71:C296,2,FALSE)</f>
        <v>751.3</v>
      </c>
      <c r="E126">
        <f>VLOOKUP(C126,RAMCOCEM_FUT_NEXT!B72:C297,2,FALSE)</f>
        <v>760.4</v>
      </c>
      <c r="F126">
        <f>VLOOKUP(C126,RAMCOCEM_FUT_FAR!B72:C297,2,FALSE)</f>
        <v>759.3</v>
      </c>
      <c r="G126" t="str">
        <f t="shared" si="6"/>
        <v>Contango</v>
      </c>
      <c r="H126" t="str">
        <f t="shared" si="7"/>
        <v>Contango</v>
      </c>
      <c r="I126" t="str">
        <f t="shared" si="8"/>
        <v>Contango</v>
      </c>
    </row>
    <row r="127" spans="1:9" x14ac:dyDescent="0.35">
      <c r="A127" s="2">
        <v>44686</v>
      </c>
      <c r="B127">
        <v>737.14788799999997</v>
      </c>
      <c r="C127" s="10">
        <v>44686</v>
      </c>
      <c r="D127">
        <f>VLOOKUP(C127,RAMCOCEM_FUT_NEAR!B72:C297,2,FALSE)</f>
        <v>739.45</v>
      </c>
      <c r="E127">
        <f>VLOOKUP(C127,RAMCOCEM_FUT_NEXT!B73:C298,2,FALSE)</f>
        <v>739.75</v>
      </c>
      <c r="F127">
        <f>VLOOKUP(C127,RAMCOCEM_FUT_FAR!B73:C298,2,FALSE)</f>
        <v>748.05</v>
      </c>
      <c r="G127" t="str">
        <f t="shared" si="6"/>
        <v>Contango</v>
      </c>
      <c r="H127" t="str">
        <f t="shared" si="7"/>
        <v>Contango</v>
      </c>
      <c r="I127" t="str">
        <f t="shared" si="8"/>
        <v>Contango</v>
      </c>
    </row>
    <row r="128" spans="1:9" x14ac:dyDescent="0.35">
      <c r="A128" s="2">
        <v>44687</v>
      </c>
      <c r="B128">
        <v>721.21167000000003</v>
      </c>
      <c r="C128" s="10">
        <v>44687</v>
      </c>
      <c r="D128">
        <f>VLOOKUP(C128,RAMCOCEM_FUT_NEAR!B73:C298,2,FALSE)</f>
        <v>724.7</v>
      </c>
      <c r="E128">
        <f>VLOOKUP(C128,RAMCOCEM_FUT_NEXT!B74:C299,2,FALSE)</f>
        <v>727.5</v>
      </c>
      <c r="F128">
        <f>VLOOKUP(C128,RAMCOCEM_FUT_FAR!B74:C299,2,FALSE)</f>
        <v>724</v>
      </c>
      <c r="G128" t="str">
        <f t="shared" si="6"/>
        <v>Contango</v>
      </c>
      <c r="H128" t="str">
        <f t="shared" si="7"/>
        <v>Contango</v>
      </c>
      <c r="I128" t="str">
        <f t="shared" si="8"/>
        <v>Contango</v>
      </c>
    </row>
    <row r="129" spans="1:9" x14ac:dyDescent="0.35">
      <c r="A129" s="2">
        <v>44690</v>
      </c>
      <c r="B129">
        <v>718.82128899999998</v>
      </c>
      <c r="C129" s="10">
        <v>44690</v>
      </c>
      <c r="D129">
        <f>VLOOKUP(C129,RAMCOCEM_FUT_NEAR!B74:C299,2,FALSE)</f>
        <v>722.2</v>
      </c>
      <c r="E129">
        <f>VLOOKUP(C129,RAMCOCEM_FUT_NEXT!B75:C300,2,FALSE)</f>
        <v>724.3</v>
      </c>
      <c r="F129">
        <f>VLOOKUP(C129,RAMCOCEM_FUT_FAR!B75:C300,2,FALSE)</f>
        <v>729.1</v>
      </c>
      <c r="G129" t="str">
        <f t="shared" si="6"/>
        <v>Contango</v>
      </c>
      <c r="H129" t="str">
        <f t="shared" si="7"/>
        <v>Contango</v>
      </c>
      <c r="I129" t="str">
        <f t="shared" si="8"/>
        <v>Contango</v>
      </c>
    </row>
    <row r="130" spans="1:9" x14ac:dyDescent="0.35">
      <c r="A130" s="2">
        <v>44691</v>
      </c>
      <c r="B130">
        <v>718.92089799999997</v>
      </c>
      <c r="D130" t="e">
        <f>VLOOKUP(C130,RAMCOCEM_FUT_NEAR!B75:C300,2,FALSE)</f>
        <v>#N/A</v>
      </c>
      <c r="E130" t="e">
        <f>VLOOKUP(C130,RAMCOCEM_FUT_NEXT!B76:C301,2,FALSE)</f>
        <v>#N/A</v>
      </c>
      <c r="F130" t="e">
        <f>VLOOKUP(C130,RAMCOCEM_FUT_FAR!B76:C301,2,FALSE)</f>
        <v>#N/A</v>
      </c>
      <c r="G130" t="e">
        <f t="shared" si="6"/>
        <v>#N/A</v>
      </c>
      <c r="H130" t="e">
        <f t="shared" si="7"/>
        <v>#N/A</v>
      </c>
      <c r="I130" t="e">
        <f t="shared" si="8"/>
        <v>#N/A</v>
      </c>
    </row>
    <row r="131" spans="1:9" x14ac:dyDescent="0.35">
      <c r="A131" s="2">
        <v>44692</v>
      </c>
      <c r="B131">
        <v>702.73571800000002</v>
      </c>
      <c r="C131" s="10">
        <v>44692</v>
      </c>
      <c r="D131">
        <f>VLOOKUP(C131,RAMCOCEM_FUT_NEAR!B76:C301,2,FALSE)</f>
        <v>703.95</v>
      </c>
      <c r="E131">
        <f>VLOOKUP(C131,RAMCOCEM_FUT_NEXT!B77:C302,2,FALSE)</f>
        <v>704.4</v>
      </c>
      <c r="F131">
        <f>VLOOKUP(C131,RAMCOCEM_FUT_FAR!B77:C302,2,FALSE)</f>
        <v>712.6</v>
      </c>
      <c r="G131" t="str">
        <f t="shared" ref="G131:G194" si="9">IF(D131-$B131&gt;0,"Contango","Backwardation")</f>
        <v>Contango</v>
      </c>
      <c r="H131" t="str">
        <f t="shared" ref="H131:H194" si="10">IF(E131-$B131&gt;0,"Contango","Backwardation")</f>
        <v>Contango</v>
      </c>
      <c r="I131" t="str">
        <f t="shared" ref="I131:I194" si="11">IF(F131-$B131&gt;0,"Contango","Backwardation")</f>
        <v>Contango</v>
      </c>
    </row>
    <row r="132" spans="1:9" x14ac:dyDescent="0.35">
      <c r="A132" s="2">
        <v>44693</v>
      </c>
      <c r="B132">
        <v>700.444885</v>
      </c>
      <c r="C132" s="10">
        <v>44693</v>
      </c>
      <c r="D132">
        <f>VLOOKUP(C132,RAMCOCEM_FUT_NEAR!B77:C302,2,FALSE)</f>
        <v>698.6</v>
      </c>
      <c r="E132">
        <f>VLOOKUP(C132,RAMCOCEM_FUT_NEXT!B78:C303,2,FALSE)</f>
        <v>696.8</v>
      </c>
      <c r="F132">
        <f>VLOOKUP(C132,RAMCOCEM_FUT_FAR!B78:C303,2,FALSE)</f>
        <v>710.2</v>
      </c>
      <c r="G132" t="str">
        <f t="shared" si="9"/>
        <v>Backwardation</v>
      </c>
      <c r="H132" t="str">
        <f t="shared" si="10"/>
        <v>Backwardation</v>
      </c>
      <c r="I132" t="str">
        <f t="shared" si="11"/>
        <v>Contango</v>
      </c>
    </row>
    <row r="133" spans="1:9" x14ac:dyDescent="0.35">
      <c r="A133" s="2">
        <v>44694</v>
      </c>
      <c r="B133">
        <v>681.371216</v>
      </c>
      <c r="C133" s="10">
        <v>44694</v>
      </c>
      <c r="D133">
        <f>VLOOKUP(C133,RAMCOCEM_FUT_NEAR!B78:C303,2,FALSE)</f>
        <v>678.2</v>
      </c>
      <c r="E133">
        <f>VLOOKUP(C133,RAMCOCEM_FUT_NEXT!B79:C304,2,FALSE)</f>
        <v>677.3</v>
      </c>
      <c r="F133">
        <f>VLOOKUP(C133,RAMCOCEM_FUT_FAR!B79:C304,2,FALSE)</f>
        <v>690.85</v>
      </c>
      <c r="G133" t="str">
        <f t="shared" si="9"/>
        <v>Backwardation</v>
      </c>
      <c r="H133" t="str">
        <f t="shared" si="10"/>
        <v>Backwardation</v>
      </c>
      <c r="I133" t="str">
        <f t="shared" si="11"/>
        <v>Contango</v>
      </c>
    </row>
    <row r="134" spans="1:9" x14ac:dyDescent="0.35">
      <c r="A134" s="2">
        <v>44697</v>
      </c>
      <c r="B134">
        <v>687.397156</v>
      </c>
      <c r="C134" s="10">
        <v>44697</v>
      </c>
      <c r="D134">
        <f>VLOOKUP(C134,RAMCOCEM_FUT_NEAR!B79:C304,2,FALSE)</f>
        <v>688.7</v>
      </c>
      <c r="E134">
        <f>VLOOKUP(C134,RAMCOCEM_FUT_NEXT!B80:C305,2,FALSE)</f>
        <v>687.2</v>
      </c>
      <c r="F134">
        <f>VLOOKUP(C134,RAMCOCEM_FUT_FAR!B80:C305,2,FALSE)</f>
        <v>696.65</v>
      </c>
      <c r="G134" t="str">
        <f t="shared" si="9"/>
        <v>Contango</v>
      </c>
      <c r="H134" t="str">
        <f t="shared" si="10"/>
        <v>Backwardation</v>
      </c>
      <c r="I134" t="str">
        <f t="shared" si="11"/>
        <v>Contango</v>
      </c>
    </row>
    <row r="135" spans="1:9" x14ac:dyDescent="0.35">
      <c r="A135" s="2">
        <v>44698</v>
      </c>
      <c r="B135">
        <v>695.86321999999996</v>
      </c>
      <c r="C135" s="10">
        <v>44698</v>
      </c>
      <c r="D135">
        <f>VLOOKUP(C135,RAMCOCEM_FUT_NEAR!B80:C305,2,FALSE)</f>
        <v>697.2</v>
      </c>
      <c r="E135">
        <f>VLOOKUP(C135,RAMCOCEM_FUT_NEXT!B81:C306,2,FALSE)</f>
        <v>696.7</v>
      </c>
      <c r="F135">
        <f>VLOOKUP(C135,RAMCOCEM_FUT_FAR!B81:C306,2,FALSE)</f>
        <v>698</v>
      </c>
      <c r="G135" t="str">
        <f t="shared" si="9"/>
        <v>Contango</v>
      </c>
      <c r="H135" t="str">
        <f t="shared" si="10"/>
        <v>Contango</v>
      </c>
      <c r="I135" t="str">
        <f t="shared" si="11"/>
        <v>Contango</v>
      </c>
    </row>
    <row r="136" spans="1:9" x14ac:dyDescent="0.35">
      <c r="A136" s="2">
        <v>44699</v>
      </c>
      <c r="B136">
        <v>698.15405299999998</v>
      </c>
      <c r="C136" s="10">
        <v>44699</v>
      </c>
      <c r="D136">
        <f>VLOOKUP(C136,RAMCOCEM_FUT_NEAR!B81:C306,2,FALSE)</f>
        <v>697.9</v>
      </c>
      <c r="E136">
        <f>VLOOKUP(C136,RAMCOCEM_FUT_NEXT!B82:C307,2,FALSE)</f>
        <v>697</v>
      </c>
      <c r="F136">
        <f>VLOOKUP(C136,RAMCOCEM_FUT_FAR!B82:C307,2,FALSE)</f>
        <v>698</v>
      </c>
      <c r="G136" t="str">
        <f t="shared" si="9"/>
        <v>Backwardation</v>
      </c>
      <c r="H136" t="str">
        <f t="shared" si="10"/>
        <v>Backwardation</v>
      </c>
      <c r="I136" t="str">
        <f t="shared" si="11"/>
        <v>Backwardation</v>
      </c>
    </row>
    <row r="137" spans="1:9" x14ac:dyDescent="0.35">
      <c r="A137" s="2">
        <v>44700</v>
      </c>
      <c r="B137">
        <v>686.35131799999999</v>
      </c>
      <c r="C137" s="10">
        <v>44700</v>
      </c>
      <c r="D137">
        <f>VLOOKUP(C137,RAMCOCEM_FUT_NEAR!B82:C307,2,FALSE)</f>
        <v>681.25</v>
      </c>
      <c r="E137">
        <f>VLOOKUP(C137,RAMCOCEM_FUT_NEXT!B83:C308,2,FALSE)</f>
        <v>678.8</v>
      </c>
      <c r="F137">
        <f>VLOOKUP(C137,RAMCOCEM_FUT_FAR!B83:C308,2,FALSE)</f>
        <v>678.95</v>
      </c>
      <c r="G137" t="str">
        <f t="shared" si="9"/>
        <v>Backwardation</v>
      </c>
      <c r="H137" t="str">
        <f t="shared" si="10"/>
        <v>Backwardation</v>
      </c>
      <c r="I137" t="str">
        <f t="shared" si="11"/>
        <v>Backwardation</v>
      </c>
    </row>
    <row r="138" spans="1:9" x14ac:dyDescent="0.35">
      <c r="A138" s="2">
        <v>44701</v>
      </c>
      <c r="B138">
        <v>688.94097899999997</v>
      </c>
      <c r="C138" s="10">
        <v>44701</v>
      </c>
      <c r="D138">
        <f>VLOOKUP(C138,RAMCOCEM_FUT_NEAR!B83:C308,2,FALSE)</f>
        <v>684.15</v>
      </c>
      <c r="E138">
        <f>VLOOKUP(C138,RAMCOCEM_FUT_NEXT!B84:C309,2,FALSE)</f>
        <v>681.4</v>
      </c>
      <c r="F138">
        <f>VLOOKUP(C138,RAMCOCEM_FUT_FAR!B84:C309,2,FALSE)</f>
        <v>697.9</v>
      </c>
      <c r="G138" t="str">
        <f t="shared" si="9"/>
        <v>Backwardation</v>
      </c>
      <c r="H138" t="str">
        <f t="shared" si="10"/>
        <v>Backwardation</v>
      </c>
      <c r="I138" t="str">
        <f t="shared" si="11"/>
        <v>Contango</v>
      </c>
    </row>
    <row r="139" spans="1:9" x14ac:dyDescent="0.35">
      <c r="A139" s="2">
        <v>44704</v>
      </c>
      <c r="B139">
        <v>676.78961200000003</v>
      </c>
      <c r="C139" s="10">
        <v>44704</v>
      </c>
      <c r="D139">
        <f>VLOOKUP(C139,RAMCOCEM_FUT_NEAR!B84:C309,2,FALSE)</f>
        <v>673.9</v>
      </c>
      <c r="E139">
        <f>VLOOKUP(C139,RAMCOCEM_FUT_NEXT!B85:C310,2,FALSE)</f>
        <v>668</v>
      </c>
      <c r="F139">
        <f>VLOOKUP(C139,RAMCOCEM_FUT_FAR!B85:C310,2,FALSE)</f>
        <v>669.25</v>
      </c>
      <c r="G139" t="str">
        <f t="shared" si="9"/>
        <v>Backwardation</v>
      </c>
      <c r="H139" t="str">
        <f t="shared" si="10"/>
        <v>Backwardation</v>
      </c>
      <c r="I139" t="str">
        <f t="shared" si="11"/>
        <v>Backwardation</v>
      </c>
    </row>
    <row r="140" spans="1:9" x14ac:dyDescent="0.35">
      <c r="A140" s="2">
        <v>44705</v>
      </c>
      <c r="B140">
        <v>656.620361</v>
      </c>
      <c r="C140" s="10">
        <v>44705</v>
      </c>
      <c r="D140">
        <f>VLOOKUP(C140,RAMCOCEM_FUT_NEAR!B85:C310,2,FALSE)</f>
        <v>652.25</v>
      </c>
      <c r="E140">
        <f>VLOOKUP(C140,RAMCOCEM_FUT_NEXT!B86:C311,2,FALSE)</f>
        <v>645.25</v>
      </c>
      <c r="F140">
        <f>VLOOKUP(C140,RAMCOCEM_FUT_FAR!B86:C311,2,FALSE)</f>
        <v>645.1</v>
      </c>
      <c r="G140" t="str">
        <f t="shared" si="9"/>
        <v>Backwardation</v>
      </c>
      <c r="H140" t="str">
        <f t="shared" si="10"/>
        <v>Backwardation</v>
      </c>
      <c r="I140" t="str">
        <f t="shared" si="11"/>
        <v>Backwardation</v>
      </c>
    </row>
    <row r="141" spans="1:9" x14ac:dyDescent="0.35">
      <c r="A141" s="2">
        <v>44706</v>
      </c>
      <c r="B141">
        <v>637.09857199999999</v>
      </c>
      <c r="C141" s="10">
        <v>44706</v>
      </c>
      <c r="D141">
        <f>VLOOKUP(C141,RAMCOCEM_FUT_NEAR!B86:C311,2,FALSE)</f>
        <v>638.04999999999995</v>
      </c>
      <c r="E141">
        <f>VLOOKUP(C141,RAMCOCEM_FUT_NEXT!B87:C312,2,FALSE)</f>
        <v>632.9</v>
      </c>
      <c r="F141">
        <f>VLOOKUP(C141,RAMCOCEM_FUT_FAR!B87:C312,2,FALSE)</f>
        <v>632.1</v>
      </c>
      <c r="G141" t="str">
        <f t="shared" si="9"/>
        <v>Contango</v>
      </c>
      <c r="H141" t="str">
        <f t="shared" si="10"/>
        <v>Backwardation</v>
      </c>
      <c r="I141" t="str">
        <f t="shared" si="11"/>
        <v>Backwardation</v>
      </c>
    </row>
    <row r="142" spans="1:9" x14ac:dyDescent="0.35">
      <c r="A142" s="2">
        <v>44707</v>
      </c>
      <c r="B142">
        <v>663.34344499999997</v>
      </c>
      <c r="C142" s="10">
        <v>44707</v>
      </c>
      <c r="D142">
        <f>VLOOKUP(C142,RAMCOCEM_FUT_NEAR!B87:C312,2,FALSE)</f>
        <v>666</v>
      </c>
      <c r="E142">
        <f>VLOOKUP(C142,RAMCOCEM_FUT_NEXT!B88:C313,2,FALSE)</f>
        <v>654.75</v>
      </c>
      <c r="F142">
        <f>VLOOKUP(C142,RAMCOCEM_FUT_FAR!B88:C313,2,FALSE)</f>
        <v>671.5</v>
      </c>
      <c r="G142" t="str">
        <f t="shared" si="9"/>
        <v>Contango</v>
      </c>
      <c r="H142" t="str">
        <f t="shared" si="10"/>
        <v>Backwardation</v>
      </c>
      <c r="I142" t="str">
        <f t="shared" si="11"/>
        <v>Contango</v>
      </c>
    </row>
    <row r="143" spans="1:9" x14ac:dyDescent="0.35">
      <c r="A143" s="2">
        <v>44708</v>
      </c>
      <c r="B143">
        <v>672.25775099999998</v>
      </c>
      <c r="C143" s="10">
        <v>44708</v>
      </c>
      <c r="D143">
        <f>VLOOKUP(C143,RAMCOCEM_FUT_NEAR!B88:C313,2,FALSE)</f>
        <v>661.3</v>
      </c>
      <c r="E143">
        <f>VLOOKUP(C143,RAMCOCEM_FUT_NEXT!B89:C314,2,FALSE)</f>
        <v>657.1</v>
      </c>
      <c r="F143">
        <f>VLOOKUP(C143,RAMCOCEM_FUT_FAR!B89:C314,2,FALSE)</f>
        <v>654.65</v>
      </c>
      <c r="G143" t="str">
        <f t="shared" si="9"/>
        <v>Backwardation</v>
      </c>
      <c r="H143" t="str">
        <f t="shared" si="10"/>
        <v>Backwardation</v>
      </c>
      <c r="I143" t="str">
        <f t="shared" si="11"/>
        <v>Backwardation</v>
      </c>
    </row>
    <row r="144" spans="1:9" x14ac:dyDescent="0.35">
      <c r="A144" s="2">
        <v>44711</v>
      </c>
      <c r="B144">
        <v>683.91113299999995</v>
      </c>
      <c r="C144" s="10">
        <v>44711</v>
      </c>
      <c r="D144">
        <f>VLOOKUP(C144,RAMCOCEM_FUT_NEAR!B89:C314,2,FALSE)</f>
        <v>685</v>
      </c>
      <c r="E144">
        <f>VLOOKUP(C144,RAMCOCEM_FUT_NEXT!B90:C315,2,FALSE)</f>
        <v>681.9</v>
      </c>
      <c r="F144">
        <f>VLOOKUP(C144,RAMCOCEM_FUT_FAR!B90:C315,2,FALSE)</f>
        <v>679.05</v>
      </c>
      <c r="G144" t="str">
        <f t="shared" si="9"/>
        <v>Contango</v>
      </c>
      <c r="H144" t="str">
        <f t="shared" si="10"/>
        <v>Backwardation</v>
      </c>
      <c r="I144" t="str">
        <f t="shared" si="11"/>
        <v>Backwardation</v>
      </c>
    </row>
    <row r="145" spans="1:9" x14ac:dyDescent="0.35">
      <c r="A145" s="2">
        <v>44712</v>
      </c>
      <c r="B145">
        <v>695.96283000000005</v>
      </c>
      <c r="C145" s="10">
        <v>44712</v>
      </c>
      <c r="D145">
        <f>VLOOKUP(C145,RAMCOCEM_FUT_NEAR!B90:C315,2,FALSE)</f>
        <v>692.35</v>
      </c>
      <c r="E145">
        <f>VLOOKUP(C145,RAMCOCEM_FUT_NEXT!B91:C316,2,FALSE)</f>
        <v>687.55</v>
      </c>
      <c r="F145">
        <f>VLOOKUP(C145,RAMCOCEM_FUT_FAR!B91:C316,2,FALSE)</f>
        <v>684.05</v>
      </c>
      <c r="G145" t="str">
        <f t="shared" si="9"/>
        <v>Backwardation</v>
      </c>
      <c r="H145" t="str">
        <f t="shared" si="10"/>
        <v>Backwardation</v>
      </c>
      <c r="I145" t="str">
        <f t="shared" si="11"/>
        <v>Backwardation</v>
      </c>
    </row>
    <row r="146" spans="1:9" x14ac:dyDescent="0.35">
      <c r="A146" s="2">
        <v>44713</v>
      </c>
      <c r="B146">
        <v>689.63818400000002</v>
      </c>
      <c r="C146" s="10">
        <v>44713</v>
      </c>
      <c r="D146">
        <f>VLOOKUP(C146,RAMCOCEM_FUT_NEAR!B91:C316,2,FALSE)</f>
        <v>683.55</v>
      </c>
      <c r="E146">
        <f>VLOOKUP(C146,RAMCOCEM_FUT_NEXT!B92:C317,2,FALSE)</f>
        <v>679.65</v>
      </c>
      <c r="F146">
        <f>VLOOKUP(C146,RAMCOCEM_FUT_FAR!B92:C317,2,FALSE)</f>
        <v>700.2</v>
      </c>
      <c r="G146" t="str">
        <f t="shared" si="9"/>
        <v>Backwardation</v>
      </c>
      <c r="H146" t="str">
        <f t="shared" si="10"/>
        <v>Backwardation</v>
      </c>
      <c r="I146" t="str">
        <f t="shared" si="11"/>
        <v>Contango</v>
      </c>
    </row>
    <row r="147" spans="1:9" x14ac:dyDescent="0.35">
      <c r="A147" s="2">
        <v>44714</v>
      </c>
      <c r="B147">
        <v>692.37719700000002</v>
      </c>
      <c r="C147" s="10">
        <v>44714</v>
      </c>
      <c r="D147">
        <f>VLOOKUP(C147,RAMCOCEM_FUT_NEAR!B92:C317,2,FALSE)</f>
        <v>688.85</v>
      </c>
      <c r="E147">
        <f>VLOOKUP(C147,RAMCOCEM_FUT_NEXT!B93:C318,2,FALSE)</f>
        <v>685.55</v>
      </c>
      <c r="F147">
        <f>VLOOKUP(C147,RAMCOCEM_FUT_FAR!B93:C318,2,FALSE)</f>
        <v>702.95</v>
      </c>
      <c r="G147" t="str">
        <f t="shared" si="9"/>
        <v>Backwardation</v>
      </c>
      <c r="H147" t="str">
        <f t="shared" si="10"/>
        <v>Backwardation</v>
      </c>
      <c r="I147" t="str">
        <f t="shared" si="11"/>
        <v>Contango</v>
      </c>
    </row>
    <row r="148" spans="1:9" x14ac:dyDescent="0.35">
      <c r="A148" s="2">
        <v>44715</v>
      </c>
      <c r="B148">
        <v>628.28387499999997</v>
      </c>
      <c r="C148" s="10">
        <v>44715</v>
      </c>
      <c r="D148">
        <f>VLOOKUP(C148,RAMCOCEM_FUT_NEAR!B93:C318,2,FALSE)</f>
        <v>627.54999999999995</v>
      </c>
      <c r="E148">
        <f>VLOOKUP(C148,RAMCOCEM_FUT_NEXT!B94:C319,2,FALSE)</f>
        <v>624.15</v>
      </c>
      <c r="F148">
        <f>VLOOKUP(C148,RAMCOCEM_FUT_FAR!B94:C319,2,FALSE)</f>
        <v>632.70000000000005</v>
      </c>
      <c r="G148" t="str">
        <f t="shared" si="9"/>
        <v>Backwardation</v>
      </c>
      <c r="H148" t="str">
        <f t="shared" si="10"/>
        <v>Backwardation</v>
      </c>
      <c r="I148" t="str">
        <f t="shared" si="11"/>
        <v>Contango</v>
      </c>
    </row>
    <row r="149" spans="1:9" x14ac:dyDescent="0.35">
      <c r="A149" s="2">
        <v>44718</v>
      </c>
      <c r="B149">
        <v>629.92730700000004</v>
      </c>
      <c r="C149" s="10">
        <v>44718</v>
      </c>
      <c r="D149">
        <f>VLOOKUP(C149,RAMCOCEM_FUT_NEAR!B94:C319,2,FALSE)</f>
        <v>626.1</v>
      </c>
      <c r="E149">
        <f>VLOOKUP(C149,RAMCOCEM_FUT_NEXT!B95:C320,2,FALSE)</f>
        <v>621.65</v>
      </c>
      <c r="F149">
        <f>VLOOKUP(C149,RAMCOCEM_FUT_FAR!B95:C320,2,FALSE)</f>
        <v>618.5</v>
      </c>
      <c r="G149" t="str">
        <f t="shared" si="9"/>
        <v>Backwardation</v>
      </c>
      <c r="H149" t="str">
        <f t="shared" si="10"/>
        <v>Backwardation</v>
      </c>
      <c r="I149" t="str">
        <f t="shared" si="11"/>
        <v>Backwardation</v>
      </c>
    </row>
    <row r="150" spans="1:9" x14ac:dyDescent="0.35">
      <c r="A150" s="2">
        <v>44719</v>
      </c>
      <c r="B150">
        <v>607.46722399999999</v>
      </c>
      <c r="C150" s="10">
        <v>44719</v>
      </c>
      <c r="D150">
        <f>VLOOKUP(C150,RAMCOCEM_FUT_NEAR!B95:C320,2,FALSE)</f>
        <v>609.45000000000005</v>
      </c>
      <c r="E150">
        <f>VLOOKUP(C150,RAMCOCEM_FUT_NEXT!B96:C321,2,FALSE)</f>
        <v>607.04999999999995</v>
      </c>
      <c r="F150">
        <f>VLOOKUP(C150,RAMCOCEM_FUT_FAR!B96:C321,2,FALSE)</f>
        <v>602.1</v>
      </c>
      <c r="G150" t="str">
        <f t="shared" si="9"/>
        <v>Contango</v>
      </c>
      <c r="H150" t="str">
        <f t="shared" si="10"/>
        <v>Backwardation</v>
      </c>
      <c r="I150" t="str">
        <f t="shared" si="11"/>
        <v>Backwardation</v>
      </c>
    </row>
    <row r="151" spans="1:9" x14ac:dyDescent="0.35">
      <c r="A151" s="2">
        <v>44720</v>
      </c>
      <c r="B151">
        <v>609.45929000000001</v>
      </c>
      <c r="C151" s="10">
        <v>44720</v>
      </c>
      <c r="D151">
        <f>VLOOKUP(C151,RAMCOCEM_FUT_NEAR!B96:C321,2,FALSE)</f>
        <v>607.54999999999995</v>
      </c>
      <c r="E151">
        <f>VLOOKUP(C151,RAMCOCEM_FUT_NEXT!B97:C322,2,FALSE)</f>
        <v>605.4</v>
      </c>
      <c r="F151">
        <f>VLOOKUP(C151,RAMCOCEM_FUT_FAR!B97:C322,2,FALSE)</f>
        <v>618.54999999999995</v>
      </c>
      <c r="G151" t="str">
        <f t="shared" si="9"/>
        <v>Backwardation</v>
      </c>
      <c r="H151" t="str">
        <f t="shared" si="10"/>
        <v>Backwardation</v>
      </c>
      <c r="I151" t="str">
        <f t="shared" si="11"/>
        <v>Contango</v>
      </c>
    </row>
    <row r="152" spans="1:9" x14ac:dyDescent="0.35">
      <c r="A152" s="2">
        <v>44721</v>
      </c>
      <c r="B152">
        <v>613.54290800000001</v>
      </c>
      <c r="C152" s="10">
        <v>44721</v>
      </c>
      <c r="D152">
        <f>VLOOKUP(C152,RAMCOCEM_FUT_NEAR!B97:C322,2,FALSE)</f>
        <v>611.6</v>
      </c>
      <c r="E152">
        <f>VLOOKUP(C152,RAMCOCEM_FUT_NEXT!B98:C323,2,FALSE)</f>
        <v>620.29999999999995</v>
      </c>
      <c r="F152">
        <f>VLOOKUP(C152,RAMCOCEM_FUT_FAR!B98:C323,2,FALSE)</f>
        <v>622.75</v>
      </c>
      <c r="G152" t="str">
        <f t="shared" si="9"/>
        <v>Backwardation</v>
      </c>
      <c r="H152" t="str">
        <f t="shared" si="10"/>
        <v>Contango</v>
      </c>
      <c r="I152" t="str">
        <f t="shared" si="11"/>
        <v>Contango</v>
      </c>
    </row>
    <row r="153" spans="1:9" x14ac:dyDescent="0.35">
      <c r="A153" s="2">
        <v>44722</v>
      </c>
      <c r="B153">
        <v>608.61261000000002</v>
      </c>
      <c r="C153" s="10">
        <v>44722</v>
      </c>
      <c r="D153">
        <f>VLOOKUP(C153,RAMCOCEM_FUT_NEAR!B98:C323,2,FALSE)</f>
        <v>603.75</v>
      </c>
      <c r="E153">
        <f>VLOOKUP(C153,RAMCOCEM_FUT_NEXT!B99:C324,2,FALSE)</f>
        <v>601.9</v>
      </c>
      <c r="F153">
        <f>VLOOKUP(C153,RAMCOCEM_FUT_FAR!B99:C324,2,FALSE)</f>
        <v>617.6</v>
      </c>
      <c r="G153" t="str">
        <f t="shared" si="9"/>
        <v>Backwardation</v>
      </c>
      <c r="H153" t="str">
        <f t="shared" si="10"/>
        <v>Backwardation</v>
      </c>
      <c r="I153" t="str">
        <f t="shared" si="11"/>
        <v>Contango</v>
      </c>
    </row>
    <row r="154" spans="1:9" x14ac:dyDescent="0.35">
      <c r="A154" s="2">
        <v>44725</v>
      </c>
      <c r="B154">
        <v>594.12066700000003</v>
      </c>
      <c r="C154" s="10">
        <v>44725</v>
      </c>
      <c r="D154">
        <f>VLOOKUP(C154,RAMCOCEM_FUT_NEAR!B99:C324,2,FALSE)</f>
        <v>587.54999999999995</v>
      </c>
      <c r="E154">
        <f>VLOOKUP(C154,RAMCOCEM_FUT_NEXT!B100:C325,2,FALSE)</f>
        <v>583.65</v>
      </c>
      <c r="F154">
        <f>VLOOKUP(C154,RAMCOCEM_FUT_FAR!B100:C325,2,FALSE)</f>
        <v>579.4</v>
      </c>
      <c r="G154" t="str">
        <f t="shared" si="9"/>
        <v>Backwardation</v>
      </c>
      <c r="H154" t="str">
        <f t="shared" si="10"/>
        <v>Backwardation</v>
      </c>
      <c r="I154" t="str">
        <f t="shared" si="11"/>
        <v>Backwardation</v>
      </c>
    </row>
    <row r="155" spans="1:9" x14ac:dyDescent="0.35">
      <c r="A155" s="2">
        <v>44726</v>
      </c>
      <c r="B155">
        <v>589.29003899999998</v>
      </c>
      <c r="C155" s="10">
        <v>44726</v>
      </c>
      <c r="D155">
        <f>VLOOKUP(C155,RAMCOCEM_FUT_NEAR!B100:C325,2,FALSE)</f>
        <v>591.15</v>
      </c>
      <c r="E155">
        <f>VLOOKUP(C155,RAMCOCEM_FUT_NEXT!B101:C326,2,FALSE)</f>
        <v>587.70000000000005</v>
      </c>
      <c r="F155">
        <f>VLOOKUP(C155,RAMCOCEM_FUT_FAR!B101:C326,2,FALSE)</f>
        <v>597.70000000000005</v>
      </c>
      <c r="G155" t="str">
        <f t="shared" si="9"/>
        <v>Contango</v>
      </c>
      <c r="H155" t="str">
        <f t="shared" si="10"/>
        <v>Backwardation</v>
      </c>
      <c r="I155" t="str">
        <f t="shared" si="11"/>
        <v>Contango</v>
      </c>
    </row>
    <row r="156" spans="1:9" x14ac:dyDescent="0.35">
      <c r="A156" s="2">
        <v>44727</v>
      </c>
      <c r="B156">
        <v>603.98120100000006</v>
      </c>
      <c r="C156" s="10">
        <v>44727</v>
      </c>
      <c r="D156">
        <f>VLOOKUP(C156,RAMCOCEM_FUT_NEAR!B101:C326,2,FALSE)</f>
        <v>602.95000000000005</v>
      </c>
      <c r="E156">
        <f>VLOOKUP(C156,RAMCOCEM_FUT_NEXT!B102:C327,2,FALSE)</f>
        <v>599.45000000000005</v>
      </c>
      <c r="F156">
        <f>VLOOKUP(C156,RAMCOCEM_FUT_FAR!B102:C327,2,FALSE)</f>
        <v>612.45000000000005</v>
      </c>
      <c r="G156" t="str">
        <f t="shared" si="9"/>
        <v>Backwardation</v>
      </c>
      <c r="H156" t="str">
        <f t="shared" si="10"/>
        <v>Backwardation</v>
      </c>
      <c r="I156" t="str">
        <f t="shared" si="11"/>
        <v>Contango</v>
      </c>
    </row>
    <row r="157" spans="1:9" x14ac:dyDescent="0.35">
      <c r="A157" s="2">
        <v>44728</v>
      </c>
      <c r="B157">
        <v>583.06500200000005</v>
      </c>
      <c r="C157" s="10">
        <v>44728</v>
      </c>
      <c r="D157">
        <f>VLOOKUP(C157,RAMCOCEM_FUT_NEAR!B102:C327,2,FALSE)</f>
        <v>573.1</v>
      </c>
      <c r="E157">
        <f>VLOOKUP(C157,RAMCOCEM_FUT_NEXT!B103:C328,2,FALSE)</f>
        <v>567.54999999999995</v>
      </c>
      <c r="F157">
        <f>VLOOKUP(C157,RAMCOCEM_FUT_FAR!B103:C328,2,FALSE)</f>
        <v>562.45000000000005</v>
      </c>
      <c r="G157" t="str">
        <f t="shared" si="9"/>
        <v>Backwardation</v>
      </c>
      <c r="H157" t="str">
        <f t="shared" si="10"/>
        <v>Backwardation</v>
      </c>
      <c r="I157" t="str">
        <f t="shared" si="11"/>
        <v>Backwardation</v>
      </c>
    </row>
    <row r="158" spans="1:9" x14ac:dyDescent="0.35">
      <c r="A158" s="2">
        <v>44729</v>
      </c>
      <c r="B158">
        <v>580.57495100000006</v>
      </c>
      <c r="D158" t="e">
        <f>VLOOKUP(C158,RAMCOCEM_FUT_NEAR!B103:C328,2,FALSE)</f>
        <v>#N/A</v>
      </c>
      <c r="E158" t="e">
        <f>VLOOKUP(C158,RAMCOCEM_FUT_NEXT!B104:C329,2,FALSE)</f>
        <v>#N/A</v>
      </c>
      <c r="F158" t="e">
        <f>VLOOKUP(C158,RAMCOCEM_FUT_FAR!B104:C329,2,FALSE)</f>
        <v>#N/A</v>
      </c>
      <c r="G158" t="e">
        <f t="shared" si="9"/>
        <v>#N/A</v>
      </c>
      <c r="H158" t="e">
        <f t="shared" si="10"/>
        <v>#N/A</v>
      </c>
      <c r="I158" t="e">
        <f t="shared" si="11"/>
        <v>#N/A</v>
      </c>
    </row>
    <row r="159" spans="1:9" x14ac:dyDescent="0.35">
      <c r="A159" s="2">
        <v>44732</v>
      </c>
      <c r="B159">
        <v>594.96728499999995</v>
      </c>
      <c r="C159" s="10">
        <v>44732</v>
      </c>
      <c r="D159">
        <f>VLOOKUP(C159,RAMCOCEM_FUT_NEAR!B104:C329,2,FALSE)</f>
        <v>588.25</v>
      </c>
      <c r="E159">
        <f>VLOOKUP(C159,RAMCOCEM_FUT_NEXT!B105:C330,2,FALSE)</f>
        <v>583.04999999999995</v>
      </c>
      <c r="F159">
        <f>VLOOKUP(C159,RAMCOCEM_FUT_FAR!B105:C330,2,FALSE)</f>
        <v>602.95000000000005</v>
      </c>
      <c r="G159" t="str">
        <f t="shared" si="9"/>
        <v>Backwardation</v>
      </c>
      <c r="H159" t="str">
        <f t="shared" si="10"/>
        <v>Backwardation</v>
      </c>
      <c r="I159" t="str">
        <f t="shared" si="11"/>
        <v>Contango</v>
      </c>
    </row>
    <row r="160" spans="1:9" x14ac:dyDescent="0.35">
      <c r="A160" s="2">
        <v>44733</v>
      </c>
      <c r="B160">
        <v>599.84771699999999</v>
      </c>
      <c r="C160" s="10">
        <v>44733</v>
      </c>
      <c r="D160">
        <f>VLOOKUP(C160,RAMCOCEM_FUT_NEAR!B105:C330,2,FALSE)</f>
        <v>599.70000000000005</v>
      </c>
      <c r="E160">
        <f>VLOOKUP(C160,RAMCOCEM_FUT_NEXT!B106:C331,2,FALSE)</f>
        <v>593.79999999999995</v>
      </c>
      <c r="F160">
        <f>VLOOKUP(C160,RAMCOCEM_FUT_FAR!B106:C331,2,FALSE)</f>
        <v>607.79999999999995</v>
      </c>
      <c r="G160" t="str">
        <f t="shared" si="9"/>
        <v>Backwardation</v>
      </c>
      <c r="H160" t="str">
        <f t="shared" si="10"/>
        <v>Backwardation</v>
      </c>
      <c r="I160" t="str">
        <f t="shared" si="11"/>
        <v>Contango</v>
      </c>
    </row>
    <row r="161" spans="1:9" x14ac:dyDescent="0.35">
      <c r="A161" s="2">
        <v>44734</v>
      </c>
      <c r="B161">
        <v>599.79797399999995</v>
      </c>
      <c r="C161" s="10">
        <v>44734</v>
      </c>
      <c r="D161">
        <f>VLOOKUP(C161,RAMCOCEM_FUT_NEAR!B106:C331,2,FALSE)</f>
        <v>598.54999999999995</v>
      </c>
      <c r="E161">
        <f>VLOOKUP(C161,RAMCOCEM_FUT_NEXT!B107:C332,2,FALSE)</f>
        <v>592.6</v>
      </c>
      <c r="F161">
        <f>VLOOKUP(C161,RAMCOCEM_FUT_FAR!B107:C332,2,FALSE)</f>
        <v>586.85</v>
      </c>
      <c r="G161" t="str">
        <f t="shared" si="9"/>
        <v>Backwardation</v>
      </c>
      <c r="H161" t="str">
        <f t="shared" si="10"/>
        <v>Backwardation</v>
      </c>
      <c r="I161" t="str">
        <f t="shared" si="11"/>
        <v>Backwardation</v>
      </c>
    </row>
    <row r="162" spans="1:9" x14ac:dyDescent="0.35">
      <c r="A162" s="2">
        <v>44735</v>
      </c>
      <c r="B162">
        <v>604.03100600000005</v>
      </c>
      <c r="C162" s="10">
        <v>44735</v>
      </c>
      <c r="D162">
        <f>VLOOKUP(C162,RAMCOCEM_FUT_NEAR!B107:C332,2,FALSE)</f>
        <v>603.79999999999995</v>
      </c>
      <c r="E162">
        <f>VLOOKUP(C162,RAMCOCEM_FUT_NEXT!B108:C333,2,FALSE)</f>
        <v>597.54999999999995</v>
      </c>
      <c r="F162">
        <f>VLOOKUP(C162,RAMCOCEM_FUT_FAR!B108:C333,2,FALSE)</f>
        <v>591.9</v>
      </c>
      <c r="G162" t="str">
        <f t="shared" si="9"/>
        <v>Backwardation</v>
      </c>
      <c r="H162" t="str">
        <f t="shared" si="10"/>
        <v>Backwardation</v>
      </c>
      <c r="I162" t="str">
        <f t="shared" si="11"/>
        <v>Backwardation</v>
      </c>
    </row>
    <row r="163" spans="1:9" x14ac:dyDescent="0.35">
      <c r="A163" s="2">
        <v>44736</v>
      </c>
      <c r="B163">
        <v>608.463257</v>
      </c>
      <c r="C163" s="10">
        <v>44736</v>
      </c>
      <c r="D163">
        <f>VLOOKUP(C163,RAMCOCEM_FUT_NEAR!B108:C333,2,FALSE)</f>
        <v>610.35</v>
      </c>
      <c r="E163">
        <f>VLOOKUP(C163,RAMCOCEM_FUT_NEXT!B109:C334,2,FALSE)</f>
        <v>603</v>
      </c>
      <c r="F163">
        <f>VLOOKUP(C163,RAMCOCEM_FUT_FAR!B109:C334,2,FALSE)</f>
        <v>616.29999999999995</v>
      </c>
      <c r="G163" t="str">
        <f t="shared" si="9"/>
        <v>Contango</v>
      </c>
      <c r="H163" t="str">
        <f t="shared" si="10"/>
        <v>Backwardation</v>
      </c>
      <c r="I163" t="str">
        <f t="shared" si="11"/>
        <v>Contango</v>
      </c>
    </row>
    <row r="164" spans="1:9" x14ac:dyDescent="0.35">
      <c r="A164" s="2">
        <v>44739</v>
      </c>
      <c r="B164">
        <v>623.45324700000003</v>
      </c>
      <c r="C164" s="10">
        <v>44739</v>
      </c>
      <c r="D164">
        <f>VLOOKUP(C164,RAMCOCEM_FUT_NEAR!B109:C334,2,FALSE)</f>
        <v>625.5</v>
      </c>
      <c r="E164">
        <f>VLOOKUP(C164,RAMCOCEM_FUT_NEXT!B110:C335,2,FALSE)</f>
        <v>615.04999999999995</v>
      </c>
      <c r="F164">
        <f>VLOOKUP(C164,RAMCOCEM_FUT_FAR!B110:C335,2,FALSE)</f>
        <v>608.29999999999995</v>
      </c>
      <c r="G164" t="str">
        <f t="shared" si="9"/>
        <v>Contango</v>
      </c>
      <c r="H164" t="str">
        <f t="shared" si="10"/>
        <v>Backwardation</v>
      </c>
      <c r="I164" t="str">
        <f t="shared" si="11"/>
        <v>Backwardation</v>
      </c>
    </row>
    <row r="165" spans="1:9" x14ac:dyDescent="0.35">
      <c r="A165" s="2">
        <v>44740</v>
      </c>
      <c r="B165">
        <v>625.34558100000004</v>
      </c>
      <c r="C165" s="10">
        <v>44740</v>
      </c>
      <c r="D165">
        <f>VLOOKUP(C165,RAMCOCEM_FUT_NEAR!B110:C335,2,FALSE)</f>
        <v>626.29999999999995</v>
      </c>
      <c r="E165">
        <f>VLOOKUP(C165,RAMCOCEM_FUT_NEXT!B111:C336,2,FALSE)</f>
        <v>619</v>
      </c>
      <c r="F165">
        <f>VLOOKUP(C165,RAMCOCEM_FUT_FAR!B111:C336,2,FALSE)</f>
        <v>633.04999999999995</v>
      </c>
      <c r="G165" t="str">
        <f t="shared" si="9"/>
        <v>Contango</v>
      </c>
      <c r="H165" t="str">
        <f t="shared" si="10"/>
        <v>Backwardation</v>
      </c>
      <c r="I165" t="str">
        <f t="shared" si="11"/>
        <v>Contango</v>
      </c>
    </row>
    <row r="166" spans="1:9" x14ac:dyDescent="0.35">
      <c r="A166" s="2">
        <v>44741</v>
      </c>
      <c r="B166">
        <v>627.73608400000001</v>
      </c>
      <c r="C166" s="10">
        <v>44741</v>
      </c>
      <c r="D166">
        <f>VLOOKUP(C166,RAMCOCEM_FUT_NEAR!B111:C336,2,FALSE)</f>
        <v>627.6</v>
      </c>
      <c r="E166">
        <f>VLOOKUP(C166,RAMCOCEM_FUT_NEXT!B112:C337,2,FALSE)</f>
        <v>618.15</v>
      </c>
      <c r="F166">
        <f>VLOOKUP(C166,RAMCOCEM_FUT_FAR!B112:C337,2,FALSE)</f>
        <v>612.35</v>
      </c>
      <c r="G166" t="str">
        <f t="shared" si="9"/>
        <v>Backwardation</v>
      </c>
      <c r="H166" t="str">
        <f t="shared" si="10"/>
        <v>Backwardation</v>
      </c>
      <c r="I166" t="str">
        <f t="shared" si="11"/>
        <v>Backwardation</v>
      </c>
    </row>
    <row r="167" spans="1:9" x14ac:dyDescent="0.35">
      <c r="A167" s="2">
        <v>44742</v>
      </c>
      <c r="B167">
        <v>634.25994900000001</v>
      </c>
      <c r="C167" s="10">
        <v>44742</v>
      </c>
      <c r="D167">
        <f>VLOOKUP(C167,RAMCOCEM_FUT_NEAR!B112:C337,2,FALSE)</f>
        <v>636.79999999999995</v>
      </c>
      <c r="E167">
        <f>VLOOKUP(C167,RAMCOCEM_FUT_NEXT!B113:C338,2,FALSE)</f>
        <v>621</v>
      </c>
      <c r="F167">
        <f>VLOOKUP(C167,RAMCOCEM_FUT_FAR!B113:C338,2,FALSE)</f>
        <v>612.85</v>
      </c>
      <c r="G167" t="str">
        <f t="shared" si="9"/>
        <v>Contango</v>
      </c>
      <c r="H167" t="str">
        <f t="shared" si="10"/>
        <v>Backwardation</v>
      </c>
      <c r="I167" t="str">
        <f t="shared" si="11"/>
        <v>Backwardation</v>
      </c>
    </row>
    <row r="168" spans="1:9" x14ac:dyDescent="0.35">
      <c r="A168" s="2">
        <v>44743</v>
      </c>
      <c r="B168">
        <v>644.07067900000004</v>
      </c>
      <c r="C168" s="10">
        <v>44743</v>
      </c>
      <c r="D168">
        <f>VLOOKUP(C168,RAMCOCEM_FUT_NEAR!B113:C338,2,FALSE)</f>
        <v>639</v>
      </c>
      <c r="E168">
        <f>VLOOKUP(C168,RAMCOCEM_FUT_NEXT!B114:C339,2,FALSE)</f>
        <v>630.35</v>
      </c>
      <c r="F168">
        <f>VLOOKUP(C168,RAMCOCEM_FUT_FAR!B114:C339,2,FALSE)</f>
        <v>655</v>
      </c>
      <c r="G168" t="str">
        <f t="shared" si="9"/>
        <v>Backwardation</v>
      </c>
      <c r="H168" t="str">
        <f t="shared" si="10"/>
        <v>Backwardation</v>
      </c>
      <c r="I168" t="str">
        <f t="shared" si="11"/>
        <v>Contango</v>
      </c>
    </row>
    <row r="169" spans="1:9" x14ac:dyDescent="0.35">
      <c r="A169" s="2">
        <v>44746</v>
      </c>
      <c r="B169">
        <v>642.82562299999995</v>
      </c>
      <c r="C169" s="10">
        <v>44746</v>
      </c>
      <c r="D169">
        <f>VLOOKUP(C169,RAMCOCEM_FUT_NEAR!B114:C339,2,FALSE)</f>
        <v>641.6</v>
      </c>
      <c r="E169">
        <f>VLOOKUP(C169,RAMCOCEM_FUT_NEXT!B115:C340,2,FALSE)</f>
        <v>634.04999999999995</v>
      </c>
      <c r="F169">
        <f>VLOOKUP(C169,RAMCOCEM_FUT_FAR!B115:C340,2,FALSE)</f>
        <v>653.4</v>
      </c>
      <c r="G169" t="str">
        <f t="shared" si="9"/>
        <v>Backwardation</v>
      </c>
      <c r="H169" t="str">
        <f t="shared" si="10"/>
        <v>Backwardation</v>
      </c>
      <c r="I169" t="str">
        <f t="shared" si="11"/>
        <v>Contango</v>
      </c>
    </row>
    <row r="170" spans="1:9" x14ac:dyDescent="0.35">
      <c r="A170" s="2">
        <v>44747</v>
      </c>
      <c r="B170">
        <v>634.95715299999995</v>
      </c>
      <c r="C170" s="10">
        <v>44747</v>
      </c>
      <c r="D170">
        <f>VLOOKUP(C170,RAMCOCEM_FUT_NEAR!B115:C340,2,FALSE)</f>
        <v>633.95000000000005</v>
      </c>
      <c r="E170">
        <f>VLOOKUP(C170,RAMCOCEM_FUT_NEXT!B116:C341,2,FALSE)</f>
        <v>627.20000000000005</v>
      </c>
      <c r="F170">
        <f>VLOOKUP(C170,RAMCOCEM_FUT_FAR!B116:C341,2,FALSE)</f>
        <v>645.4</v>
      </c>
      <c r="G170" t="str">
        <f t="shared" si="9"/>
        <v>Backwardation</v>
      </c>
      <c r="H170" t="str">
        <f t="shared" si="10"/>
        <v>Backwardation</v>
      </c>
      <c r="I170" t="str">
        <f t="shared" si="11"/>
        <v>Contango</v>
      </c>
    </row>
    <row r="171" spans="1:9" x14ac:dyDescent="0.35">
      <c r="A171" s="2">
        <v>44748</v>
      </c>
      <c r="B171">
        <v>660.703979</v>
      </c>
      <c r="C171" s="10">
        <v>44748</v>
      </c>
      <c r="D171">
        <f>VLOOKUP(C171,RAMCOCEM_FUT_NEAR!B116:C341,2,FALSE)</f>
        <v>650.35</v>
      </c>
      <c r="E171">
        <f>VLOOKUP(C171,RAMCOCEM_FUT_NEXT!B117:C342,2,FALSE)</f>
        <v>642.70000000000005</v>
      </c>
      <c r="F171">
        <f>VLOOKUP(C171,RAMCOCEM_FUT_FAR!B117:C342,2,FALSE)</f>
        <v>671.45</v>
      </c>
      <c r="G171" t="str">
        <f t="shared" si="9"/>
        <v>Backwardation</v>
      </c>
      <c r="H171" t="str">
        <f t="shared" si="10"/>
        <v>Backwardation</v>
      </c>
      <c r="I171" t="str">
        <f t="shared" si="11"/>
        <v>Contango</v>
      </c>
    </row>
    <row r="172" spans="1:9" x14ac:dyDescent="0.35">
      <c r="A172" s="2">
        <v>44749</v>
      </c>
      <c r="B172">
        <v>651.490906</v>
      </c>
      <c r="C172" s="10">
        <v>44749</v>
      </c>
      <c r="D172">
        <f>VLOOKUP(C172,RAMCOCEM_FUT_NEAR!B117:C342,2,FALSE)</f>
        <v>646.29999999999995</v>
      </c>
      <c r="E172">
        <f>VLOOKUP(C172,RAMCOCEM_FUT_NEXT!B118:C343,2,FALSE)</f>
        <v>637.79999999999995</v>
      </c>
      <c r="F172">
        <f>VLOOKUP(C172,RAMCOCEM_FUT_FAR!B118:C343,2,FALSE)</f>
        <v>662</v>
      </c>
      <c r="G172" t="str">
        <f t="shared" si="9"/>
        <v>Backwardation</v>
      </c>
      <c r="H172" t="str">
        <f t="shared" si="10"/>
        <v>Backwardation</v>
      </c>
      <c r="I172" t="str">
        <f t="shared" si="11"/>
        <v>Contango</v>
      </c>
    </row>
    <row r="173" spans="1:9" x14ac:dyDescent="0.35">
      <c r="A173" s="2">
        <v>44750</v>
      </c>
      <c r="B173">
        <v>649.94708300000002</v>
      </c>
      <c r="C173" s="10">
        <v>44750</v>
      </c>
      <c r="D173">
        <f>VLOOKUP(C173,RAMCOCEM_FUT_NEAR!B118:C343,2,FALSE)</f>
        <v>649.85</v>
      </c>
      <c r="E173">
        <f>VLOOKUP(C173,RAMCOCEM_FUT_NEXT!B119:C344,2,FALSE)</f>
        <v>642.15</v>
      </c>
      <c r="F173">
        <f>VLOOKUP(C173,RAMCOCEM_FUT_FAR!B119:C344,2,FALSE)</f>
        <v>660.35</v>
      </c>
      <c r="G173" t="str">
        <f t="shared" si="9"/>
        <v>Backwardation</v>
      </c>
      <c r="H173" t="str">
        <f t="shared" si="10"/>
        <v>Backwardation</v>
      </c>
      <c r="I173" t="str">
        <f t="shared" si="11"/>
        <v>Contango</v>
      </c>
    </row>
    <row r="174" spans="1:9" x14ac:dyDescent="0.35">
      <c r="A174" s="2">
        <v>44753</v>
      </c>
      <c r="B174">
        <v>645.51483199999996</v>
      </c>
      <c r="C174" s="10">
        <v>44753</v>
      </c>
      <c r="D174">
        <f>VLOOKUP(C174,RAMCOCEM_FUT_NEAR!B119:C344,2,FALSE)</f>
        <v>645.35</v>
      </c>
      <c r="E174">
        <f>VLOOKUP(C174,RAMCOCEM_FUT_NEXT!B120:C345,2,FALSE)</f>
        <v>638.29999999999995</v>
      </c>
      <c r="F174">
        <f>VLOOKUP(C174,RAMCOCEM_FUT_FAR!B120:C345,2,FALSE)</f>
        <v>637.70000000000005</v>
      </c>
      <c r="G174" t="str">
        <f t="shared" si="9"/>
        <v>Backwardation</v>
      </c>
      <c r="H174" t="str">
        <f t="shared" si="10"/>
        <v>Backwardation</v>
      </c>
      <c r="I174" t="str">
        <f t="shared" si="11"/>
        <v>Backwardation</v>
      </c>
    </row>
    <row r="175" spans="1:9" x14ac:dyDescent="0.35">
      <c r="A175" s="2">
        <v>44754</v>
      </c>
      <c r="B175">
        <v>640.833618</v>
      </c>
      <c r="C175" s="10">
        <v>44754</v>
      </c>
      <c r="D175">
        <f>VLOOKUP(C175,RAMCOCEM_FUT_NEAR!B120:C345,2,FALSE)</f>
        <v>639.95000000000005</v>
      </c>
      <c r="E175">
        <f>VLOOKUP(C175,RAMCOCEM_FUT_NEXT!B121:C346,2,FALSE)</f>
        <v>632.4</v>
      </c>
      <c r="F175">
        <f>VLOOKUP(C175,RAMCOCEM_FUT_FAR!B121:C346,2,FALSE)</f>
        <v>650.65</v>
      </c>
      <c r="G175" t="str">
        <f t="shared" si="9"/>
        <v>Backwardation</v>
      </c>
      <c r="H175" t="str">
        <f t="shared" si="10"/>
        <v>Backwardation</v>
      </c>
      <c r="I175" t="str">
        <f t="shared" si="11"/>
        <v>Contango</v>
      </c>
    </row>
    <row r="176" spans="1:9" x14ac:dyDescent="0.35">
      <c r="A176" s="2">
        <v>44755</v>
      </c>
      <c r="B176">
        <v>656.42114300000003</v>
      </c>
      <c r="C176" s="10">
        <v>44755</v>
      </c>
      <c r="D176">
        <f>VLOOKUP(C176,RAMCOCEM_FUT_NEAR!B121:C346,2,FALSE)</f>
        <v>657.5</v>
      </c>
      <c r="E176">
        <f>VLOOKUP(C176,RAMCOCEM_FUT_NEXT!B122:C347,2,FALSE)</f>
        <v>650.4</v>
      </c>
      <c r="F176">
        <f>VLOOKUP(C176,RAMCOCEM_FUT_FAR!B122:C347,2,FALSE)</f>
        <v>666.45</v>
      </c>
      <c r="G176" t="str">
        <f t="shared" si="9"/>
        <v>Contango</v>
      </c>
      <c r="H176" t="str">
        <f t="shared" si="10"/>
        <v>Backwardation</v>
      </c>
      <c r="I176" t="str">
        <f t="shared" si="11"/>
        <v>Contango</v>
      </c>
    </row>
    <row r="177" spans="1:9" x14ac:dyDescent="0.35">
      <c r="A177" s="2">
        <v>44756</v>
      </c>
      <c r="B177">
        <v>648.10449200000005</v>
      </c>
      <c r="C177" s="10">
        <v>44756</v>
      </c>
      <c r="D177">
        <f>VLOOKUP(C177,RAMCOCEM_FUT_NEAR!B122:C347,2,FALSE)</f>
        <v>645.25</v>
      </c>
      <c r="E177">
        <f>VLOOKUP(C177,RAMCOCEM_FUT_NEXT!B123:C348,2,FALSE)</f>
        <v>637.85</v>
      </c>
      <c r="F177">
        <f>VLOOKUP(C177,RAMCOCEM_FUT_FAR!B123:C348,2,FALSE)</f>
        <v>657.85</v>
      </c>
      <c r="G177" t="str">
        <f t="shared" si="9"/>
        <v>Backwardation</v>
      </c>
      <c r="H177" t="str">
        <f t="shared" si="10"/>
        <v>Backwardation</v>
      </c>
      <c r="I177" t="str">
        <f t="shared" si="11"/>
        <v>Contango</v>
      </c>
    </row>
    <row r="178" spans="1:9" x14ac:dyDescent="0.35">
      <c r="A178" s="2">
        <v>44757</v>
      </c>
      <c r="B178">
        <v>640.73400900000001</v>
      </c>
      <c r="C178" s="10">
        <v>44757</v>
      </c>
      <c r="D178">
        <f>VLOOKUP(C178,RAMCOCEM_FUT_NEAR!B123:C348,2,FALSE)</f>
        <v>642</v>
      </c>
      <c r="E178">
        <f>VLOOKUP(C178,RAMCOCEM_FUT_NEXT!B124:C349,2,FALSE)</f>
        <v>633.65</v>
      </c>
      <c r="F178">
        <f>VLOOKUP(C178,RAMCOCEM_FUT_FAR!B124:C349,2,FALSE)</f>
        <v>650.35</v>
      </c>
      <c r="G178" t="str">
        <f t="shared" si="9"/>
        <v>Contango</v>
      </c>
      <c r="H178" t="str">
        <f t="shared" si="10"/>
        <v>Backwardation</v>
      </c>
      <c r="I178" t="str">
        <f t="shared" si="11"/>
        <v>Contango</v>
      </c>
    </row>
    <row r="179" spans="1:9" x14ac:dyDescent="0.35">
      <c r="A179" s="2">
        <v>44760</v>
      </c>
      <c r="B179">
        <v>654.37933299999997</v>
      </c>
      <c r="C179" s="10">
        <v>44760</v>
      </c>
      <c r="D179">
        <f>VLOOKUP(C179,RAMCOCEM_FUT_NEAR!B124:C349,2,FALSE)</f>
        <v>655.7</v>
      </c>
      <c r="E179">
        <f>VLOOKUP(C179,RAMCOCEM_FUT_NEXT!B125:C350,2,FALSE)</f>
        <v>648.5</v>
      </c>
      <c r="F179">
        <f>VLOOKUP(C179,RAMCOCEM_FUT_FAR!B125:C350,2,FALSE)</f>
        <v>663.9</v>
      </c>
      <c r="G179" t="str">
        <f t="shared" si="9"/>
        <v>Contango</v>
      </c>
      <c r="H179" t="str">
        <f t="shared" si="10"/>
        <v>Backwardation</v>
      </c>
      <c r="I179" t="str">
        <f t="shared" si="11"/>
        <v>Contango</v>
      </c>
    </row>
    <row r="180" spans="1:9" x14ac:dyDescent="0.35">
      <c r="A180" s="2">
        <v>44761</v>
      </c>
      <c r="B180">
        <v>666.23193400000002</v>
      </c>
      <c r="C180" s="10">
        <v>44761</v>
      </c>
      <c r="D180">
        <f>VLOOKUP(C180,RAMCOCEM_FUT_NEAR!B125:C350,2,FALSE)</f>
        <v>665.7</v>
      </c>
      <c r="E180">
        <f>VLOOKUP(C180,RAMCOCEM_FUT_NEXT!B126:C351,2,FALSE)</f>
        <v>656.7</v>
      </c>
      <c r="F180">
        <f>VLOOKUP(C180,RAMCOCEM_FUT_FAR!B126:C351,2,FALSE)</f>
        <v>653.85</v>
      </c>
      <c r="G180" t="str">
        <f t="shared" si="9"/>
        <v>Backwardation</v>
      </c>
      <c r="H180" t="str">
        <f t="shared" si="10"/>
        <v>Backwardation</v>
      </c>
      <c r="I180" t="str">
        <f t="shared" si="11"/>
        <v>Backwardation</v>
      </c>
    </row>
    <row r="181" spans="1:9" x14ac:dyDescent="0.35">
      <c r="A181" s="2">
        <v>44762</v>
      </c>
      <c r="B181">
        <v>663.59246800000005</v>
      </c>
      <c r="D181" t="e">
        <f>VLOOKUP(C181,RAMCOCEM_FUT_NEAR!B126:C351,2,FALSE)</f>
        <v>#N/A</v>
      </c>
      <c r="E181" t="e">
        <f>VLOOKUP(C181,RAMCOCEM_FUT_NEXT!B127:C352,2,FALSE)</f>
        <v>#N/A</v>
      </c>
      <c r="F181" t="e">
        <f>VLOOKUP(C181,RAMCOCEM_FUT_FAR!B127:C352,2,FALSE)</f>
        <v>#N/A</v>
      </c>
      <c r="G181" t="e">
        <f t="shared" si="9"/>
        <v>#N/A</v>
      </c>
      <c r="H181" t="e">
        <f t="shared" si="10"/>
        <v>#N/A</v>
      </c>
      <c r="I181" t="e">
        <f t="shared" si="11"/>
        <v>#N/A</v>
      </c>
    </row>
    <row r="182" spans="1:9" x14ac:dyDescent="0.35">
      <c r="A182" s="2">
        <v>44763</v>
      </c>
      <c r="B182">
        <v>670.16613800000005</v>
      </c>
      <c r="C182" s="10">
        <v>44763</v>
      </c>
      <c r="D182">
        <f>VLOOKUP(C182,RAMCOCEM_FUT_NEAR!B127:C352,2,FALSE)</f>
        <v>669.75</v>
      </c>
      <c r="E182">
        <f>VLOOKUP(C182,RAMCOCEM_FUT_NEXT!B128:C353,2,FALSE)</f>
        <v>659.55</v>
      </c>
      <c r="F182">
        <f>VLOOKUP(C182,RAMCOCEM_FUT_FAR!B128:C353,2,FALSE)</f>
        <v>655.8</v>
      </c>
      <c r="G182" t="str">
        <f t="shared" si="9"/>
        <v>Backwardation</v>
      </c>
      <c r="H182" t="str">
        <f t="shared" si="10"/>
        <v>Backwardation</v>
      </c>
      <c r="I182" t="str">
        <f t="shared" si="11"/>
        <v>Backwardation</v>
      </c>
    </row>
    <row r="183" spans="1:9" x14ac:dyDescent="0.35">
      <c r="A183" s="2">
        <v>44764</v>
      </c>
      <c r="B183">
        <v>692.97479199999998</v>
      </c>
      <c r="C183" s="10">
        <v>44764</v>
      </c>
      <c r="D183">
        <f>VLOOKUP(C183,RAMCOCEM_FUT_NEAR!B128:C353,2,FALSE)</f>
        <v>686.2</v>
      </c>
      <c r="E183">
        <f>VLOOKUP(C183,RAMCOCEM_FUT_NEXT!B129:C354,2,FALSE)</f>
        <v>676.7</v>
      </c>
      <c r="F183">
        <f>VLOOKUP(C183,RAMCOCEM_FUT_FAR!B129:C354,2,FALSE)</f>
        <v>673.4</v>
      </c>
      <c r="G183" t="str">
        <f t="shared" si="9"/>
        <v>Backwardation</v>
      </c>
      <c r="H183" t="str">
        <f t="shared" si="10"/>
        <v>Backwardation</v>
      </c>
      <c r="I183" t="str">
        <f t="shared" si="11"/>
        <v>Backwardation</v>
      </c>
    </row>
    <row r="184" spans="1:9" x14ac:dyDescent="0.35">
      <c r="A184" s="2">
        <v>44767</v>
      </c>
      <c r="B184">
        <v>678.13421600000004</v>
      </c>
      <c r="C184" s="10">
        <v>44767</v>
      </c>
      <c r="D184">
        <f>VLOOKUP(C184,RAMCOCEM_FUT_NEAR!B129:C354,2,FALSE)</f>
        <v>677.15</v>
      </c>
      <c r="E184">
        <f>VLOOKUP(C184,RAMCOCEM_FUT_NEXT!B130:C355,2,FALSE)</f>
        <v>664.4</v>
      </c>
      <c r="F184">
        <f>VLOOKUP(C184,RAMCOCEM_FUT_FAR!B130:C355,2,FALSE)</f>
        <v>687.45</v>
      </c>
      <c r="G184" t="str">
        <f t="shared" si="9"/>
        <v>Backwardation</v>
      </c>
      <c r="H184" t="str">
        <f t="shared" si="10"/>
        <v>Backwardation</v>
      </c>
      <c r="I184" t="str">
        <f t="shared" si="11"/>
        <v>Contango</v>
      </c>
    </row>
    <row r="185" spans="1:9" x14ac:dyDescent="0.35">
      <c r="A185" s="2">
        <v>44768</v>
      </c>
      <c r="B185">
        <v>694.56835899999999</v>
      </c>
      <c r="C185" s="10">
        <v>44768</v>
      </c>
      <c r="D185">
        <f>VLOOKUP(C185,RAMCOCEM_FUT_NEAR!B130:C355,2,FALSE)</f>
        <v>697.2</v>
      </c>
      <c r="E185">
        <f>VLOOKUP(C185,RAMCOCEM_FUT_NEXT!B131:C356,2,FALSE)</f>
        <v>674.4</v>
      </c>
      <c r="F185">
        <f>VLOOKUP(C185,RAMCOCEM_FUT_FAR!B131:C356,2,FALSE)</f>
        <v>666.05</v>
      </c>
      <c r="G185" t="str">
        <f t="shared" si="9"/>
        <v>Contango</v>
      </c>
      <c r="H185" t="str">
        <f t="shared" si="10"/>
        <v>Backwardation</v>
      </c>
      <c r="I185" t="str">
        <f t="shared" si="11"/>
        <v>Backwardation</v>
      </c>
    </row>
    <row r="186" spans="1:9" x14ac:dyDescent="0.35">
      <c r="A186" s="2">
        <v>44769</v>
      </c>
      <c r="B186">
        <v>720.91290300000003</v>
      </c>
      <c r="C186" s="10">
        <v>44769</v>
      </c>
      <c r="D186">
        <f>VLOOKUP(C186,RAMCOCEM_FUT_NEAR!B131:C356,2,FALSE)</f>
        <v>723.8</v>
      </c>
      <c r="E186">
        <f>VLOOKUP(C186,RAMCOCEM_FUT_NEXT!B132:C357,2,FALSE)</f>
        <v>703</v>
      </c>
      <c r="F186">
        <f>VLOOKUP(C186,RAMCOCEM_FUT_FAR!B132:C357,2,FALSE)</f>
        <v>692.55</v>
      </c>
      <c r="G186" t="str">
        <f t="shared" si="9"/>
        <v>Contango</v>
      </c>
      <c r="H186" t="str">
        <f t="shared" si="10"/>
        <v>Backwardation</v>
      </c>
      <c r="I186" t="str">
        <f t="shared" si="11"/>
        <v>Backwardation</v>
      </c>
    </row>
    <row r="187" spans="1:9" x14ac:dyDescent="0.35">
      <c r="A187" s="2">
        <v>44770</v>
      </c>
      <c r="B187">
        <v>717.12805200000003</v>
      </c>
      <c r="C187" s="10">
        <v>44770</v>
      </c>
      <c r="D187">
        <f>VLOOKUP(C187,RAMCOCEM_FUT_NEAR!B132:C357,2,FALSE)</f>
        <v>720</v>
      </c>
      <c r="E187">
        <f>VLOOKUP(C187,RAMCOCEM_FUT_NEXT!B133:C358,2,FALSE)</f>
        <v>704.9</v>
      </c>
      <c r="F187">
        <f>VLOOKUP(C187,RAMCOCEM_FUT_FAR!B133:C358,2,FALSE)</f>
        <v>726.65</v>
      </c>
      <c r="G187" t="str">
        <f t="shared" si="9"/>
        <v>Contango</v>
      </c>
      <c r="H187" t="str">
        <f t="shared" si="10"/>
        <v>Backwardation</v>
      </c>
      <c r="I187" t="str">
        <f t="shared" si="11"/>
        <v>Contango</v>
      </c>
    </row>
    <row r="188" spans="1:9" x14ac:dyDescent="0.35">
      <c r="A188" s="2">
        <v>44771</v>
      </c>
      <c r="B188">
        <v>730.92279099999996</v>
      </c>
      <c r="C188" s="10">
        <v>44771</v>
      </c>
      <c r="D188">
        <f>VLOOKUP(C188,RAMCOCEM_FUT_NEAR!B133:C358,2,FALSE)</f>
        <v>727.95</v>
      </c>
      <c r="E188">
        <f>VLOOKUP(C188,RAMCOCEM_FUT_NEXT!B134:C359,2,FALSE)</f>
        <v>716.4</v>
      </c>
      <c r="F188">
        <f>VLOOKUP(C188,RAMCOCEM_FUT_FAR!B134:C359,2,FALSE)</f>
        <v>743.55</v>
      </c>
      <c r="G188" t="str">
        <f t="shared" si="9"/>
        <v>Backwardation</v>
      </c>
      <c r="H188" t="str">
        <f t="shared" si="10"/>
        <v>Backwardation</v>
      </c>
      <c r="I188" t="str">
        <f t="shared" si="11"/>
        <v>Contango</v>
      </c>
    </row>
    <row r="189" spans="1:9" x14ac:dyDescent="0.35">
      <c r="A189" s="2">
        <v>44774</v>
      </c>
      <c r="B189">
        <v>749.09997599999997</v>
      </c>
      <c r="C189" s="10">
        <v>44774</v>
      </c>
      <c r="D189">
        <f>VLOOKUP(C189,RAMCOCEM_FUT_NEAR!B134:C359,2,FALSE)</f>
        <v>746.35</v>
      </c>
      <c r="E189">
        <f>VLOOKUP(C189,RAMCOCEM_FUT_NEXT!B135:C360,2,FALSE)</f>
        <v>733.85</v>
      </c>
      <c r="F189">
        <f>VLOOKUP(C189,RAMCOCEM_FUT_FAR!B135:C360,2,FALSE)</f>
        <v>730</v>
      </c>
      <c r="G189" t="str">
        <f t="shared" si="9"/>
        <v>Backwardation</v>
      </c>
      <c r="H189" t="str">
        <f t="shared" si="10"/>
        <v>Backwardation</v>
      </c>
      <c r="I189" t="str">
        <f t="shared" si="11"/>
        <v>Backwardation</v>
      </c>
    </row>
    <row r="190" spans="1:9" x14ac:dyDescent="0.35">
      <c r="A190" s="2">
        <v>44775</v>
      </c>
      <c r="B190">
        <v>732.75</v>
      </c>
      <c r="C190" s="10">
        <v>44775</v>
      </c>
      <c r="D190">
        <f>VLOOKUP(C190,RAMCOCEM_FUT_NEAR!B135:C360,2,FALSE)</f>
        <v>731.25</v>
      </c>
      <c r="E190">
        <f>VLOOKUP(C190,RAMCOCEM_FUT_NEXT!B136:C361,2,FALSE)</f>
        <v>719.85</v>
      </c>
      <c r="F190">
        <f>VLOOKUP(C190,RAMCOCEM_FUT_FAR!B136:C361,2,FALSE)</f>
        <v>741.95</v>
      </c>
      <c r="G190" t="str">
        <f t="shared" si="9"/>
        <v>Backwardation</v>
      </c>
      <c r="H190" t="str">
        <f t="shared" si="10"/>
        <v>Backwardation</v>
      </c>
      <c r="I190" t="str">
        <f t="shared" si="11"/>
        <v>Contango</v>
      </c>
    </row>
    <row r="191" spans="1:9" x14ac:dyDescent="0.35">
      <c r="A191" s="2">
        <v>44776</v>
      </c>
      <c r="B191">
        <v>726.34997599999997</v>
      </c>
      <c r="C191" s="10">
        <v>44776</v>
      </c>
      <c r="D191">
        <f>VLOOKUP(C191,RAMCOCEM_FUT_NEAR!B136:C361,2,FALSE)</f>
        <v>726.6</v>
      </c>
      <c r="E191">
        <f>VLOOKUP(C191,RAMCOCEM_FUT_NEXT!B137:C362,2,FALSE)</f>
        <v>732.45</v>
      </c>
      <c r="F191">
        <f>VLOOKUP(C191,RAMCOCEM_FUT_FAR!B137:C362,2,FALSE)</f>
        <v>711</v>
      </c>
      <c r="G191" t="str">
        <f t="shared" si="9"/>
        <v>Contango</v>
      </c>
      <c r="H191" t="str">
        <f t="shared" si="10"/>
        <v>Contango</v>
      </c>
      <c r="I191" t="str">
        <f t="shared" si="11"/>
        <v>Backwardation</v>
      </c>
    </row>
    <row r="192" spans="1:9" x14ac:dyDescent="0.35">
      <c r="A192" s="2">
        <v>44777</v>
      </c>
      <c r="B192">
        <v>735.95001200000002</v>
      </c>
      <c r="C192" s="10">
        <v>44777</v>
      </c>
      <c r="D192">
        <f>VLOOKUP(C192,RAMCOCEM_FUT_NEAR!B137:C362,2,FALSE)</f>
        <v>736.15</v>
      </c>
      <c r="E192">
        <f>VLOOKUP(C192,RAMCOCEM_FUT_NEXT!B138:C363,2,FALSE)</f>
        <v>742.05</v>
      </c>
      <c r="F192">
        <f>VLOOKUP(C192,RAMCOCEM_FUT_FAR!B138:C363,2,FALSE)</f>
        <v>745.1</v>
      </c>
      <c r="G192" t="str">
        <f t="shared" si="9"/>
        <v>Contango</v>
      </c>
      <c r="H192" t="str">
        <f t="shared" si="10"/>
        <v>Contango</v>
      </c>
      <c r="I192" t="str">
        <f t="shared" si="11"/>
        <v>Contango</v>
      </c>
    </row>
    <row r="193" spans="1:9" x14ac:dyDescent="0.35">
      <c r="A193" s="2">
        <v>44778</v>
      </c>
      <c r="B193">
        <v>756.79998799999998</v>
      </c>
      <c r="C193" s="10">
        <v>44778</v>
      </c>
      <c r="D193">
        <f>VLOOKUP(C193,RAMCOCEM_FUT_NEAR!B138:C363,2,FALSE)</f>
        <v>752.9</v>
      </c>
      <c r="E193">
        <f>VLOOKUP(C193,RAMCOCEM_FUT_NEXT!B139:C364,2,FALSE)</f>
        <v>742.65</v>
      </c>
      <c r="F193">
        <f>VLOOKUP(C193,RAMCOCEM_FUT_FAR!B139:C364,2,FALSE)</f>
        <v>738.5</v>
      </c>
      <c r="G193" t="str">
        <f t="shared" si="9"/>
        <v>Backwardation</v>
      </c>
      <c r="H193" t="str">
        <f t="shared" si="10"/>
        <v>Backwardation</v>
      </c>
      <c r="I193" t="str">
        <f t="shared" si="11"/>
        <v>Backwardation</v>
      </c>
    </row>
    <row r="194" spans="1:9" x14ac:dyDescent="0.35">
      <c r="A194" s="2">
        <v>44781</v>
      </c>
      <c r="B194">
        <v>755.09997599999997</v>
      </c>
      <c r="C194" s="10">
        <v>44781</v>
      </c>
      <c r="D194">
        <f>VLOOKUP(C194,RAMCOCEM_FUT_NEAR!B139:C364,2,FALSE)</f>
        <v>752.65</v>
      </c>
      <c r="E194">
        <f>VLOOKUP(C194,RAMCOCEM_FUT_NEXT!B140:C365,2,FALSE)</f>
        <v>743</v>
      </c>
      <c r="F194">
        <f>VLOOKUP(C194,RAMCOCEM_FUT_FAR!B140:C365,2,FALSE)</f>
        <v>764.45</v>
      </c>
      <c r="G194" t="str">
        <f t="shared" si="9"/>
        <v>Backwardation</v>
      </c>
      <c r="H194" t="str">
        <f t="shared" si="10"/>
        <v>Backwardation</v>
      </c>
      <c r="I194" t="str">
        <f t="shared" si="11"/>
        <v>Contango</v>
      </c>
    </row>
    <row r="195" spans="1:9" x14ac:dyDescent="0.35">
      <c r="A195" s="2">
        <v>44783</v>
      </c>
      <c r="B195">
        <v>755.25</v>
      </c>
      <c r="C195" s="10">
        <v>44783</v>
      </c>
      <c r="D195">
        <f>VLOOKUP(C195,RAMCOCEM_FUT_NEAR!B140:C365,2,FALSE)</f>
        <v>751.3</v>
      </c>
      <c r="E195">
        <f>VLOOKUP(C195,RAMCOCEM_FUT_NEXT!B141:C366,2,FALSE)</f>
        <v>742.1</v>
      </c>
      <c r="F195">
        <f>VLOOKUP(C195,RAMCOCEM_FUT_FAR!B141:C366,2,FALSE)</f>
        <v>764.4</v>
      </c>
      <c r="G195" t="str">
        <f t="shared" ref="G195:G248" si="12">IF(D195-$B195&gt;0,"Contango","Backwardation")</f>
        <v>Backwardation</v>
      </c>
      <c r="H195" t="str">
        <f t="shared" ref="H195:H248" si="13">IF(E195-$B195&gt;0,"Contango","Backwardation")</f>
        <v>Backwardation</v>
      </c>
      <c r="I195" t="str">
        <f t="shared" ref="I195:I248" si="14">IF(F195-$B195&gt;0,"Contango","Backwardation")</f>
        <v>Contango</v>
      </c>
    </row>
    <row r="196" spans="1:9" x14ac:dyDescent="0.35">
      <c r="A196" s="2">
        <v>44784</v>
      </c>
      <c r="B196">
        <v>749.09997599999997</v>
      </c>
      <c r="C196" s="10">
        <v>44784</v>
      </c>
      <c r="D196">
        <f>VLOOKUP(C196,RAMCOCEM_FUT_NEAR!B141:C366,2,FALSE)</f>
        <v>748.85</v>
      </c>
      <c r="E196">
        <f>VLOOKUP(C196,RAMCOCEM_FUT_NEXT!B142:C367,2,FALSE)</f>
        <v>741.3</v>
      </c>
      <c r="F196">
        <f>VLOOKUP(C196,RAMCOCEM_FUT_FAR!B142:C367,2,FALSE)</f>
        <v>739.45</v>
      </c>
      <c r="G196" t="str">
        <f t="shared" si="12"/>
        <v>Backwardation</v>
      </c>
      <c r="H196" t="str">
        <f t="shared" si="13"/>
        <v>Backwardation</v>
      </c>
      <c r="I196" t="str">
        <f t="shared" si="14"/>
        <v>Backwardation</v>
      </c>
    </row>
    <row r="197" spans="1:9" x14ac:dyDescent="0.35">
      <c r="A197" s="2">
        <v>44785</v>
      </c>
      <c r="B197">
        <v>749.90002400000003</v>
      </c>
      <c r="C197" s="10">
        <v>44785</v>
      </c>
      <c r="D197">
        <f>VLOOKUP(C197,RAMCOCEM_FUT_NEAR!B142:C367,2,FALSE)</f>
        <v>748.5</v>
      </c>
      <c r="E197">
        <f>VLOOKUP(C197,RAMCOCEM_FUT_NEXT!B143:C368,2,FALSE)</f>
        <v>742.65</v>
      </c>
      <c r="F197">
        <f>VLOOKUP(C197,RAMCOCEM_FUT_FAR!B143:C368,2,FALSE)</f>
        <v>758.75</v>
      </c>
      <c r="G197" t="str">
        <f t="shared" si="12"/>
        <v>Backwardation</v>
      </c>
      <c r="H197" t="str">
        <f t="shared" si="13"/>
        <v>Backwardation</v>
      </c>
      <c r="I197" t="str">
        <f t="shared" si="14"/>
        <v>Contango</v>
      </c>
    </row>
    <row r="198" spans="1:9" x14ac:dyDescent="0.35">
      <c r="A198" s="2">
        <v>44789</v>
      </c>
      <c r="B198">
        <v>758.04998799999998</v>
      </c>
      <c r="C198" s="10">
        <v>44789</v>
      </c>
      <c r="D198">
        <f>VLOOKUP(C198,RAMCOCEM_FUT_NEAR!B143:C368,2,FALSE)</f>
        <v>758.6</v>
      </c>
      <c r="E198">
        <f>VLOOKUP(C198,RAMCOCEM_FUT_NEXT!B144:C369,2,FALSE)</f>
        <v>751.45</v>
      </c>
      <c r="F198">
        <f>VLOOKUP(C198,RAMCOCEM_FUT_FAR!B144:C369,2,FALSE)</f>
        <v>766.55</v>
      </c>
      <c r="G198" t="str">
        <f t="shared" si="12"/>
        <v>Contango</v>
      </c>
      <c r="H198" t="str">
        <f t="shared" si="13"/>
        <v>Backwardation</v>
      </c>
      <c r="I198" t="str">
        <f t="shared" si="14"/>
        <v>Contango</v>
      </c>
    </row>
    <row r="199" spans="1:9" x14ac:dyDescent="0.35">
      <c r="A199" s="2">
        <v>44790</v>
      </c>
      <c r="B199">
        <v>761.20001200000002</v>
      </c>
      <c r="D199" t="e">
        <f>VLOOKUP(C199,RAMCOCEM_FUT_NEAR!B144:C369,2,FALSE)</f>
        <v>#N/A</v>
      </c>
      <c r="E199" t="e">
        <f>VLOOKUP(C199,RAMCOCEM_FUT_NEXT!B145:C370,2,FALSE)</f>
        <v>#N/A</v>
      </c>
      <c r="F199" t="e">
        <f>VLOOKUP(C199,RAMCOCEM_FUT_FAR!B145:C370,2,FALSE)</f>
        <v>#N/A</v>
      </c>
      <c r="G199" t="e">
        <f t="shared" si="12"/>
        <v>#N/A</v>
      </c>
      <c r="H199" t="e">
        <f t="shared" si="13"/>
        <v>#N/A</v>
      </c>
      <c r="I199" t="e">
        <f t="shared" si="14"/>
        <v>#N/A</v>
      </c>
    </row>
    <row r="200" spans="1:9" x14ac:dyDescent="0.35">
      <c r="A200" s="2">
        <v>44791</v>
      </c>
      <c r="B200">
        <v>774.04998799999998</v>
      </c>
      <c r="C200" s="10">
        <v>44791</v>
      </c>
      <c r="D200">
        <f>VLOOKUP(C200,RAMCOCEM_FUT_NEAR!B145:C370,2,FALSE)</f>
        <v>776.1</v>
      </c>
      <c r="E200">
        <f>VLOOKUP(C200,RAMCOCEM_FUT_NEXT!B146:C371,2,FALSE)</f>
        <v>770.75</v>
      </c>
      <c r="F200">
        <f>VLOOKUP(C200,RAMCOCEM_FUT_FAR!B146:C371,2,FALSE)</f>
        <v>770.5</v>
      </c>
      <c r="G200" t="str">
        <f t="shared" si="12"/>
        <v>Contango</v>
      </c>
      <c r="H200" t="str">
        <f t="shared" si="13"/>
        <v>Backwardation</v>
      </c>
      <c r="I200" t="str">
        <f t="shared" si="14"/>
        <v>Backwardation</v>
      </c>
    </row>
    <row r="201" spans="1:9" x14ac:dyDescent="0.35">
      <c r="A201" s="2">
        <v>44792</v>
      </c>
      <c r="B201">
        <v>758.5</v>
      </c>
      <c r="C201" s="10">
        <v>44792</v>
      </c>
      <c r="D201">
        <f>VLOOKUP(C201,RAMCOCEM_FUT_NEAR!B146:C371,2,FALSE)</f>
        <v>759.65</v>
      </c>
      <c r="E201">
        <f>VLOOKUP(C201,RAMCOCEM_FUT_NEXT!B147:C372,2,FALSE)</f>
        <v>752.4</v>
      </c>
      <c r="F201">
        <f>VLOOKUP(C201,RAMCOCEM_FUT_FAR!B147:C372,2,FALSE)</f>
        <v>766.65</v>
      </c>
      <c r="G201" t="str">
        <f t="shared" si="12"/>
        <v>Contango</v>
      </c>
      <c r="H201" t="str">
        <f t="shared" si="13"/>
        <v>Backwardation</v>
      </c>
      <c r="I201" t="str">
        <f t="shared" si="14"/>
        <v>Contango</v>
      </c>
    </row>
    <row r="202" spans="1:9" x14ac:dyDescent="0.35">
      <c r="A202" s="2">
        <v>44795</v>
      </c>
      <c r="B202">
        <v>730.70001200000002</v>
      </c>
      <c r="C202" s="10">
        <v>44795</v>
      </c>
      <c r="D202">
        <f>VLOOKUP(C202,RAMCOCEM_FUT_NEAR!B147:C372,2,FALSE)</f>
        <v>730.55</v>
      </c>
      <c r="E202">
        <f>VLOOKUP(C202,RAMCOCEM_FUT_NEXT!B148:C373,2,FALSE)</f>
        <v>718.9</v>
      </c>
      <c r="F202">
        <f>VLOOKUP(C202,RAMCOCEM_FUT_FAR!B148:C373,2,FALSE)</f>
        <v>738.25</v>
      </c>
      <c r="G202" t="str">
        <f t="shared" si="12"/>
        <v>Backwardation</v>
      </c>
      <c r="H202" t="str">
        <f t="shared" si="13"/>
        <v>Backwardation</v>
      </c>
      <c r="I202" t="str">
        <f t="shared" si="14"/>
        <v>Contango</v>
      </c>
    </row>
    <row r="203" spans="1:9" x14ac:dyDescent="0.35">
      <c r="A203" s="2">
        <v>44796</v>
      </c>
      <c r="B203">
        <v>744.09997599999997</v>
      </c>
      <c r="C203" s="10">
        <v>44796</v>
      </c>
      <c r="D203">
        <f>VLOOKUP(C203,RAMCOCEM_FUT_NEAR!B148:C373,2,FALSE)</f>
        <v>747</v>
      </c>
      <c r="E203">
        <f>VLOOKUP(C203,RAMCOCEM_FUT_NEXT!B149:C374,2,FALSE)</f>
        <v>735.1</v>
      </c>
      <c r="F203">
        <f>VLOOKUP(C203,RAMCOCEM_FUT_FAR!B149:C374,2,FALSE)</f>
        <v>751.7</v>
      </c>
      <c r="G203" t="str">
        <f t="shared" si="12"/>
        <v>Contango</v>
      </c>
      <c r="H203" t="str">
        <f t="shared" si="13"/>
        <v>Backwardation</v>
      </c>
      <c r="I203" t="str">
        <f t="shared" si="14"/>
        <v>Contango</v>
      </c>
    </row>
    <row r="204" spans="1:9" x14ac:dyDescent="0.35">
      <c r="A204" s="2">
        <v>44797</v>
      </c>
      <c r="B204">
        <v>750.04998799999998</v>
      </c>
      <c r="C204" s="10">
        <v>44797</v>
      </c>
      <c r="D204">
        <f>VLOOKUP(C204,RAMCOCEM_FUT_NEAR!B149:C374,2,FALSE)</f>
        <v>751.95</v>
      </c>
      <c r="E204">
        <f>VLOOKUP(C204,RAMCOCEM_FUT_NEXT!B150:C375,2,FALSE)</f>
        <v>742.05</v>
      </c>
      <c r="F204">
        <f>VLOOKUP(C204,RAMCOCEM_FUT_FAR!B150:C375,2,FALSE)</f>
        <v>740.2</v>
      </c>
      <c r="G204" t="str">
        <f t="shared" si="12"/>
        <v>Contango</v>
      </c>
      <c r="H204" t="str">
        <f t="shared" si="13"/>
        <v>Backwardation</v>
      </c>
      <c r="I204" t="str">
        <f t="shared" si="14"/>
        <v>Backwardation</v>
      </c>
    </row>
    <row r="205" spans="1:9" x14ac:dyDescent="0.35">
      <c r="A205" s="2">
        <v>44798</v>
      </c>
      <c r="B205">
        <v>761.04998799999998</v>
      </c>
      <c r="C205" s="10">
        <v>44798</v>
      </c>
      <c r="D205">
        <f>VLOOKUP(C205,RAMCOCEM_FUT_NEAR!B150:C375,2,FALSE)</f>
        <v>761.05</v>
      </c>
      <c r="E205">
        <f>VLOOKUP(C205,RAMCOCEM_FUT_NEXT!B151:C376,2,FALSE)</f>
        <v>735.1</v>
      </c>
      <c r="F205">
        <f>VLOOKUP(C205,RAMCOCEM_FUT_FAR!B151:C376,2,FALSE)</f>
        <v>729.45</v>
      </c>
      <c r="G205" t="str">
        <f t="shared" si="12"/>
        <v>Contango</v>
      </c>
      <c r="H205" t="str">
        <f t="shared" si="13"/>
        <v>Backwardation</v>
      </c>
      <c r="I205" t="str">
        <f t="shared" si="14"/>
        <v>Backwardation</v>
      </c>
    </row>
    <row r="206" spans="1:9" x14ac:dyDescent="0.35">
      <c r="A206" s="2">
        <v>44799</v>
      </c>
      <c r="B206">
        <v>746.40002400000003</v>
      </c>
      <c r="C206" s="10">
        <v>44799</v>
      </c>
      <c r="D206">
        <f>VLOOKUP(C206,RAMCOCEM_FUT_NEAR!B151:C376,2,FALSE)</f>
        <v>741</v>
      </c>
      <c r="E206">
        <f>VLOOKUP(C206,RAMCOCEM_FUT_NEXT!B152:C377,2,FALSE)</f>
        <v>733.5</v>
      </c>
      <c r="F206">
        <f>VLOOKUP(C206,RAMCOCEM_FUT_FAR!B152:C377,2,FALSE)</f>
        <v>757</v>
      </c>
      <c r="G206" t="str">
        <f t="shared" si="12"/>
        <v>Backwardation</v>
      </c>
      <c r="H206" t="str">
        <f t="shared" si="13"/>
        <v>Backwardation</v>
      </c>
      <c r="I206" t="str">
        <f t="shared" si="14"/>
        <v>Contango</v>
      </c>
    </row>
    <row r="207" spans="1:9" x14ac:dyDescent="0.35">
      <c r="A207" s="2">
        <v>44802</v>
      </c>
      <c r="B207">
        <v>732.70001200000002</v>
      </c>
      <c r="C207" s="10">
        <v>44802</v>
      </c>
      <c r="D207">
        <f>VLOOKUP(C207,RAMCOCEM_FUT_NEAR!B152:C377,2,FALSE)</f>
        <v>733.9</v>
      </c>
      <c r="E207">
        <f>VLOOKUP(C207,RAMCOCEM_FUT_NEXT!B153:C378,2,FALSE)</f>
        <v>725.7</v>
      </c>
      <c r="F207">
        <f>VLOOKUP(C207,RAMCOCEM_FUT_FAR!B153:C378,2,FALSE)</f>
        <v>742.75</v>
      </c>
      <c r="G207" t="str">
        <f t="shared" si="12"/>
        <v>Contango</v>
      </c>
      <c r="H207" t="str">
        <f t="shared" si="13"/>
        <v>Backwardation</v>
      </c>
      <c r="I207" t="str">
        <f t="shared" si="14"/>
        <v>Contango</v>
      </c>
    </row>
    <row r="208" spans="1:9" x14ac:dyDescent="0.35">
      <c r="A208" s="2">
        <v>44803</v>
      </c>
      <c r="B208">
        <v>757</v>
      </c>
      <c r="C208" s="10">
        <v>44803</v>
      </c>
      <c r="D208">
        <f>VLOOKUP(C208,RAMCOCEM_FUT_NEAR!B153:C378,2,FALSE)</f>
        <v>755.8</v>
      </c>
      <c r="E208">
        <f>VLOOKUP(C208,RAMCOCEM_FUT_NEXT!B154:C379,2,FALSE)</f>
        <v>746.75</v>
      </c>
      <c r="F208">
        <f>VLOOKUP(C208,RAMCOCEM_FUT_FAR!B154:C379,2,FALSE)</f>
        <v>767.3</v>
      </c>
      <c r="G208" t="str">
        <f t="shared" si="12"/>
        <v>Backwardation</v>
      </c>
      <c r="H208" t="str">
        <f t="shared" si="13"/>
        <v>Backwardation</v>
      </c>
      <c r="I208" t="str">
        <f t="shared" si="14"/>
        <v>Contango</v>
      </c>
    </row>
    <row r="209" spans="1:9" x14ac:dyDescent="0.35">
      <c r="A209" s="2">
        <v>44805</v>
      </c>
      <c r="B209">
        <v>759.90002400000003</v>
      </c>
      <c r="D209" t="e">
        <f>VLOOKUP(C209,RAMCOCEM_FUT_NEAR!B154:C379,2,FALSE)</f>
        <v>#N/A</v>
      </c>
      <c r="E209" t="e">
        <f>VLOOKUP(C209,RAMCOCEM_FUT_NEXT!B155:C380,2,FALSE)</f>
        <v>#N/A</v>
      </c>
      <c r="F209" t="e">
        <f>VLOOKUP(C209,RAMCOCEM_FUT_FAR!B155:C380,2,FALSE)</f>
        <v>#N/A</v>
      </c>
      <c r="G209" t="e">
        <f t="shared" si="12"/>
        <v>#N/A</v>
      </c>
      <c r="H209" t="e">
        <f t="shared" si="13"/>
        <v>#N/A</v>
      </c>
      <c r="I209" t="e">
        <f t="shared" si="14"/>
        <v>#N/A</v>
      </c>
    </row>
    <row r="210" spans="1:9" x14ac:dyDescent="0.35">
      <c r="A210" s="2">
        <v>44806</v>
      </c>
      <c r="B210">
        <v>748.25</v>
      </c>
      <c r="D210" t="e">
        <f>VLOOKUP(C210,RAMCOCEM_FUT_NEAR!B155:C380,2,FALSE)</f>
        <v>#N/A</v>
      </c>
      <c r="E210" t="e">
        <f>VLOOKUP(C210,RAMCOCEM_FUT_NEXT!B156:C381,2,FALSE)</f>
        <v>#N/A</v>
      </c>
      <c r="F210" t="e">
        <f>VLOOKUP(C210,RAMCOCEM_FUT_FAR!B156:C381,2,FALSE)</f>
        <v>#N/A</v>
      </c>
      <c r="G210" t="e">
        <f t="shared" si="12"/>
        <v>#N/A</v>
      </c>
      <c r="H210" t="e">
        <f t="shared" si="13"/>
        <v>#N/A</v>
      </c>
      <c r="I210" t="e">
        <f t="shared" si="14"/>
        <v>#N/A</v>
      </c>
    </row>
    <row r="211" spans="1:9" x14ac:dyDescent="0.35">
      <c r="A211" s="2">
        <v>44809</v>
      </c>
      <c r="B211">
        <v>755.40002400000003</v>
      </c>
      <c r="D211" t="e">
        <f>VLOOKUP(C211,RAMCOCEM_FUT_NEAR!B156:C381,2,FALSE)</f>
        <v>#N/A</v>
      </c>
      <c r="E211" t="e">
        <f>VLOOKUP(C211,RAMCOCEM_FUT_NEXT!B157:C382,2,FALSE)</f>
        <v>#N/A</v>
      </c>
      <c r="F211" t="e">
        <f>VLOOKUP(C211,RAMCOCEM_FUT_FAR!B157:C382,2,FALSE)</f>
        <v>#N/A</v>
      </c>
      <c r="G211" t="e">
        <f t="shared" si="12"/>
        <v>#N/A</v>
      </c>
      <c r="H211" t="e">
        <f t="shared" si="13"/>
        <v>#N/A</v>
      </c>
      <c r="I211" t="e">
        <f t="shared" si="14"/>
        <v>#N/A</v>
      </c>
    </row>
    <row r="212" spans="1:9" x14ac:dyDescent="0.35">
      <c r="A212" s="2">
        <v>44810</v>
      </c>
      <c r="B212">
        <v>759.09997599999997</v>
      </c>
      <c r="C212" s="10">
        <v>44810</v>
      </c>
      <c r="D212">
        <f>VLOOKUP(C212,RAMCOCEM_FUT_NEAR!B157:C382,2,FALSE)</f>
        <v>757.5</v>
      </c>
      <c r="E212">
        <f>VLOOKUP(C212,RAMCOCEM_FUT_NEXT!B158:C383,2,FALSE)</f>
        <v>748.3</v>
      </c>
      <c r="F212">
        <f>VLOOKUP(C212,RAMCOCEM_FUT_FAR!B158:C383,2,FALSE)</f>
        <v>768.65</v>
      </c>
      <c r="G212" t="str">
        <f t="shared" si="12"/>
        <v>Backwardation</v>
      </c>
      <c r="H212" t="str">
        <f t="shared" si="13"/>
        <v>Backwardation</v>
      </c>
      <c r="I212" t="str">
        <f t="shared" si="14"/>
        <v>Contango</v>
      </c>
    </row>
    <row r="213" spans="1:9" x14ac:dyDescent="0.35">
      <c r="A213" s="2">
        <v>44811</v>
      </c>
      <c r="B213">
        <v>772.15002400000003</v>
      </c>
      <c r="C213" s="10">
        <v>44811</v>
      </c>
      <c r="D213">
        <f>VLOOKUP(C213,RAMCOCEM_FUT_NEAR!B158:C383,2,FALSE)</f>
        <v>771.85</v>
      </c>
      <c r="E213">
        <f>VLOOKUP(C213,RAMCOCEM_FUT_NEXT!B159:C384,2,FALSE)</f>
        <v>760.8</v>
      </c>
      <c r="F213">
        <f>VLOOKUP(C213,RAMCOCEM_FUT_FAR!B159:C384,2,FALSE)</f>
        <v>781.75</v>
      </c>
      <c r="G213" t="str">
        <f t="shared" si="12"/>
        <v>Backwardation</v>
      </c>
      <c r="H213" t="str">
        <f t="shared" si="13"/>
        <v>Backwardation</v>
      </c>
      <c r="I213" t="str">
        <f t="shared" si="14"/>
        <v>Contango</v>
      </c>
    </row>
    <row r="214" spans="1:9" x14ac:dyDescent="0.35">
      <c r="A214" s="2">
        <v>44812</v>
      </c>
      <c r="B214">
        <v>784.29998799999998</v>
      </c>
      <c r="C214" s="10">
        <v>44812</v>
      </c>
      <c r="D214">
        <f>VLOOKUP(C214,RAMCOCEM_FUT_NEAR!B159:C384,2,FALSE)</f>
        <v>784.05</v>
      </c>
      <c r="E214">
        <f>VLOOKUP(C214,RAMCOCEM_FUT_NEXT!B160:C385,2,FALSE)</f>
        <v>773.75</v>
      </c>
      <c r="F214">
        <f>VLOOKUP(C214,RAMCOCEM_FUT_FAR!B160:C385,2,FALSE)</f>
        <v>793.9</v>
      </c>
      <c r="G214" t="str">
        <f t="shared" si="12"/>
        <v>Backwardation</v>
      </c>
      <c r="H214" t="str">
        <f t="shared" si="13"/>
        <v>Backwardation</v>
      </c>
      <c r="I214" t="str">
        <f t="shared" si="14"/>
        <v>Contango</v>
      </c>
    </row>
    <row r="215" spans="1:9" x14ac:dyDescent="0.35">
      <c r="A215" s="2">
        <v>44813</v>
      </c>
      <c r="B215">
        <v>776.65002400000003</v>
      </c>
      <c r="C215" s="10">
        <v>44813</v>
      </c>
      <c r="D215">
        <f>VLOOKUP(C215,RAMCOCEM_FUT_NEAR!B160:C385,2,FALSE)</f>
        <v>774.95</v>
      </c>
      <c r="E215">
        <f>VLOOKUP(C215,RAMCOCEM_FUT_NEXT!B161:C386,2,FALSE)</f>
        <v>764.65</v>
      </c>
      <c r="F215">
        <f>VLOOKUP(C215,RAMCOCEM_FUT_FAR!B161:C386,2,FALSE)</f>
        <v>786.05</v>
      </c>
      <c r="G215" t="str">
        <f t="shared" si="12"/>
        <v>Backwardation</v>
      </c>
      <c r="H215" t="str">
        <f t="shared" si="13"/>
        <v>Backwardation</v>
      </c>
      <c r="I215" t="str">
        <f t="shared" si="14"/>
        <v>Contango</v>
      </c>
    </row>
    <row r="216" spans="1:9" x14ac:dyDescent="0.35">
      <c r="A216" s="2">
        <v>44816</v>
      </c>
      <c r="B216">
        <v>798.5</v>
      </c>
      <c r="C216" s="10">
        <v>44816</v>
      </c>
      <c r="D216">
        <f>VLOOKUP(C216,RAMCOCEM_FUT_NEAR!B161:C386,2,FALSE)</f>
        <v>798.75</v>
      </c>
      <c r="E216">
        <f>VLOOKUP(C216,RAMCOCEM_FUT_NEXT!B162:C387,2,FALSE)</f>
        <v>790</v>
      </c>
      <c r="F216">
        <f>VLOOKUP(C216,RAMCOCEM_FUT_FAR!B162:C387,2,FALSE)</f>
        <v>807.8</v>
      </c>
      <c r="G216" t="str">
        <f t="shared" si="12"/>
        <v>Contango</v>
      </c>
      <c r="H216" t="str">
        <f t="shared" si="13"/>
        <v>Backwardation</v>
      </c>
      <c r="I216" t="str">
        <f t="shared" si="14"/>
        <v>Contango</v>
      </c>
    </row>
    <row r="217" spans="1:9" x14ac:dyDescent="0.35">
      <c r="A217" s="2">
        <v>44817</v>
      </c>
      <c r="B217">
        <v>798.65002400000003</v>
      </c>
      <c r="C217" s="10">
        <v>44817</v>
      </c>
      <c r="D217">
        <f>VLOOKUP(C217,RAMCOCEM_FUT_NEAR!B162:C387,2,FALSE)</f>
        <v>799.15</v>
      </c>
      <c r="E217">
        <f>VLOOKUP(C217,RAMCOCEM_FUT_NEXT!B163:C388,2,FALSE)</f>
        <v>790.15</v>
      </c>
      <c r="F217">
        <f>VLOOKUP(C217,RAMCOCEM_FUT_FAR!B163:C388,2,FALSE)</f>
        <v>807.85</v>
      </c>
      <c r="G217" t="str">
        <f t="shared" si="12"/>
        <v>Contango</v>
      </c>
      <c r="H217" t="str">
        <f t="shared" si="13"/>
        <v>Backwardation</v>
      </c>
      <c r="I217" t="str">
        <f t="shared" si="14"/>
        <v>Contango</v>
      </c>
    </row>
    <row r="218" spans="1:9" x14ac:dyDescent="0.35">
      <c r="A218" s="2">
        <v>44818</v>
      </c>
      <c r="B218">
        <v>798.25</v>
      </c>
      <c r="C218" s="10">
        <v>44818</v>
      </c>
      <c r="D218">
        <f>VLOOKUP(C218,RAMCOCEM_FUT_NEAR!B163:C388,2,FALSE)</f>
        <v>799.5</v>
      </c>
      <c r="E218">
        <f>VLOOKUP(C218,RAMCOCEM_FUT_NEXT!B164:C389,2,FALSE)</f>
        <v>789.3</v>
      </c>
      <c r="F218">
        <f>VLOOKUP(C218,RAMCOCEM_FUT_FAR!B164:C389,2,FALSE)</f>
        <v>783</v>
      </c>
      <c r="G218" t="str">
        <f t="shared" si="12"/>
        <v>Contango</v>
      </c>
      <c r="H218" t="str">
        <f t="shared" si="13"/>
        <v>Backwardation</v>
      </c>
      <c r="I218" t="str">
        <f t="shared" si="14"/>
        <v>Backwardation</v>
      </c>
    </row>
    <row r="219" spans="1:9" x14ac:dyDescent="0.35">
      <c r="A219" s="2">
        <v>44819</v>
      </c>
      <c r="B219">
        <v>790.75</v>
      </c>
      <c r="C219" s="10">
        <v>44819</v>
      </c>
      <c r="D219">
        <f>VLOOKUP(C219,RAMCOCEM_FUT_NEAR!B164:C389,2,FALSE)</f>
        <v>792</v>
      </c>
      <c r="E219">
        <f>VLOOKUP(C219,RAMCOCEM_FUT_NEXT!B165:C390,2,FALSE)</f>
        <v>786.45</v>
      </c>
      <c r="F219">
        <f>VLOOKUP(C219,RAMCOCEM_FUT_FAR!B165:C390,2,FALSE)</f>
        <v>799.7</v>
      </c>
      <c r="G219" t="str">
        <f t="shared" si="12"/>
        <v>Contango</v>
      </c>
      <c r="H219" t="str">
        <f t="shared" si="13"/>
        <v>Backwardation</v>
      </c>
      <c r="I219" t="str">
        <f t="shared" si="14"/>
        <v>Contango</v>
      </c>
    </row>
    <row r="220" spans="1:9" x14ac:dyDescent="0.35">
      <c r="A220" s="2">
        <v>44820</v>
      </c>
      <c r="B220">
        <v>763.40002400000003</v>
      </c>
      <c r="C220" s="10">
        <v>44820</v>
      </c>
      <c r="D220">
        <f>VLOOKUP(C220,RAMCOCEM_FUT_NEAR!B165:C390,2,FALSE)</f>
        <v>762.4</v>
      </c>
      <c r="E220">
        <f>VLOOKUP(C220,RAMCOCEM_FUT_NEXT!B166:C391,2,FALSE)</f>
        <v>753.3</v>
      </c>
      <c r="F220">
        <f>VLOOKUP(C220,RAMCOCEM_FUT_FAR!B166:C391,2,FALSE)</f>
        <v>750.4</v>
      </c>
      <c r="G220" t="str">
        <f t="shared" si="12"/>
        <v>Backwardation</v>
      </c>
      <c r="H220" t="str">
        <f t="shared" si="13"/>
        <v>Backwardation</v>
      </c>
      <c r="I220" t="str">
        <f t="shared" si="14"/>
        <v>Backwardation</v>
      </c>
    </row>
    <row r="221" spans="1:9" x14ac:dyDescent="0.35">
      <c r="A221" s="2">
        <v>44823</v>
      </c>
      <c r="B221">
        <v>765.09997599999997</v>
      </c>
      <c r="C221" s="10">
        <v>44823</v>
      </c>
      <c r="D221">
        <f>VLOOKUP(C221,RAMCOCEM_FUT_NEAR!B166:C391,2,FALSE)</f>
        <v>763.2</v>
      </c>
      <c r="E221">
        <f>VLOOKUP(C221,RAMCOCEM_FUT_NEXT!B167:C392,2,FALSE)</f>
        <v>752.05</v>
      </c>
      <c r="F221">
        <f>VLOOKUP(C221,RAMCOCEM_FUT_FAR!B167:C392,2,FALSE)</f>
        <v>745.9</v>
      </c>
      <c r="G221" t="str">
        <f t="shared" si="12"/>
        <v>Backwardation</v>
      </c>
      <c r="H221" t="str">
        <f t="shared" si="13"/>
        <v>Backwardation</v>
      </c>
      <c r="I221" t="str">
        <f t="shared" si="14"/>
        <v>Backwardation</v>
      </c>
    </row>
    <row r="222" spans="1:9" x14ac:dyDescent="0.35">
      <c r="A222" s="2">
        <v>44824</v>
      </c>
      <c r="B222">
        <v>776.5</v>
      </c>
      <c r="C222" s="10">
        <v>44824</v>
      </c>
      <c r="D222">
        <f>VLOOKUP(C222,RAMCOCEM_FUT_NEAR!B167:C392,2,FALSE)</f>
        <v>776.6</v>
      </c>
      <c r="E222">
        <f>VLOOKUP(C222,RAMCOCEM_FUT_NEXT!B168:C393,2,FALSE)</f>
        <v>766.4</v>
      </c>
      <c r="F222">
        <f>VLOOKUP(C222,RAMCOCEM_FUT_FAR!B168:C393,2,FALSE)</f>
        <v>760</v>
      </c>
      <c r="G222" t="str">
        <f t="shared" si="12"/>
        <v>Contango</v>
      </c>
      <c r="H222" t="str">
        <f t="shared" si="13"/>
        <v>Backwardation</v>
      </c>
      <c r="I222" t="str">
        <f t="shared" si="14"/>
        <v>Backwardation</v>
      </c>
    </row>
    <row r="223" spans="1:9" x14ac:dyDescent="0.35">
      <c r="A223" s="2">
        <v>44825</v>
      </c>
      <c r="B223">
        <v>750.45001200000002</v>
      </c>
      <c r="C223" s="10">
        <v>44825</v>
      </c>
      <c r="D223">
        <f>VLOOKUP(C223,RAMCOCEM_FUT_NEAR!B168:C393,2,FALSE)</f>
        <v>750.05</v>
      </c>
      <c r="E223">
        <f>VLOOKUP(C223,RAMCOCEM_FUT_NEXT!B169:C394,2,FALSE)</f>
        <v>740.85</v>
      </c>
      <c r="F223">
        <f>VLOOKUP(C223,RAMCOCEM_FUT_FAR!B169:C394,2,FALSE)</f>
        <v>758.35</v>
      </c>
      <c r="G223" t="str">
        <f t="shared" si="12"/>
        <v>Backwardation</v>
      </c>
      <c r="H223" t="str">
        <f t="shared" si="13"/>
        <v>Backwardation</v>
      </c>
      <c r="I223" t="str">
        <f t="shared" si="14"/>
        <v>Contango</v>
      </c>
    </row>
    <row r="224" spans="1:9" x14ac:dyDescent="0.35">
      <c r="A224" s="2">
        <v>44826</v>
      </c>
      <c r="B224">
        <v>755</v>
      </c>
      <c r="D224" t="e">
        <f>VLOOKUP(C224,RAMCOCEM_FUT_NEAR!B169:C394,2,FALSE)</f>
        <v>#N/A</v>
      </c>
      <c r="E224" t="e">
        <f>VLOOKUP(C224,RAMCOCEM_FUT_NEXT!B170:C395,2,FALSE)</f>
        <v>#N/A</v>
      </c>
      <c r="F224" t="e">
        <f>VLOOKUP(C224,RAMCOCEM_FUT_FAR!B170:C395,2,FALSE)</f>
        <v>#N/A</v>
      </c>
      <c r="G224" t="e">
        <f t="shared" si="12"/>
        <v>#N/A</v>
      </c>
      <c r="H224" t="e">
        <f t="shared" si="13"/>
        <v>#N/A</v>
      </c>
      <c r="I224" t="e">
        <f t="shared" si="14"/>
        <v>#N/A</v>
      </c>
    </row>
    <row r="225" spans="1:9" x14ac:dyDescent="0.35">
      <c r="A225" s="2">
        <v>44827</v>
      </c>
      <c r="B225">
        <v>731.40002400000003</v>
      </c>
      <c r="C225" s="10">
        <v>44827</v>
      </c>
      <c r="D225">
        <f>VLOOKUP(C225,RAMCOCEM_FUT_NEAR!B170:C395,2,FALSE)</f>
        <v>732.35</v>
      </c>
      <c r="E225">
        <f>VLOOKUP(C225,RAMCOCEM_FUT_NEXT!B171:C396,2,FALSE)</f>
        <v>719.45</v>
      </c>
      <c r="F225">
        <f>VLOOKUP(C225,RAMCOCEM_FUT_FAR!B171:C396,2,FALSE)</f>
        <v>738.85</v>
      </c>
      <c r="G225" t="str">
        <f t="shared" si="12"/>
        <v>Contango</v>
      </c>
      <c r="H225" t="str">
        <f t="shared" si="13"/>
        <v>Backwardation</v>
      </c>
      <c r="I225" t="str">
        <f t="shared" si="14"/>
        <v>Contango</v>
      </c>
    </row>
    <row r="226" spans="1:9" x14ac:dyDescent="0.35">
      <c r="A226" s="2">
        <v>44830</v>
      </c>
      <c r="B226">
        <v>713.75</v>
      </c>
      <c r="C226" s="10">
        <v>44830</v>
      </c>
      <c r="D226">
        <f>VLOOKUP(C226,RAMCOCEM_FUT_NEAR!B171:C396,2,FALSE)</f>
        <v>711.3</v>
      </c>
      <c r="E226">
        <f>VLOOKUP(C226,RAMCOCEM_FUT_NEXT!B172:C397,2,FALSE)</f>
        <v>699.5</v>
      </c>
      <c r="F226">
        <f>VLOOKUP(C226,RAMCOCEM_FUT_FAR!B172:C397,2,FALSE)</f>
        <v>720.7</v>
      </c>
      <c r="G226" t="str">
        <f t="shared" si="12"/>
        <v>Backwardation</v>
      </c>
      <c r="H226" t="str">
        <f t="shared" si="13"/>
        <v>Backwardation</v>
      </c>
      <c r="I226" t="str">
        <f t="shared" si="14"/>
        <v>Contango</v>
      </c>
    </row>
    <row r="227" spans="1:9" x14ac:dyDescent="0.35">
      <c r="A227" s="2">
        <v>44831</v>
      </c>
      <c r="B227">
        <v>716.84997599999997</v>
      </c>
      <c r="C227" s="10">
        <v>44831</v>
      </c>
      <c r="D227">
        <f>VLOOKUP(C227,RAMCOCEM_FUT_NEAR!B172:C397,2,FALSE)</f>
        <v>717.35</v>
      </c>
      <c r="E227">
        <f>VLOOKUP(C227,RAMCOCEM_FUT_NEXT!B173:C398,2,FALSE)</f>
        <v>707.8</v>
      </c>
      <c r="F227">
        <f>VLOOKUP(C227,RAMCOCEM_FUT_FAR!B173:C398,2,FALSE)</f>
        <v>723.75</v>
      </c>
      <c r="G227" t="str">
        <f t="shared" si="12"/>
        <v>Contango</v>
      </c>
      <c r="H227" t="str">
        <f t="shared" si="13"/>
        <v>Backwardation</v>
      </c>
      <c r="I227" t="str">
        <f t="shared" si="14"/>
        <v>Contango</v>
      </c>
    </row>
    <row r="228" spans="1:9" x14ac:dyDescent="0.35">
      <c r="A228" s="2">
        <v>44832</v>
      </c>
      <c r="B228">
        <v>742.29998799999998</v>
      </c>
      <c r="C228" s="10">
        <v>44832</v>
      </c>
      <c r="D228">
        <f>VLOOKUP(C228,RAMCOCEM_FUT_NEAR!B173:C398,2,FALSE)</f>
        <v>739.2</v>
      </c>
      <c r="E228">
        <f>VLOOKUP(C228,RAMCOCEM_FUT_NEXT!B174:C399,2,FALSE)</f>
        <v>727.35</v>
      </c>
      <c r="F228">
        <f>VLOOKUP(C228,RAMCOCEM_FUT_FAR!B174:C399,2,FALSE)</f>
        <v>723</v>
      </c>
      <c r="G228" t="str">
        <f t="shared" si="12"/>
        <v>Backwardation</v>
      </c>
      <c r="H228" t="str">
        <f t="shared" si="13"/>
        <v>Backwardation</v>
      </c>
      <c r="I228" t="str">
        <f t="shared" si="14"/>
        <v>Backwardation</v>
      </c>
    </row>
    <row r="229" spans="1:9" x14ac:dyDescent="0.35">
      <c r="A229" s="2">
        <v>44833</v>
      </c>
      <c r="B229">
        <v>749.09997599999997</v>
      </c>
      <c r="C229" s="10">
        <v>44833</v>
      </c>
      <c r="D229">
        <f>VLOOKUP(C229,RAMCOCEM_FUT_NEAR!B174:C399,2,FALSE)</f>
        <v>749.1</v>
      </c>
      <c r="E229">
        <f>VLOOKUP(C229,RAMCOCEM_FUT_NEXT!B175:C400,2,FALSE)</f>
        <v>737.2</v>
      </c>
      <c r="F229">
        <f>VLOOKUP(C229,RAMCOCEM_FUT_FAR!B175:C400,2,FALSE)</f>
        <v>731.4</v>
      </c>
      <c r="G229" t="str">
        <f t="shared" si="12"/>
        <v>Contango</v>
      </c>
      <c r="H229" t="str">
        <f t="shared" si="13"/>
        <v>Backwardation</v>
      </c>
      <c r="I229" t="str">
        <f t="shared" si="14"/>
        <v>Backwardation</v>
      </c>
    </row>
    <row r="230" spans="1:9" x14ac:dyDescent="0.35">
      <c r="A230" s="2">
        <v>44834</v>
      </c>
      <c r="B230">
        <v>754.5</v>
      </c>
      <c r="D230" t="e">
        <f>VLOOKUP(C230,RAMCOCEM_FUT_NEAR!B175:C400,2,FALSE)</f>
        <v>#N/A</v>
      </c>
      <c r="E230" t="e">
        <f>VLOOKUP(C230,RAMCOCEM_FUT_NEXT!B176:C401,2,FALSE)</f>
        <v>#N/A</v>
      </c>
      <c r="F230" t="e">
        <f>VLOOKUP(C230,RAMCOCEM_FUT_FAR!B176:C401,2,FALSE)</f>
        <v>#N/A</v>
      </c>
      <c r="G230" t="e">
        <f t="shared" si="12"/>
        <v>#N/A</v>
      </c>
      <c r="H230" t="e">
        <f t="shared" si="13"/>
        <v>#N/A</v>
      </c>
      <c r="I230" t="e">
        <f t="shared" si="14"/>
        <v>#N/A</v>
      </c>
    </row>
    <row r="231" spans="1:9" x14ac:dyDescent="0.35">
      <c r="A231" s="2">
        <v>44837</v>
      </c>
      <c r="B231">
        <v>741.29998799999998</v>
      </c>
      <c r="C231" s="10">
        <v>44837</v>
      </c>
      <c r="D231">
        <f>VLOOKUP(C231,RAMCOCEM_FUT_NEAR!B176:C401,2,FALSE)</f>
        <v>737.7</v>
      </c>
      <c r="E231">
        <f>VLOOKUP(C231,RAMCOCEM_FUT_NEXT!B177:C402,2,FALSE)</f>
        <v>730.5</v>
      </c>
      <c r="F231">
        <f>VLOOKUP(C231,RAMCOCEM_FUT_FAR!B177:C402,2,FALSE)</f>
        <v>752.5</v>
      </c>
      <c r="G231" t="str">
        <f t="shared" si="12"/>
        <v>Backwardation</v>
      </c>
      <c r="H231" t="str">
        <f t="shared" si="13"/>
        <v>Backwardation</v>
      </c>
      <c r="I231" t="str">
        <f t="shared" si="14"/>
        <v>Contango</v>
      </c>
    </row>
    <row r="232" spans="1:9" x14ac:dyDescent="0.35">
      <c r="A232" s="2">
        <v>44838</v>
      </c>
      <c r="B232">
        <v>757.15002400000003</v>
      </c>
      <c r="C232" s="10">
        <v>44838</v>
      </c>
      <c r="D232">
        <f>VLOOKUP(C232,RAMCOCEM_FUT_NEAR!B177:C402,2,FALSE)</f>
        <v>755.8</v>
      </c>
      <c r="E232">
        <f>VLOOKUP(C232,RAMCOCEM_FUT_NEXT!B178:C403,2,FALSE)</f>
        <v>747.6</v>
      </c>
      <c r="F232">
        <f>VLOOKUP(C232,RAMCOCEM_FUT_FAR!B178:C403,2,FALSE)</f>
        <v>768.5</v>
      </c>
      <c r="G232" t="str">
        <f t="shared" si="12"/>
        <v>Backwardation</v>
      </c>
      <c r="H232" t="str">
        <f t="shared" si="13"/>
        <v>Backwardation</v>
      </c>
      <c r="I232" t="str">
        <f t="shared" si="14"/>
        <v>Contango</v>
      </c>
    </row>
    <row r="233" spans="1:9" x14ac:dyDescent="0.35">
      <c r="A233" s="2">
        <v>44840</v>
      </c>
      <c r="B233">
        <v>763</v>
      </c>
      <c r="C233" s="10">
        <v>44840</v>
      </c>
      <c r="D233">
        <f>VLOOKUP(C233,RAMCOCEM_FUT_NEAR!B178:C403,2,FALSE)</f>
        <v>757.75</v>
      </c>
      <c r="E233">
        <f>VLOOKUP(C233,RAMCOCEM_FUT_NEXT!B179:C404,2,FALSE)</f>
        <v>749.6</v>
      </c>
      <c r="F233">
        <f>VLOOKUP(C233,RAMCOCEM_FUT_FAR!B179:C404,2,FALSE)</f>
        <v>774.15</v>
      </c>
      <c r="G233" t="str">
        <f t="shared" si="12"/>
        <v>Backwardation</v>
      </c>
      <c r="H233" t="str">
        <f t="shared" si="13"/>
        <v>Backwardation</v>
      </c>
      <c r="I233" t="str">
        <f t="shared" si="14"/>
        <v>Contango</v>
      </c>
    </row>
    <row r="234" spans="1:9" x14ac:dyDescent="0.35">
      <c r="A234" s="2">
        <v>44841</v>
      </c>
      <c r="B234">
        <v>737.20001200000002</v>
      </c>
      <c r="C234" s="10">
        <v>44841</v>
      </c>
      <c r="D234">
        <f>VLOOKUP(C234,RAMCOCEM_FUT_NEAR!B179:C404,2,FALSE)</f>
        <v>730.55</v>
      </c>
      <c r="E234">
        <f>VLOOKUP(C234,RAMCOCEM_FUT_NEXT!B180:C405,2,FALSE)</f>
        <v>722.4</v>
      </c>
      <c r="F234">
        <f>VLOOKUP(C234,RAMCOCEM_FUT_FAR!B180:C405,2,FALSE)</f>
        <v>747.85</v>
      </c>
      <c r="G234" t="str">
        <f t="shared" si="12"/>
        <v>Backwardation</v>
      </c>
      <c r="H234" t="str">
        <f t="shared" si="13"/>
        <v>Backwardation</v>
      </c>
      <c r="I234" t="str">
        <f t="shared" si="14"/>
        <v>Contango</v>
      </c>
    </row>
    <row r="235" spans="1:9" x14ac:dyDescent="0.35">
      <c r="A235" s="2">
        <v>44844</v>
      </c>
      <c r="B235">
        <v>724.25</v>
      </c>
      <c r="C235" s="10">
        <v>44844</v>
      </c>
      <c r="D235">
        <f>VLOOKUP(C235,RAMCOCEM_FUT_NEAR!B180:C405,2,FALSE)</f>
        <v>721.85</v>
      </c>
      <c r="E235">
        <f>VLOOKUP(C235,RAMCOCEM_FUT_NEXT!B181:C406,2,FALSE)</f>
        <v>714.45</v>
      </c>
      <c r="F235">
        <f>VLOOKUP(C235,RAMCOCEM_FUT_FAR!B181:C406,2,FALSE)</f>
        <v>734.4</v>
      </c>
      <c r="G235" t="str">
        <f t="shared" si="12"/>
        <v>Backwardation</v>
      </c>
      <c r="H235" t="str">
        <f t="shared" si="13"/>
        <v>Backwardation</v>
      </c>
      <c r="I235" t="str">
        <f t="shared" si="14"/>
        <v>Contango</v>
      </c>
    </row>
    <row r="236" spans="1:9" x14ac:dyDescent="0.35">
      <c r="A236" s="2">
        <v>44845</v>
      </c>
      <c r="B236">
        <v>707.15002400000003</v>
      </c>
      <c r="C236" s="10">
        <v>44845</v>
      </c>
      <c r="D236">
        <f>VLOOKUP(C236,RAMCOCEM_FUT_NEAR!B181:C406,2,FALSE)</f>
        <v>704.7</v>
      </c>
      <c r="E236">
        <f>VLOOKUP(C236,RAMCOCEM_FUT_NEXT!B182:C407,2,FALSE)</f>
        <v>696.45</v>
      </c>
      <c r="F236">
        <f>VLOOKUP(C236,RAMCOCEM_FUT_FAR!B182:C407,2,FALSE)</f>
        <v>717</v>
      </c>
      <c r="G236" t="str">
        <f t="shared" si="12"/>
        <v>Backwardation</v>
      </c>
      <c r="H236" t="str">
        <f t="shared" si="13"/>
        <v>Backwardation</v>
      </c>
      <c r="I236" t="str">
        <f t="shared" si="14"/>
        <v>Contango</v>
      </c>
    </row>
    <row r="237" spans="1:9" x14ac:dyDescent="0.35">
      <c r="A237" s="2">
        <v>44846</v>
      </c>
      <c r="B237">
        <v>709.15002400000003</v>
      </c>
      <c r="C237" s="10">
        <v>44846</v>
      </c>
      <c r="D237">
        <f>VLOOKUP(C237,RAMCOCEM_FUT_NEAR!B182:C407,2,FALSE)</f>
        <v>707.05</v>
      </c>
      <c r="E237">
        <f>VLOOKUP(C237,RAMCOCEM_FUT_NEXT!B183:C408,2,FALSE)</f>
        <v>699.3</v>
      </c>
      <c r="F237">
        <f>VLOOKUP(C237,RAMCOCEM_FUT_FAR!B183:C408,2,FALSE)</f>
        <v>718.9</v>
      </c>
      <c r="G237" t="str">
        <f t="shared" si="12"/>
        <v>Backwardation</v>
      </c>
      <c r="H237" t="str">
        <f t="shared" si="13"/>
        <v>Backwardation</v>
      </c>
      <c r="I237" t="str">
        <f t="shared" si="14"/>
        <v>Contango</v>
      </c>
    </row>
    <row r="238" spans="1:9" x14ac:dyDescent="0.35">
      <c r="A238" s="2">
        <v>44847</v>
      </c>
      <c r="B238">
        <v>702.29998799999998</v>
      </c>
      <c r="C238" s="10">
        <v>44847</v>
      </c>
      <c r="D238">
        <f>VLOOKUP(C238,RAMCOCEM_FUT_NEAR!B183:C408,2,FALSE)</f>
        <v>701.4</v>
      </c>
      <c r="E238">
        <f>VLOOKUP(C238,RAMCOCEM_FUT_NEXT!B184:C409,2,FALSE)</f>
        <v>692.85</v>
      </c>
      <c r="F238">
        <f>VLOOKUP(C238,RAMCOCEM_FUT_FAR!B184:C409,2,FALSE)</f>
        <v>711.9</v>
      </c>
      <c r="G238" t="str">
        <f t="shared" si="12"/>
        <v>Backwardation</v>
      </c>
      <c r="H238" t="str">
        <f t="shared" si="13"/>
        <v>Backwardation</v>
      </c>
      <c r="I238" t="str">
        <f t="shared" si="14"/>
        <v>Contango</v>
      </c>
    </row>
    <row r="239" spans="1:9" x14ac:dyDescent="0.35">
      <c r="A239" s="2">
        <v>44848</v>
      </c>
      <c r="B239">
        <v>697.75</v>
      </c>
      <c r="C239" s="10">
        <v>44848</v>
      </c>
      <c r="D239">
        <f>VLOOKUP(C239,RAMCOCEM_FUT_NEAR!B184:C409,2,FALSE)</f>
        <v>693.75</v>
      </c>
      <c r="E239">
        <f>VLOOKUP(C239,RAMCOCEM_FUT_NEXT!B185:C410,2,FALSE)</f>
        <v>686</v>
      </c>
      <c r="F239">
        <f>VLOOKUP(C239,RAMCOCEM_FUT_FAR!B185:C410,2,FALSE)</f>
        <v>680.55</v>
      </c>
      <c r="G239" t="str">
        <f t="shared" si="12"/>
        <v>Backwardation</v>
      </c>
      <c r="H239" t="str">
        <f t="shared" si="13"/>
        <v>Backwardation</v>
      </c>
      <c r="I239" t="str">
        <f t="shared" si="14"/>
        <v>Backwardation</v>
      </c>
    </row>
    <row r="240" spans="1:9" x14ac:dyDescent="0.35">
      <c r="A240" s="2">
        <v>44851</v>
      </c>
      <c r="B240">
        <v>707.20001200000002</v>
      </c>
      <c r="C240" s="10">
        <v>44851</v>
      </c>
      <c r="D240">
        <f>VLOOKUP(C240,RAMCOCEM_FUT_NEAR!B185:C410,2,FALSE)</f>
        <v>705.15</v>
      </c>
      <c r="E240">
        <f>VLOOKUP(C240,RAMCOCEM_FUT_NEXT!B186:C411,2,FALSE)</f>
        <v>695</v>
      </c>
      <c r="F240">
        <f>VLOOKUP(C240,RAMCOCEM_FUT_FAR!B186:C411,2,FALSE)</f>
        <v>716.3</v>
      </c>
      <c r="G240" t="str">
        <f t="shared" si="12"/>
        <v>Backwardation</v>
      </c>
      <c r="H240" t="str">
        <f t="shared" si="13"/>
        <v>Backwardation</v>
      </c>
      <c r="I240" t="str">
        <f t="shared" si="14"/>
        <v>Contango</v>
      </c>
    </row>
    <row r="241" spans="1:9" x14ac:dyDescent="0.35">
      <c r="A241" s="2">
        <v>44852</v>
      </c>
      <c r="B241">
        <v>706.09997599999997</v>
      </c>
      <c r="C241" s="10">
        <v>44852</v>
      </c>
      <c r="D241">
        <f>VLOOKUP(C241,RAMCOCEM_FUT_NEAR!B186:C411,2,FALSE)</f>
        <v>705.45</v>
      </c>
      <c r="E241">
        <f>VLOOKUP(C241,RAMCOCEM_FUT_NEXT!B187:C412,2,FALSE)</f>
        <v>696.35</v>
      </c>
      <c r="F241">
        <f>VLOOKUP(C241,RAMCOCEM_FUT_FAR!B187:C412,2,FALSE)</f>
        <v>715.2</v>
      </c>
      <c r="G241" t="str">
        <f t="shared" si="12"/>
        <v>Backwardation</v>
      </c>
      <c r="H241" t="str">
        <f t="shared" si="13"/>
        <v>Backwardation</v>
      </c>
      <c r="I241" t="str">
        <f t="shared" si="14"/>
        <v>Contango</v>
      </c>
    </row>
    <row r="242" spans="1:9" x14ac:dyDescent="0.35">
      <c r="A242" s="2">
        <v>44853</v>
      </c>
      <c r="B242">
        <v>697.15002400000003</v>
      </c>
      <c r="C242" s="10">
        <v>44853</v>
      </c>
      <c r="D242">
        <f>VLOOKUP(C242,RAMCOCEM_FUT_NEAR!B187:C412,2,FALSE)</f>
        <v>697</v>
      </c>
      <c r="E242">
        <f>VLOOKUP(C242,RAMCOCEM_FUT_NEXT!B188:C413,2,FALSE)</f>
        <v>687</v>
      </c>
      <c r="F242">
        <f>VLOOKUP(C242,RAMCOCEM_FUT_FAR!B188:C413,2,FALSE)</f>
        <v>682</v>
      </c>
      <c r="G242" t="str">
        <f t="shared" si="12"/>
        <v>Backwardation</v>
      </c>
      <c r="H242" t="str">
        <f t="shared" si="13"/>
        <v>Backwardation</v>
      </c>
      <c r="I242" t="str">
        <f t="shared" si="14"/>
        <v>Backwardation</v>
      </c>
    </row>
    <row r="243" spans="1:9" x14ac:dyDescent="0.35">
      <c r="A243" s="2">
        <v>44854</v>
      </c>
      <c r="B243">
        <v>708.09997599999997</v>
      </c>
      <c r="C243" s="10">
        <v>44854</v>
      </c>
      <c r="D243">
        <f>VLOOKUP(C243,RAMCOCEM_FUT_NEAR!B188:C413,2,FALSE)</f>
        <v>708.85</v>
      </c>
      <c r="E243">
        <f>VLOOKUP(C243,RAMCOCEM_FUT_NEXT!B189:C414,2,FALSE)</f>
        <v>701.5</v>
      </c>
      <c r="F243">
        <f>VLOOKUP(C243,RAMCOCEM_FUT_FAR!B189:C414,2,FALSE)</f>
        <v>716.95</v>
      </c>
      <c r="G243" t="str">
        <f t="shared" si="12"/>
        <v>Contango</v>
      </c>
      <c r="H243" t="str">
        <f t="shared" si="13"/>
        <v>Backwardation</v>
      </c>
      <c r="I243" t="str">
        <f t="shared" si="14"/>
        <v>Contango</v>
      </c>
    </row>
    <row r="244" spans="1:9" x14ac:dyDescent="0.35">
      <c r="A244" s="2">
        <v>44855</v>
      </c>
      <c r="B244">
        <v>703.40002400000003</v>
      </c>
      <c r="C244" s="10">
        <v>44855</v>
      </c>
      <c r="D244">
        <f>VLOOKUP(C244,RAMCOCEM_FUT_NEAR!B189:C414,2,FALSE)</f>
        <v>700.95</v>
      </c>
      <c r="E244">
        <f>VLOOKUP(C244,RAMCOCEM_FUT_NEXT!B190:C415,2,FALSE)</f>
        <v>694.5</v>
      </c>
      <c r="F244">
        <f>VLOOKUP(C244,RAMCOCEM_FUT_FAR!B190:C415,2,FALSE)</f>
        <v>711.9</v>
      </c>
      <c r="G244" t="str">
        <f t="shared" si="12"/>
        <v>Backwardation</v>
      </c>
      <c r="H244" t="str">
        <f t="shared" si="13"/>
        <v>Backwardation</v>
      </c>
      <c r="I244" t="str">
        <f t="shared" si="14"/>
        <v>Contango</v>
      </c>
    </row>
    <row r="245" spans="1:9" x14ac:dyDescent="0.35">
      <c r="A245" s="2">
        <v>44858</v>
      </c>
      <c r="B245">
        <v>703.90002400000003</v>
      </c>
      <c r="D245" t="e">
        <f>VLOOKUP(C245,RAMCOCEM_FUT_NEAR!B190:C415,2,FALSE)</f>
        <v>#N/A</v>
      </c>
      <c r="E245" t="e">
        <f>VLOOKUP(C245,RAMCOCEM_FUT_NEXT!B191:C416,2,FALSE)</f>
        <v>#N/A</v>
      </c>
      <c r="F245" t="e">
        <f>VLOOKUP(C245,RAMCOCEM_FUT_FAR!B191:C416,2,FALSE)</f>
        <v>#N/A</v>
      </c>
      <c r="G245" t="e">
        <f t="shared" si="12"/>
        <v>#N/A</v>
      </c>
      <c r="H245" t="e">
        <f t="shared" si="13"/>
        <v>#N/A</v>
      </c>
      <c r="I245" t="e">
        <f t="shared" si="14"/>
        <v>#N/A</v>
      </c>
    </row>
    <row r="246" spans="1:9" x14ac:dyDescent="0.35">
      <c r="A246" s="2">
        <v>44859</v>
      </c>
      <c r="B246">
        <v>709.45001200000002</v>
      </c>
      <c r="C246" s="10">
        <v>44859</v>
      </c>
      <c r="D246">
        <f>VLOOKUP(C246,RAMCOCEM_FUT_NEAR!B191:C416,2,FALSE)</f>
        <v>711.95</v>
      </c>
      <c r="E246">
        <f>VLOOKUP(C246,RAMCOCEM_FUT_NEXT!B192:C417,2,FALSE)</f>
        <v>705</v>
      </c>
      <c r="F246">
        <f>VLOOKUP(C246,RAMCOCEM_FUT_FAR!B192:C417,2,FALSE)</f>
        <v>717.75</v>
      </c>
      <c r="G246" t="str">
        <f t="shared" si="12"/>
        <v>Contango</v>
      </c>
      <c r="H246" t="str">
        <f t="shared" si="13"/>
        <v>Backwardation</v>
      </c>
      <c r="I246" t="str">
        <f t="shared" si="14"/>
        <v>Contango</v>
      </c>
    </row>
    <row r="247" spans="1:9" x14ac:dyDescent="0.35">
      <c r="A247" s="2">
        <v>44861</v>
      </c>
      <c r="B247">
        <v>703.90002400000003</v>
      </c>
      <c r="C247" s="10">
        <v>44861</v>
      </c>
      <c r="D247">
        <f>VLOOKUP(C247,RAMCOCEM_FUT_NEAR!B192:C417,2,FALSE)</f>
        <v>703.9</v>
      </c>
      <c r="E247">
        <f>VLOOKUP(C247,RAMCOCEM_FUT_NEXT!B193:C418,2,FALSE)</f>
        <v>704.95</v>
      </c>
      <c r="F247">
        <f>VLOOKUP(C247,RAMCOCEM_FUT_FAR!B193:C418,2,FALSE)</f>
        <v>699.35</v>
      </c>
      <c r="G247" t="str">
        <f t="shared" si="12"/>
        <v>Backwardation</v>
      </c>
      <c r="H247" t="str">
        <f t="shared" si="13"/>
        <v>Contango</v>
      </c>
      <c r="I247" t="str">
        <f t="shared" si="14"/>
        <v>Backwardation</v>
      </c>
    </row>
    <row r="248" spans="1:9" x14ac:dyDescent="0.35">
      <c r="A248" s="2">
        <v>44862</v>
      </c>
      <c r="B248">
        <v>698.5</v>
      </c>
      <c r="C248" s="10">
        <v>44862</v>
      </c>
      <c r="D248">
        <f>VLOOKUP(C248,RAMCOCEM_FUT_NEAR!B193:C418,2,FALSE)</f>
        <v>694.85</v>
      </c>
      <c r="E248">
        <f>VLOOKUP(C248,RAMCOCEM_FUT_NEXT!B194:C419,2,FALSE)</f>
        <v>706.3</v>
      </c>
      <c r="F248">
        <f>VLOOKUP(C248,RAMCOCEM_FUT_FAR!B194:C419,2,FALSE)</f>
        <v>709.75</v>
      </c>
      <c r="G248" t="str">
        <f t="shared" si="12"/>
        <v>Backwardation</v>
      </c>
      <c r="H248" t="str">
        <f t="shared" si="13"/>
        <v>Contango</v>
      </c>
      <c r="I248" t="str">
        <f t="shared" si="14"/>
        <v>Contango</v>
      </c>
    </row>
    <row r="249" spans="1:9" x14ac:dyDescent="0.35">
      <c r="C249" s="1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0E28-2861-4E97-8CC5-34B89F585864}">
  <dimension ref="B1:AF232"/>
  <sheetViews>
    <sheetView topLeftCell="O17" workbookViewId="0">
      <selection activeCell="AA3" sqref="AA3:AA16"/>
    </sheetView>
  </sheetViews>
  <sheetFormatPr defaultRowHeight="14.5" x14ac:dyDescent="0.35"/>
  <cols>
    <col min="1" max="1" width="10.54296875" customWidth="1"/>
    <col min="2" max="2" width="11.7265625" customWidth="1"/>
    <col min="3" max="3" width="10.6328125" customWidth="1"/>
    <col min="5" max="5" width="24" style="4" bestFit="1" customWidth="1"/>
    <col min="6" max="6" width="21" style="4" bestFit="1" customWidth="1"/>
    <col min="7" max="7" width="15.1796875" customWidth="1"/>
    <col min="8" max="8" width="12.08984375" customWidth="1"/>
    <col min="14" max="14" width="10.453125" bestFit="1" customWidth="1"/>
    <col min="18" max="18" width="10.08984375" bestFit="1" customWidth="1"/>
    <col min="26" max="26" width="9.453125" bestFit="1" customWidth="1"/>
    <col min="29" max="29" width="14.7265625" customWidth="1"/>
    <col min="30" max="30" width="10.08984375" bestFit="1" customWidth="1"/>
  </cols>
  <sheetData>
    <row r="1" spans="2:32" ht="23.5" x14ac:dyDescent="0.55000000000000004">
      <c r="E1" s="18" t="s">
        <v>44</v>
      </c>
      <c r="P1" s="14" t="s">
        <v>45</v>
      </c>
      <c r="Q1" s="8"/>
      <c r="R1" s="8"/>
      <c r="AA1" s="14" t="s">
        <v>48</v>
      </c>
      <c r="AB1" s="14"/>
      <c r="AC1" s="7"/>
    </row>
    <row r="3" spans="2:32" x14ac:dyDescent="0.35">
      <c r="B3" s="9" t="s">
        <v>37</v>
      </c>
      <c r="C3" s="9" t="s">
        <v>39</v>
      </c>
      <c r="D3" s="9" t="s">
        <v>38</v>
      </c>
      <c r="E3" s="11" t="s">
        <v>46</v>
      </c>
      <c r="F3" s="1" t="s">
        <v>0</v>
      </c>
      <c r="G3" s="1" t="s">
        <v>3</v>
      </c>
      <c r="H3" s="13" t="s">
        <v>54</v>
      </c>
      <c r="N3" t="s">
        <v>0</v>
      </c>
      <c r="O3" t="s">
        <v>39</v>
      </c>
      <c r="P3" t="s">
        <v>38</v>
      </c>
      <c r="Q3" t="s">
        <v>55</v>
      </c>
      <c r="R3" s="1" t="s">
        <v>0</v>
      </c>
      <c r="S3" s="1" t="s">
        <v>32</v>
      </c>
      <c r="T3" t="s">
        <v>56</v>
      </c>
      <c r="Z3" t="s">
        <v>0</v>
      </c>
      <c r="AA3" t="s">
        <v>39</v>
      </c>
      <c r="AB3" t="s">
        <v>38</v>
      </c>
      <c r="AC3" t="s">
        <v>57</v>
      </c>
      <c r="AD3" s="1" t="s">
        <v>0</v>
      </c>
      <c r="AE3" s="1" t="s">
        <v>22</v>
      </c>
      <c r="AF3" t="s">
        <v>47</v>
      </c>
    </row>
    <row r="4" spans="2:32" x14ac:dyDescent="0.35">
      <c r="B4" s="10">
        <v>44501</v>
      </c>
      <c r="C4">
        <v>1080.05</v>
      </c>
      <c r="D4">
        <v>0</v>
      </c>
      <c r="E4"/>
      <c r="F4" s="3">
        <v>44501</v>
      </c>
      <c r="G4" s="4">
        <v>3.61E-2</v>
      </c>
      <c r="N4" s="2">
        <v>44494</v>
      </c>
      <c r="Z4" s="2">
        <v>44470</v>
      </c>
    </row>
    <row r="5" spans="2:32" x14ac:dyDescent="0.35">
      <c r="B5" s="10">
        <v>44502</v>
      </c>
      <c r="C5">
        <v>1077.1500000000001</v>
      </c>
      <c r="D5">
        <v>0</v>
      </c>
      <c r="E5">
        <f>((C5-C4)/C4)*100</f>
        <v>-0.26850608768111323</v>
      </c>
      <c r="F5" s="3">
        <v>44502</v>
      </c>
      <c r="G5" s="4">
        <v>3.61E-2</v>
      </c>
      <c r="H5">
        <f>E5-G5</f>
        <v>-0.30460608768111325</v>
      </c>
      <c r="N5" s="2">
        <v>44501</v>
      </c>
      <c r="O5">
        <f>VLOOKUP(N5,B4:D229,2,FALSE)</f>
        <v>1080.05</v>
      </c>
      <c r="P5">
        <f>VLOOKUP(N5,B4:D229,3,FALSE)</f>
        <v>0</v>
      </c>
      <c r="Z5" s="2">
        <v>44501</v>
      </c>
      <c r="AA5">
        <f>VLOOKUP(Z5,B4:D229,2,FALSE)</f>
        <v>1080.05</v>
      </c>
      <c r="AB5">
        <f>VLOOKUP(Z5,B4:D229,3,FALSE)</f>
        <v>0</v>
      </c>
    </row>
    <row r="6" spans="2:32" x14ac:dyDescent="0.35">
      <c r="B6" s="10">
        <v>44503</v>
      </c>
      <c r="C6">
        <v>1089.4000000000001</v>
      </c>
      <c r="D6">
        <v>0</v>
      </c>
      <c r="E6">
        <f t="shared" ref="E6:E69" si="0">((C6-C5)/C5)*100</f>
        <v>1.1372603629949403</v>
      </c>
      <c r="F6" s="3">
        <v>44503</v>
      </c>
      <c r="G6" s="4">
        <v>3.6699999999999997E-2</v>
      </c>
      <c r="H6">
        <f t="shared" ref="H6:H69" si="1">E6-G6</f>
        <v>1.1005603629949403</v>
      </c>
      <c r="N6" s="2">
        <v>44508</v>
      </c>
      <c r="O6">
        <f t="shared" ref="O6:O57" si="2">VLOOKUP(N6,B5:D230,2,FALSE)</f>
        <v>1105.25</v>
      </c>
      <c r="P6">
        <f t="shared" ref="P6:P57" si="3">VLOOKUP(N6,B5:D230,3,FALSE)</f>
        <v>850</v>
      </c>
      <c r="Q6">
        <f>((O6-O5)/O5)*100</f>
        <v>2.3332253136428909</v>
      </c>
      <c r="R6" s="3">
        <v>44507</v>
      </c>
      <c r="S6" s="4">
        <v>3.5299999999999998E-2</v>
      </c>
      <c r="T6">
        <f>Q6-S6</f>
        <v>2.297925313642891</v>
      </c>
      <c r="Z6" s="2">
        <v>44531</v>
      </c>
      <c r="AA6">
        <f t="shared" ref="AA6:AA14" si="4">VLOOKUP(Z6,B5:D230,2,FALSE)</f>
        <v>953.55</v>
      </c>
      <c r="AB6">
        <f t="shared" ref="AB6:AB16" si="5">VLOOKUP(Z6,B5:D230,3,FALSE)</f>
        <v>0</v>
      </c>
      <c r="AC6">
        <f>((AA6-AA5)/AA5)*100</f>
        <v>-11.712420721262905</v>
      </c>
      <c r="AD6" s="3">
        <v>44530</v>
      </c>
      <c r="AE6" s="4">
        <v>3.5499999999999997E-2</v>
      </c>
      <c r="AF6">
        <f>AC6-AE6</f>
        <v>-11.747920721262906</v>
      </c>
    </row>
    <row r="7" spans="2:32" x14ac:dyDescent="0.35">
      <c r="B7" s="10">
        <v>44504</v>
      </c>
      <c r="C7">
        <v>1090</v>
      </c>
      <c r="D7">
        <v>850</v>
      </c>
      <c r="E7">
        <f t="shared" si="0"/>
        <v>5.5076188727731692E-2</v>
      </c>
      <c r="F7" s="16"/>
      <c r="G7" s="4">
        <v>3.6150000000000002E-2</v>
      </c>
      <c r="H7">
        <f t="shared" si="1"/>
        <v>1.8926188727731691E-2</v>
      </c>
      <c r="N7" s="2">
        <v>44515</v>
      </c>
      <c r="O7">
        <f t="shared" si="2"/>
        <v>1068.5</v>
      </c>
      <c r="P7">
        <f t="shared" si="3"/>
        <v>7650</v>
      </c>
      <c r="Q7">
        <f t="shared" ref="Q7:Q57" si="6">((O7-O6)/O6)*100</f>
        <v>-3.325039583804569</v>
      </c>
      <c r="R7" s="3">
        <v>44514</v>
      </c>
      <c r="S7" s="4">
        <v>3.5400000000000001E-2</v>
      </c>
      <c r="T7">
        <f t="shared" ref="T7:T57" si="7">Q7-S7</f>
        <v>-3.3604395838045691</v>
      </c>
      <c r="Z7" s="2">
        <v>44562</v>
      </c>
      <c r="AA7">
        <v>1036.8</v>
      </c>
      <c r="AB7" t="e">
        <f t="shared" si="5"/>
        <v>#N/A</v>
      </c>
      <c r="AC7">
        <f t="shared" ref="AC7:AC16" si="8">((AA7-AA6)/AA6)*100</f>
        <v>8.7305332704105716</v>
      </c>
      <c r="AD7" s="3">
        <v>44561</v>
      </c>
      <c r="AE7" s="4">
        <v>3.6400000000000002E-2</v>
      </c>
      <c r="AF7">
        <f t="shared" ref="AF7:AF16" si="9">AC7-AE7</f>
        <v>8.6941332704105712</v>
      </c>
    </row>
    <row r="8" spans="2:32" x14ac:dyDescent="0.35">
      <c r="B8" s="10">
        <v>44508</v>
      </c>
      <c r="C8">
        <v>1105.25</v>
      </c>
      <c r="D8">
        <v>850</v>
      </c>
      <c r="E8">
        <f t="shared" si="0"/>
        <v>1.3990825688073396</v>
      </c>
      <c r="F8" s="3">
        <v>44508</v>
      </c>
      <c r="G8" s="4">
        <v>3.6299999999999999E-2</v>
      </c>
      <c r="H8">
        <f t="shared" si="1"/>
        <v>1.3627825688073396</v>
      </c>
      <c r="N8" s="2">
        <v>44522</v>
      </c>
      <c r="O8">
        <f t="shared" si="2"/>
        <v>996.35</v>
      </c>
      <c r="P8">
        <f t="shared" si="3"/>
        <v>7650</v>
      </c>
      <c r="Q8">
        <f t="shared" si="6"/>
        <v>-6.7524567150210562</v>
      </c>
      <c r="R8" s="3">
        <v>44521</v>
      </c>
      <c r="S8" s="4">
        <v>3.5400000000000001E-2</v>
      </c>
      <c r="T8">
        <f t="shared" si="7"/>
        <v>-6.7878567150210563</v>
      </c>
      <c r="Z8" s="2">
        <v>44593</v>
      </c>
      <c r="AA8">
        <f t="shared" si="4"/>
        <v>904.45</v>
      </c>
      <c r="AB8">
        <f t="shared" si="5"/>
        <v>0</v>
      </c>
      <c r="AC8">
        <f t="shared" si="8"/>
        <v>-12.765239197530857</v>
      </c>
      <c r="AD8" s="3">
        <v>44592</v>
      </c>
      <c r="AE8" s="4">
        <v>3.7599999999999995E-2</v>
      </c>
      <c r="AF8">
        <f t="shared" si="9"/>
        <v>-12.802839197530856</v>
      </c>
    </row>
    <row r="9" spans="2:32" x14ac:dyDescent="0.35">
      <c r="B9" s="10">
        <v>44509</v>
      </c>
      <c r="C9">
        <v>1089.1500000000001</v>
      </c>
      <c r="D9">
        <v>850</v>
      </c>
      <c r="E9">
        <f t="shared" si="0"/>
        <v>-1.4566840081429457</v>
      </c>
      <c r="F9" s="3">
        <v>44509</v>
      </c>
      <c r="G9" s="4">
        <v>3.5499999999999997E-2</v>
      </c>
      <c r="H9">
        <f t="shared" si="1"/>
        <v>-1.4921840081429458</v>
      </c>
      <c r="N9" s="2">
        <v>44529</v>
      </c>
      <c r="O9">
        <f t="shared" si="2"/>
        <v>943.3</v>
      </c>
      <c r="P9">
        <f t="shared" si="3"/>
        <v>0</v>
      </c>
      <c r="Q9">
        <f t="shared" si="6"/>
        <v>-5.3244341847744332</v>
      </c>
      <c r="R9" s="3">
        <v>44528</v>
      </c>
      <c r="S9" s="4">
        <v>3.5499999999999997E-2</v>
      </c>
      <c r="T9">
        <f t="shared" si="7"/>
        <v>-5.3599341847744331</v>
      </c>
      <c r="Z9" s="2">
        <v>44621</v>
      </c>
      <c r="AA9">
        <v>784.05</v>
      </c>
      <c r="AB9" t="e">
        <f t="shared" si="5"/>
        <v>#N/A</v>
      </c>
      <c r="AC9">
        <f t="shared" si="8"/>
        <v>-13.311957543258343</v>
      </c>
      <c r="AD9" s="3">
        <v>44620</v>
      </c>
      <c r="AE9" s="4">
        <v>3.73E-2</v>
      </c>
      <c r="AF9">
        <f t="shared" si="9"/>
        <v>-13.349257543258343</v>
      </c>
    </row>
    <row r="10" spans="2:32" x14ac:dyDescent="0.35">
      <c r="B10" s="10">
        <v>44510</v>
      </c>
      <c r="C10">
        <v>1078.4000000000001</v>
      </c>
      <c r="D10">
        <v>2550</v>
      </c>
      <c r="E10">
        <f t="shared" si="0"/>
        <v>-0.98700821741725187</v>
      </c>
      <c r="F10" s="3">
        <v>44510</v>
      </c>
      <c r="G10" s="4">
        <v>3.5299999999999998E-2</v>
      </c>
      <c r="H10">
        <f t="shared" si="1"/>
        <v>-1.022308217417252</v>
      </c>
      <c r="N10" s="2">
        <v>44536</v>
      </c>
      <c r="O10">
        <f t="shared" si="2"/>
        <v>951</v>
      </c>
      <c r="P10">
        <f t="shared" si="3"/>
        <v>5100</v>
      </c>
      <c r="Q10">
        <f t="shared" si="6"/>
        <v>0.81628326089261594</v>
      </c>
      <c r="R10" s="3">
        <v>44535</v>
      </c>
      <c r="S10" s="4">
        <v>3.5000000000000003E-2</v>
      </c>
      <c r="T10">
        <f t="shared" si="7"/>
        <v>0.78128326089261591</v>
      </c>
      <c r="Z10" s="2">
        <v>44652</v>
      </c>
      <c r="AA10">
        <v>794.45</v>
      </c>
      <c r="AB10" t="e">
        <f t="shared" si="5"/>
        <v>#N/A</v>
      </c>
      <c r="AC10">
        <f t="shared" si="8"/>
        <v>1.326446017473387</v>
      </c>
      <c r="AD10" s="3">
        <v>44651</v>
      </c>
      <c r="AE10" s="4">
        <v>3.8300000000000001E-2</v>
      </c>
      <c r="AF10">
        <f t="shared" si="9"/>
        <v>1.288146017473387</v>
      </c>
    </row>
    <row r="11" spans="2:32" x14ac:dyDescent="0.35">
      <c r="B11" s="10">
        <v>44511</v>
      </c>
      <c r="C11">
        <v>1074.05</v>
      </c>
      <c r="D11">
        <v>3400</v>
      </c>
      <c r="E11">
        <f t="shared" si="0"/>
        <v>-0.40337537091989395</v>
      </c>
      <c r="F11" s="3">
        <v>44511</v>
      </c>
      <c r="G11" s="4">
        <v>3.5699999999999996E-2</v>
      </c>
      <c r="H11">
        <f t="shared" si="1"/>
        <v>-0.43907537091989396</v>
      </c>
      <c r="N11" s="2">
        <v>44543</v>
      </c>
      <c r="O11">
        <f t="shared" si="2"/>
        <v>992.9</v>
      </c>
      <c r="P11">
        <f t="shared" si="3"/>
        <v>4250</v>
      </c>
      <c r="Q11">
        <f t="shared" si="6"/>
        <v>4.4058885383806494</v>
      </c>
      <c r="R11" s="3">
        <v>44542</v>
      </c>
      <c r="S11" s="4">
        <v>3.56E-2</v>
      </c>
      <c r="T11">
        <f t="shared" si="7"/>
        <v>4.3702885383806498</v>
      </c>
      <c r="Z11" s="2">
        <v>44682</v>
      </c>
      <c r="AA11">
        <v>795.1</v>
      </c>
      <c r="AB11" t="e">
        <f t="shared" si="5"/>
        <v>#N/A</v>
      </c>
      <c r="AC11">
        <f t="shared" si="8"/>
        <v>8.1817609667062391E-2</v>
      </c>
      <c r="AD11" s="3">
        <v>44680</v>
      </c>
      <c r="AE11" s="4">
        <v>4.0300000000000002E-2</v>
      </c>
      <c r="AF11">
        <f t="shared" si="9"/>
        <v>4.1517609667062388E-2</v>
      </c>
    </row>
    <row r="12" spans="2:32" x14ac:dyDescent="0.35">
      <c r="B12" s="10">
        <v>44512</v>
      </c>
      <c r="C12">
        <v>1075.6500000000001</v>
      </c>
      <c r="D12">
        <v>3400</v>
      </c>
      <c r="E12">
        <f t="shared" si="0"/>
        <v>0.14896885619851372</v>
      </c>
      <c r="F12" s="3">
        <v>44512</v>
      </c>
      <c r="G12" s="4">
        <v>3.5299999999999998E-2</v>
      </c>
      <c r="H12">
        <f t="shared" si="1"/>
        <v>0.11366885619851372</v>
      </c>
      <c r="N12" s="2">
        <v>44550</v>
      </c>
      <c r="O12">
        <f t="shared" si="2"/>
        <v>957.15</v>
      </c>
      <c r="P12">
        <f t="shared" si="3"/>
        <v>5950</v>
      </c>
      <c r="Q12">
        <f t="shared" si="6"/>
        <v>-3.6005640044314635</v>
      </c>
      <c r="R12" s="3">
        <v>44549</v>
      </c>
      <c r="S12" s="4">
        <v>3.6299999999999999E-2</v>
      </c>
      <c r="T12">
        <f t="shared" si="7"/>
        <v>-3.6368640044314633</v>
      </c>
      <c r="Z12" s="2">
        <v>44713</v>
      </c>
      <c r="AA12">
        <f t="shared" si="4"/>
        <v>700.2</v>
      </c>
      <c r="AB12">
        <f t="shared" si="5"/>
        <v>68850</v>
      </c>
      <c r="AC12">
        <f t="shared" si="8"/>
        <v>-11.935605584203241</v>
      </c>
      <c r="AD12" s="3">
        <v>44712</v>
      </c>
      <c r="AE12" s="4">
        <v>4.9100000000000005E-2</v>
      </c>
      <c r="AF12">
        <f t="shared" si="9"/>
        <v>-11.98470558420324</v>
      </c>
    </row>
    <row r="13" spans="2:32" x14ac:dyDescent="0.35">
      <c r="B13" s="10">
        <v>44515</v>
      </c>
      <c r="C13">
        <v>1068.5</v>
      </c>
      <c r="D13">
        <v>7650</v>
      </c>
      <c r="E13">
        <f t="shared" si="0"/>
        <v>-0.66471435875982798</v>
      </c>
      <c r="F13" s="3">
        <v>44515</v>
      </c>
      <c r="G13" s="4">
        <v>3.5499999999999997E-2</v>
      </c>
      <c r="H13">
        <f t="shared" si="1"/>
        <v>-0.70021435875982796</v>
      </c>
      <c r="N13" s="2">
        <v>44557</v>
      </c>
      <c r="O13">
        <f t="shared" si="2"/>
        <v>988.15</v>
      </c>
      <c r="P13">
        <f t="shared" si="3"/>
        <v>4250</v>
      </c>
      <c r="Q13">
        <f t="shared" si="6"/>
        <v>3.2387818001358197</v>
      </c>
      <c r="R13" s="3">
        <v>44556</v>
      </c>
      <c r="S13" s="4">
        <v>3.6400000000000002E-2</v>
      </c>
      <c r="T13">
        <f t="shared" si="7"/>
        <v>3.2023818001358197</v>
      </c>
      <c r="Z13" s="2">
        <v>44743</v>
      </c>
      <c r="AA13">
        <f t="shared" si="4"/>
        <v>655</v>
      </c>
      <c r="AB13">
        <f t="shared" si="5"/>
        <v>0</v>
      </c>
      <c r="AC13">
        <f t="shared" si="8"/>
        <v>-6.4552984861468214</v>
      </c>
      <c r="AD13" s="3">
        <v>44742</v>
      </c>
      <c r="AE13" s="4">
        <v>5.1399999999999994E-2</v>
      </c>
      <c r="AF13">
        <f t="shared" si="9"/>
        <v>-6.5066984861468216</v>
      </c>
    </row>
    <row r="14" spans="2:32" x14ac:dyDescent="0.35">
      <c r="B14" s="10">
        <v>44516</v>
      </c>
      <c r="C14">
        <v>1041.95</v>
      </c>
      <c r="D14">
        <v>6800</v>
      </c>
      <c r="E14">
        <f t="shared" si="0"/>
        <v>-2.4847917641553536</v>
      </c>
      <c r="F14" s="3">
        <v>44516</v>
      </c>
      <c r="G14" s="4">
        <v>3.5499999999999997E-2</v>
      </c>
      <c r="H14">
        <f t="shared" si="1"/>
        <v>-2.5202917641553535</v>
      </c>
      <c r="N14" s="2">
        <v>44564</v>
      </c>
      <c r="O14">
        <f t="shared" si="2"/>
        <v>1036.8</v>
      </c>
      <c r="P14">
        <f t="shared" si="3"/>
        <v>850</v>
      </c>
      <c r="Q14">
        <f t="shared" si="6"/>
        <v>4.9233415979355346</v>
      </c>
      <c r="R14" s="3">
        <v>44563</v>
      </c>
      <c r="S14" s="4">
        <v>3.6000000000000004E-2</v>
      </c>
      <c r="T14">
        <f t="shared" si="7"/>
        <v>4.887341597935535</v>
      </c>
      <c r="Z14" s="2">
        <v>44774</v>
      </c>
      <c r="AA14">
        <f t="shared" si="4"/>
        <v>730</v>
      </c>
      <c r="AB14">
        <f t="shared" si="5"/>
        <v>33150</v>
      </c>
      <c r="AC14">
        <f t="shared" si="8"/>
        <v>11.450381679389313</v>
      </c>
      <c r="AD14" s="3">
        <v>44771</v>
      </c>
      <c r="AE14" s="4">
        <v>5.5999999999999994E-2</v>
      </c>
      <c r="AF14">
        <f t="shared" si="9"/>
        <v>11.394381679389314</v>
      </c>
    </row>
    <row r="15" spans="2:32" x14ac:dyDescent="0.35">
      <c r="B15" s="10">
        <v>44517</v>
      </c>
      <c r="C15">
        <v>1029.5999999999999</v>
      </c>
      <c r="D15">
        <v>8500</v>
      </c>
      <c r="E15">
        <f t="shared" si="0"/>
        <v>-1.1852776044915914</v>
      </c>
      <c r="F15" s="3">
        <v>44517</v>
      </c>
      <c r="G15" s="4">
        <v>3.56E-2</v>
      </c>
      <c r="H15">
        <f t="shared" si="1"/>
        <v>-1.2208776044915914</v>
      </c>
      <c r="N15" s="2">
        <v>44571</v>
      </c>
      <c r="O15">
        <f t="shared" si="2"/>
        <v>1056.9000000000001</v>
      </c>
      <c r="P15">
        <f t="shared" si="3"/>
        <v>1700</v>
      </c>
      <c r="Q15">
        <f t="shared" si="6"/>
        <v>1.9386574074074205</v>
      </c>
      <c r="R15" s="3">
        <v>44570</v>
      </c>
      <c r="S15" s="4">
        <v>3.5900000000000001E-2</v>
      </c>
      <c r="T15">
        <f t="shared" si="7"/>
        <v>1.9027574074074205</v>
      </c>
      <c r="Z15" s="2">
        <v>44805</v>
      </c>
      <c r="AA15">
        <v>768.65</v>
      </c>
      <c r="AB15" t="e">
        <f t="shared" si="5"/>
        <v>#N/A</v>
      </c>
      <c r="AC15">
        <f t="shared" si="8"/>
        <v>5.2945205479452024</v>
      </c>
      <c r="AD15" s="3">
        <v>44803</v>
      </c>
      <c r="AE15" s="4">
        <v>5.5899999999999998E-2</v>
      </c>
      <c r="AF15">
        <f t="shared" si="9"/>
        <v>5.2386205479452022</v>
      </c>
    </row>
    <row r="16" spans="2:32" x14ac:dyDescent="0.35">
      <c r="B16" s="10">
        <v>44518</v>
      </c>
      <c r="C16">
        <v>1012.75</v>
      </c>
      <c r="D16">
        <v>8500</v>
      </c>
      <c r="E16">
        <f t="shared" si="0"/>
        <v>-1.6365578865578778</v>
      </c>
      <c r="F16" s="3">
        <v>44518</v>
      </c>
      <c r="G16" s="4">
        <v>3.5400000000000001E-2</v>
      </c>
      <c r="H16">
        <f t="shared" si="1"/>
        <v>-1.6719578865578779</v>
      </c>
      <c r="N16" s="2">
        <v>44578</v>
      </c>
      <c r="O16">
        <f t="shared" si="2"/>
        <v>1030.05</v>
      </c>
      <c r="P16">
        <f t="shared" si="3"/>
        <v>5950</v>
      </c>
      <c r="Q16">
        <f t="shared" si="6"/>
        <v>-2.5404484814079038</v>
      </c>
      <c r="R16" s="3">
        <v>44577</v>
      </c>
      <c r="S16" s="4">
        <v>3.73E-2</v>
      </c>
      <c r="T16">
        <f t="shared" si="7"/>
        <v>-2.5777484814079039</v>
      </c>
      <c r="Z16" s="2">
        <v>44835</v>
      </c>
      <c r="AA16">
        <v>752.5</v>
      </c>
      <c r="AB16" t="e">
        <f t="shared" si="5"/>
        <v>#N/A</v>
      </c>
      <c r="AC16">
        <f t="shared" si="8"/>
        <v>-2.1010863201717269</v>
      </c>
      <c r="AD16" s="3">
        <v>44834</v>
      </c>
      <c r="AE16" s="4">
        <v>6.0899999999999996E-2</v>
      </c>
      <c r="AF16">
        <f t="shared" si="9"/>
        <v>-2.1619863201717271</v>
      </c>
    </row>
    <row r="17" spans="2:31" x14ac:dyDescent="0.35">
      <c r="B17" s="10">
        <v>44522</v>
      </c>
      <c r="C17">
        <v>996.35</v>
      </c>
      <c r="D17">
        <v>7650</v>
      </c>
      <c r="E17">
        <f t="shared" si="0"/>
        <v>-1.6193532461120688</v>
      </c>
      <c r="F17" s="3">
        <v>44522</v>
      </c>
      <c r="G17" s="4">
        <v>3.5400000000000001E-2</v>
      </c>
      <c r="H17">
        <f t="shared" si="1"/>
        <v>-1.6547532461120689</v>
      </c>
      <c r="N17" s="2">
        <v>44585</v>
      </c>
      <c r="O17">
        <f t="shared" si="2"/>
        <v>893.05</v>
      </c>
      <c r="P17">
        <f t="shared" si="3"/>
        <v>17000</v>
      </c>
      <c r="Q17">
        <f t="shared" si="6"/>
        <v>-13.300325226930731</v>
      </c>
      <c r="R17" s="3">
        <v>44584</v>
      </c>
      <c r="S17" s="4">
        <v>3.7599999999999995E-2</v>
      </c>
      <c r="T17">
        <f t="shared" si="7"/>
        <v>-13.33792522693073</v>
      </c>
      <c r="AD17" s="3"/>
      <c r="AE17" s="4"/>
    </row>
    <row r="18" spans="2:31" x14ac:dyDescent="0.35">
      <c r="B18" s="10">
        <v>44523</v>
      </c>
      <c r="C18">
        <v>1008.45</v>
      </c>
      <c r="D18">
        <v>11900</v>
      </c>
      <c r="E18">
        <f t="shared" si="0"/>
        <v>1.214432679279372</v>
      </c>
      <c r="F18" s="3">
        <v>44523</v>
      </c>
      <c r="G18" s="4">
        <v>3.5299999999999998E-2</v>
      </c>
      <c r="H18">
        <f t="shared" si="1"/>
        <v>1.1791326792793719</v>
      </c>
      <c r="N18" s="2">
        <v>44592</v>
      </c>
      <c r="O18">
        <f t="shared" si="2"/>
        <v>877.9</v>
      </c>
      <c r="P18">
        <f t="shared" si="3"/>
        <v>0</v>
      </c>
      <c r="Q18">
        <f t="shared" si="6"/>
        <v>-1.6964335703488023</v>
      </c>
      <c r="R18" s="3">
        <v>44591</v>
      </c>
      <c r="S18" s="4">
        <v>3.8599999999999995E-2</v>
      </c>
      <c r="T18">
        <f t="shared" si="7"/>
        <v>-1.7350335703488022</v>
      </c>
    </row>
    <row r="19" spans="2:31" x14ac:dyDescent="0.35">
      <c r="B19" s="10">
        <v>44524</v>
      </c>
      <c r="C19">
        <v>1002.7</v>
      </c>
      <c r="D19">
        <v>17000</v>
      </c>
      <c r="E19">
        <f t="shared" si="0"/>
        <v>-0.57018196241757146</v>
      </c>
      <c r="F19" s="3">
        <v>44524</v>
      </c>
      <c r="G19" s="4">
        <v>3.5499999999999997E-2</v>
      </c>
      <c r="H19">
        <f t="shared" si="1"/>
        <v>-0.60568196241757144</v>
      </c>
      <c r="N19" s="2">
        <v>44599</v>
      </c>
      <c r="O19">
        <f t="shared" si="2"/>
        <v>884.35</v>
      </c>
      <c r="P19">
        <f t="shared" si="3"/>
        <v>5950</v>
      </c>
      <c r="Q19">
        <f t="shared" si="6"/>
        <v>0.73470782549265812</v>
      </c>
      <c r="R19" s="3">
        <v>44598</v>
      </c>
      <c r="S19" s="4">
        <v>3.7499999999999999E-2</v>
      </c>
      <c r="T19">
        <f t="shared" si="7"/>
        <v>0.69720782549265814</v>
      </c>
    </row>
    <row r="20" spans="2:31" x14ac:dyDescent="0.35">
      <c r="B20" s="10">
        <v>44525</v>
      </c>
      <c r="C20">
        <v>997.4</v>
      </c>
      <c r="D20">
        <v>17000</v>
      </c>
      <c r="E20">
        <f t="shared" si="0"/>
        <v>-0.52857285329610726</v>
      </c>
      <c r="F20" s="3">
        <v>44525</v>
      </c>
      <c r="G20" s="4">
        <v>3.5499999999999997E-2</v>
      </c>
      <c r="H20">
        <f t="shared" si="1"/>
        <v>-0.56407285329610724</v>
      </c>
      <c r="N20" s="2">
        <v>44606</v>
      </c>
      <c r="O20">
        <f t="shared" si="2"/>
        <v>843.65</v>
      </c>
      <c r="P20">
        <f t="shared" si="3"/>
        <v>5950</v>
      </c>
      <c r="Q20">
        <f t="shared" si="6"/>
        <v>-4.6022502402894832</v>
      </c>
      <c r="R20" s="3">
        <v>44605</v>
      </c>
      <c r="S20" s="4">
        <v>3.7200000000000004E-2</v>
      </c>
      <c r="T20">
        <f t="shared" si="7"/>
        <v>-4.6394502402894835</v>
      </c>
    </row>
    <row r="21" spans="2:31" x14ac:dyDescent="0.35">
      <c r="B21" s="10">
        <v>44526</v>
      </c>
      <c r="C21">
        <v>961.95</v>
      </c>
      <c r="D21">
        <v>0</v>
      </c>
      <c r="E21">
        <f t="shared" si="0"/>
        <v>-3.5542410266693336</v>
      </c>
      <c r="F21" s="3">
        <v>44526</v>
      </c>
      <c r="G21" s="4">
        <v>3.5400000000000001E-2</v>
      </c>
      <c r="H21">
        <f t="shared" si="1"/>
        <v>-3.5896410266693337</v>
      </c>
      <c r="N21" s="2">
        <v>44613</v>
      </c>
      <c r="O21">
        <f t="shared" si="2"/>
        <v>830.3</v>
      </c>
      <c r="P21">
        <f t="shared" si="3"/>
        <v>11900</v>
      </c>
      <c r="Q21">
        <f t="shared" si="6"/>
        <v>-1.5824097670835087</v>
      </c>
      <c r="R21" s="3">
        <v>44612</v>
      </c>
      <c r="S21" s="4">
        <v>3.7400000000000003E-2</v>
      </c>
      <c r="T21">
        <f t="shared" si="7"/>
        <v>-1.6198097670835088</v>
      </c>
    </row>
    <row r="22" spans="2:31" x14ac:dyDescent="0.35">
      <c r="B22" s="10">
        <v>44529</v>
      </c>
      <c r="C22">
        <v>943.3</v>
      </c>
      <c r="D22">
        <v>0</v>
      </c>
      <c r="E22">
        <f t="shared" si="0"/>
        <v>-1.9387702063516907</v>
      </c>
      <c r="F22" s="3">
        <v>44529</v>
      </c>
      <c r="G22" s="4">
        <v>3.5400000000000001E-2</v>
      </c>
      <c r="H22">
        <f t="shared" si="1"/>
        <v>-1.9741702063516908</v>
      </c>
      <c r="N22" s="2">
        <v>44620</v>
      </c>
      <c r="O22">
        <v>787</v>
      </c>
      <c r="P22" t="e">
        <f t="shared" si="3"/>
        <v>#N/A</v>
      </c>
      <c r="Q22">
        <f t="shared" si="6"/>
        <v>-5.2149825364326095</v>
      </c>
      <c r="R22" s="3">
        <v>44619</v>
      </c>
      <c r="S22" s="4">
        <v>3.7999999999999999E-2</v>
      </c>
      <c r="T22">
        <f t="shared" si="7"/>
        <v>-5.2529825364326097</v>
      </c>
    </row>
    <row r="23" spans="2:31" x14ac:dyDescent="0.35">
      <c r="B23" s="10">
        <v>44530</v>
      </c>
      <c r="C23">
        <v>950.3</v>
      </c>
      <c r="D23">
        <v>0</v>
      </c>
      <c r="E23">
        <f t="shared" si="0"/>
        <v>0.74207569172055554</v>
      </c>
      <c r="F23" s="3">
        <v>44530</v>
      </c>
      <c r="G23" s="4">
        <v>3.5499999999999997E-2</v>
      </c>
      <c r="H23">
        <f t="shared" si="1"/>
        <v>0.70657569172055557</v>
      </c>
      <c r="N23" s="2">
        <v>44627</v>
      </c>
      <c r="O23">
        <f t="shared" si="2"/>
        <v>705.8</v>
      </c>
      <c r="P23">
        <f t="shared" si="3"/>
        <v>10200</v>
      </c>
      <c r="Q23">
        <f t="shared" si="6"/>
        <v>-10.317662007623895</v>
      </c>
      <c r="R23" s="3">
        <v>44626</v>
      </c>
      <c r="S23" s="4">
        <v>3.8300000000000001E-2</v>
      </c>
      <c r="T23">
        <f t="shared" si="7"/>
        <v>-10.355962007623894</v>
      </c>
    </row>
    <row r="24" spans="2:31" x14ac:dyDescent="0.35">
      <c r="B24" s="10">
        <v>44531</v>
      </c>
      <c r="C24">
        <v>953.55</v>
      </c>
      <c r="D24">
        <v>0</v>
      </c>
      <c r="E24">
        <f t="shared" si="0"/>
        <v>0.34199726402188779</v>
      </c>
      <c r="F24" s="3">
        <v>44531</v>
      </c>
      <c r="G24" s="4">
        <v>3.5299999999999998E-2</v>
      </c>
      <c r="H24">
        <f t="shared" si="1"/>
        <v>0.30669726402188779</v>
      </c>
      <c r="N24" s="2">
        <v>44634</v>
      </c>
      <c r="O24">
        <f t="shared" si="2"/>
        <v>733</v>
      </c>
      <c r="P24">
        <f t="shared" si="3"/>
        <v>12750</v>
      </c>
      <c r="Q24">
        <f t="shared" si="6"/>
        <v>3.8537829413431632</v>
      </c>
      <c r="R24" s="3">
        <v>44633</v>
      </c>
      <c r="S24" s="4">
        <v>3.7699999999999997E-2</v>
      </c>
      <c r="T24">
        <f t="shared" si="7"/>
        <v>3.8160829413431632</v>
      </c>
    </row>
    <row r="25" spans="2:31" x14ac:dyDescent="0.35">
      <c r="B25" s="10">
        <v>44532</v>
      </c>
      <c r="C25">
        <v>959.7</v>
      </c>
      <c r="D25">
        <v>5100</v>
      </c>
      <c r="E25">
        <f t="shared" si="0"/>
        <v>0.64495831366997969</v>
      </c>
      <c r="F25" s="3">
        <v>44532</v>
      </c>
      <c r="G25" s="4">
        <v>3.5400000000000001E-2</v>
      </c>
      <c r="H25">
        <f t="shared" si="1"/>
        <v>0.6095583136699797</v>
      </c>
      <c r="N25" s="2">
        <v>44641</v>
      </c>
      <c r="O25">
        <f t="shared" si="2"/>
        <v>742.85</v>
      </c>
      <c r="P25">
        <f t="shared" si="3"/>
        <v>18700</v>
      </c>
      <c r="Q25">
        <f t="shared" si="6"/>
        <v>1.3437926330150098</v>
      </c>
      <c r="R25" s="3">
        <v>44640</v>
      </c>
      <c r="S25" s="4">
        <v>3.7900000000000003E-2</v>
      </c>
      <c r="T25">
        <f t="shared" si="7"/>
        <v>1.3058926330150098</v>
      </c>
    </row>
    <row r="26" spans="2:31" x14ac:dyDescent="0.35">
      <c r="B26" s="10">
        <v>44533</v>
      </c>
      <c r="C26">
        <v>959.45</v>
      </c>
      <c r="D26">
        <v>5100</v>
      </c>
      <c r="E26">
        <f t="shared" si="0"/>
        <v>-2.604980723142649E-2</v>
      </c>
      <c r="F26" s="3">
        <v>44533</v>
      </c>
      <c r="G26" s="4">
        <v>3.5499999999999997E-2</v>
      </c>
      <c r="H26">
        <f t="shared" si="1"/>
        <v>-6.1549807231426487E-2</v>
      </c>
      <c r="N26" s="2">
        <v>44648</v>
      </c>
      <c r="O26">
        <f t="shared" si="2"/>
        <v>730.75</v>
      </c>
      <c r="P26">
        <f t="shared" si="3"/>
        <v>31450</v>
      </c>
      <c r="Q26">
        <f t="shared" si="6"/>
        <v>-1.6288618159790029</v>
      </c>
      <c r="R26" s="3">
        <v>44647</v>
      </c>
      <c r="S26" s="4">
        <v>3.8300000000000001E-2</v>
      </c>
      <c r="T26">
        <f t="shared" si="7"/>
        <v>-1.6671618159790029</v>
      </c>
    </row>
    <row r="27" spans="2:31" x14ac:dyDescent="0.35">
      <c r="B27" s="10">
        <v>44536</v>
      </c>
      <c r="C27">
        <v>951</v>
      </c>
      <c r="D27">
        <v>5100</v>
      </c>
      <c r="E27">
        <f t="shared" si="0"/>
        <v>-0.88071290843713024</v>
      </c>
      <c r="F27" s="3">
        <v>44536</v>
      </c>
      <c r="G27" s="4">
        <v>3.56E-2</v>
      </c>
      <c r="H27">
        <f t="shared" si="1"/>
        <v>-0.9163129084371302</v>
      </c>
      <c r="N27" s="2">
        <v>44655</v>
      </c>
      <c r="O27">
        <f t="shared" si="2"/>
        <v>794.45</v>
      </c>
      <c r="P27">
        <f t="shared" si="3"/>
        <v>850</v>
      </c>
      <c r="Q27">
        <f t="shared" si="6"/>
        <v>8.7170715018816338</v>
      </c>
      <c r="R27" s="3">
        <v>44654</v>
      </c>
      <c r="S27" s="4">
        <v>3.9800000000000002E-2</v>
      </c>
      <c r="T27">
        <f t="shared" si="7"/>
        <v>8.6772715018816342</v>
      </c>
    </row>
    <row r="28" spans="2:31" x14ac:dyDescent="0.35">
      <c r="B28" s="10">
        <v>44537</v>
      </c>
      <c r="C28">
        <v>967.45</v>
      </c>
      <c r="D28">
        <v>5100</v>
      </c>
      <c r="E28">
        <f t="shared" si="0"/>
        <v>1.7297581493165137</v>
      </c>
      <c r="F28" s="3">
        <v>44537</v>
      </c>
      <c r="G28" s="4">
        <v>3.5699999999999996E-2</v>
      </c>
      <c r="H28">
        <f t="shared" si="1"/>
        <v>1.6940581493165137</v>
      </c>
      <c r="N28" s="2">
        <v>44662</v>
      </c>
      <c r="O28">
        <f t="shared" si="2"/>
        <v>820</v>
      </c>
      <c r="P28">
        <f t="shared" si="3"/>
        <v>11050</v>
      </c>
      <c r="Q28">
        <f t="shared" si="6"/>
        <v>3.2160614261438671</v>
      </c>
      <c r="R28" s="3">
        <v>44661</v>
      </c>
      <c r="S28" s="4">
        <v>3.9900000000000005E-2</v>
      </c>
      <c r="T28">
        <f t="shared" si="7"/>
        <v>3.1761614261438673</v>
      </c>
    </row>
    <row r="29" spans="2:31" x14ac:dyDescent="0.35">
      <c r="B29" s="10">
        <v>44538</v>
      </c>
      <c r="C29">
        <v>987.3</v>
      </c>
      <c r="D29">
        <v>5100</v>
      </c>
      <c r="E29">
        <f t="shared" si="0"/>
        <v>2.0517856219959594</v>
      </c>
      <c r="F29" s="3">
        <v>44538</v>
      </c>
      <c r="G29" s="4">
        <v>3.5099999999999999E-2</v>
      </c>
      <c r="H29">
        <f t="shared" si="1"/>
        <v>2.0166856219959595</v>
      </c>
      <c r="N29" s="2">
        <v>44669</v>
      </c>
      <c r="O29">
        <f t="shared" si="2"/>
        <v>811</v>
      </c>
      <c r="P29">
        <f t="shared" si="3"/>
        <v>11900</v>
      </c>
      <c r="Q29">
        <f t="shared" si="6"/>
        <v>-1.097560975609756</v>
      </c>
      <c r="R29" s="3">
        <v>44668</v>
      </c>
      <c r="S29" s="4">
        <v>3.9800000000000002E-2</v>
      </c>
      <c r="T29">
        <f t="shared" si="7"/>
        <v>-1.137360975609756</v>
      </c>
    </row>
    <row r="30" spans="2:31" x14ac:dyDescent="0.35">
      <c r="B30" s="10">
        <v>44539</v>
      </c>
      <c r="C30">
        <v>991.8</v>
      </c>
      <c r="D30">
        <v>5100</v>
      </c>
      <c r="E30">
        <f t="shared" si="0"/>
        <v>0.45578851412944399</v>
      </c>
      <c r="F30" s="3">
        <v>44539</v>
      </c>
      <c r="G30" s="4">
        <v>3.5200000000000002E-2</v>
      </c>
      <c r="H30">
        <f t="shared" si="1"/>
        <v>0.42058851412944398</v>
      </c>
      <c r="N30" s="2">
        <v>44676</v>
      </c>
      <c r="O30">
        <f t="shared" si="2"/>
        <v>811.1</v>
      </c>
      <c r="P30">
        <f t="shared" si="3"/>
        <v>17000</v>
      </c>
      <c r="Q30">
        <f t="shared" si="6"/>
        <v>1.2330456226883196E-2</v>
      </c>
      <c r="R30" s="3">
        <v>44675</v>
      </c>
      <c r="S30" s="4">
        <v>4.0099999999999997E-2</v>
      </c>
      <c r="T30">
        <f t="shared" si="7"/>
        <v>-2.77695437731168E-2</v>
      </c>
    </row>
    <row r="31" spans="2:31" x14ac:dyDescent="0.35">
      <c r="B31" s="10">
        <v>44540</v>
      </c>
      <c r="C31">
        <v>1000.2</v>
      </c>
      <c r="D31">
        <v>4250</v>
      </c>
      <c r="E31">
        <f t="shared" si="0"/>
        <v>0.84694494857835168</v>
      </c>
      <c r="F31" s="3">
        <v>44540</v>
      </c>
      <c r="G31" s="4">
        <v>3.5000000000000003E-2</v>
      </c>
      <c r="H31">
        <f t="shared" si="1"/>
        <v>0.81194494857835164</v>
      </c>
      <c r="N31" s="2">
        <v>44683</v>
      </c>
      <c r="O31">
        <f t="shared" si="2"/>
        <v>795.1</v>
      </c>
      <c r="P31">
        <f t="shared" si="3"/>
        <v>1700</v>
      </c>
      <c r="Q31">
        <f t="shared" si="6"/>
        <v>-1.9726297620515347</v>
      </c>
      <c r="R31" s="3">
        <v>44682</v>
      </c>
      <c r="S31" s="4">
        <v>4.6300000000000001E-2</v>
      </c>
      <c r="T31">
        <f t="shared" si="7"/>
        <v>-2.0189297620515347</v>
      </c>
    </row>
    <row r="32" spans="2:31" x14ac:dyDescent="0.35">
      <c r="B32" s="10">
        <v>44543</v>
      </c>
      <c r="C32">
        <v>992.9</v>
      </c>
      <c r="D32">
        <v>4250</v>
      </c>
      <c r="E32">
        <f t="shared" si="0"/>
        <v>-0.72985402919416797</v>
      </c>
      <c r="F32" s="3">
        <v>44543</v>
      </c>
      <c r="G32" s="4">
        <v>3.5099999999999999E-2</v>
      </c>
      <c r="H32">
        <f t="shared" si="1"/>
        <v>-0.76495402919416799</v>
      </c>
      <c r="N32" s="2">
        <v>44690</v>
      </c>
      <c r="O32">
        <f t="shared" si="2"/>
        <v>729.1</v>
      </c>
      <c r="P32">
        <f t="shared" si="3"/>
        <v>7650</v>
      </c>
      <c r="Q32">
        <f t="shared" si="6"/>
        <v>-8.3008426613004662</v>
      </c>
      <c r="R32" s="3">
        <v>44689</v>
      </c>
      <c r="S32" s="4">
        <v>4.9000000000000002E-2</v>
      </c>
      <c r="T32">
        <f t="shared" si="7"/>
        <v>-8.3498426613004657</v>
      </c>
    </row>
    <row r="33" spans="2:20" x14ac:dyDescent="0.35">
      <c r="B33" s="10">
        <v>44544</v>
      </c>
      <c r="C33">
        <v>1000.35</v>
      </c>
      <c r="D33">
        <v>4250</v>
      </c>
      <c r="E33">
        <f t="shared" si="0"/>
        <v>0.75032732400040747</v>
      </c>
      <c r="F33" s="3">
        <v>44544</v>
      </c>
      <c r="G33" s="4">
        <v>3.5200000000000002E-2</v>
      </c>
      <c r="H33">
        <f t="shared" si="1"/>
        <v>0.71512732400040746</v>
      </c>
      <c r="N33" s="2">
        <v>44697</v>
      </c>
      <c r="O33">
        <f t="shared" si="2"/>
        <v>696.65</v>
      </c>
      <c r="P33">
        <f t="shared" si="3"/>
        <v>17850</v>
      </c>
      <c r="Q33">
        <f t="shared" si="6"/>
        <v>-4.4506926347551836</v>
      </c>
      <c r="R33" s="3">
        <v>44696</v>
      </c>
      <c r="S33" s="4">
        <v>4.9200000000000001E-2</v>
      </c>
      <c r="T33">
        <f t="shared" si="7"/>
        <v>-4.4998926347551835</v>
      </c>
    </row>
    <row r="34" spans="2:20" x14ac:dyDescent="0.35">
      <c r="B34" s="10">
        <v>44545</v>
      </c>
      <c r="C34">
        <v>1006.5</v>
      </c>
      <c r="D34">
        <v>4250</v>
      </c>
      <c r="E34">
        <f t="shared" si="0"/>
        <v>0.61478482531113876</v>
      </c>
      <c r="F34" s="3">
        <v>44545</v>
      </c>
      <c r="G34" s="4">
        <v>3.5299999999999998E-2</v>
      </c>
      <c r="H34">
        <f t="shared" si="1"/>
        <v>0.57948482531113876</v>
      </c>
      <c r="N34" s="2">
        <v>44704</v>
      </c>
      <c r="O34">
        <f t="shared" si="2"/>
        <v>669.25</v>
      </c>
      <c r="P34">
        <f t="shared" si="3"/>
        <v>39100</v>
      </c>
      <c r="Q34">
        <f t="shared" si="6"/>
        <v>-3.9331084475705129</v>
      </c>
      <c r="R34" s="3">
        <v>44703</v>
      </c>
      <c r="S34" s="4">
        <v>4.8799999999999996E-2</v>
      </c>
      <c r="T34">
        <f t="shared" si="7"/>
        <v>-3.9819084475705129</v>
      </c>
    </row>
    <row r="35" spans="2:20" x14ac:dyDescent="0.35">
      <c r="B35" s="10">
        <v>44546</v>
      </c>
      <c r="C35">
        <v>997.3</v>
      </c>
      <c r="D35">
        <v>4250</v>
      </c>
      <c r="E35">
        <f t="shared" si="0"/>
        <v>-0.9140586189766563</v>
      </c>
      <c r="F35" s="3">
        <v>44546</v>
      </c>
      <c r="G35" s="4">
        <v>3.56E-2</v>
      </c>
      <c r="H35">
        <f t="shared" si="1"/>
        <v>-0.94965861897665627</v>
      </c>
      <c r="N35" s="2">
        <v>44711</v>
      </c>
      <c r="O35">
        <f t="shared" si="2"/>
        <v>679.05</v>
      </c>
      <c r="P35">
        <f t="shared" si="3"/>
        <v>60350</v>
      </c>
      <c r="Q35">
        <f t="shared" si="6"/>
        <v>1.4643257377661494</v>
      </c>
      <c r="R35" s="3">
        <v>44710</v>
      </c>
      <c r="S35" s="4">
        <v>4.9800000000000004E-2</v>
      </c>
      <c r="T35">
        <f t="shared" si="7"/>
        <v>1.4145257377661493</v>
      </c>
    </row>
    <row r="36" spans="2:20" x14ac:dyDescent="0.35">
      <c r="B36" s="10">
        <v>44547</v>
      </c>
      <c r="C36">
        <v>987.25</v>
      </c>
      <c r="D36">
        <v>4250</v>
      </c>
      <c r="E36">
        <f t="shared" si="0"/>
        <v>-1.0077208462849647</v>
      </c>
      <c r="F36" s="3">
        <v>44547</v>
      </c>
      <c r="G36" s="4">
        <v>3.56E-2</v>
      </c>
      <c r="H36">
        <f t="shared" si="1"/>
        <v>-1.0433208462849648</v>
      </c>
      <c r="N36" s="2">
        <v>44718</v>
      </c>
      <c r="O36">
        <f t="shared" si="2"/>
        <v>618.5</v>
      </c>
      <c r="P36">
        <f t="shared" si="3"/>
        <v>84150</v>
      </c>
      <c r="Q36">
        <f t="shared" si="6"/>
        <v>-8.9168691554377375</v>
      </c>
      <c r="R36" s="3">
        <v>44717</v>
      </c>
      <c r="S36" s="4">
        <v>0.05</v>
      </c>
      <c r="T36">
        <f t="shared" si="7"/>
        <v>-8.9668691554377382</v>
      </c>
    </row>
    <row r="37" spans="2:20" x14ac:dyDescent="0.35">
      <c r="B37" s="10">
        <v>44550</v>
      </c>
      <c r="C37">
        <v>957.15</v>
      </c>
      <c r="D37">
        <v>5950</v>
      </c>
      <c r="E37">
        <f t="shared" si="0"/>
        <v>-3.0488731324385943</v>
      </c>
      <c r="F37" s="3">
        <v>44550</v>
      </c>
      <c r="G37" s="4">
        <v>3.6000000000000004E-2</v>
      </c>
      <c r="H37">
        <f t="shared" si="1"/>
        <v>-3.0848731324385943</v>
      </c>
      <c r="N37" s="2">
        <v>44725</v>
      </c>
      <c r="O37">
        <f t="shared" si="2"/>
        <v>579.4</v>
      </c>
      <c r="P37">
        <f t="shared" si="3"/>
        <v>95200</v>
      </c>
      <c r="Q37">
        <f t="shared" si="6"/>
        <v>-6.3217461600646754</v>
      </c>
      <c r="R37" s="3">
        <v>44724</v>
      </c>
      <c r="S37" s="4">
        <v>5.1200000000000002E-2</v>
      </c>
      <c r="T37">
        <f t="shared" si="7"/>
        <v>-6.3729461600646751</v>
      </c>
    </row>
    <row r="38" spans="2:20" x14ac:dyDescent="0.35">
      <c r="B38" s="10">
        <v>44551</v>
      </c>
      <c r="C38">
        <v>978.25</v>
      </c>
      <c r="D38">
        <v>5950</v>
      </c>
      <c r="E38">
        <f t="shared" si="0"/>
        <v>2.2044611607376088</v>
      </c>
      <c r="F38" s="3">
        <v>44551</v>
      </c>
      <c r="G38" s="4">
        <v>3.6699999999999997E-2</v>
      </c>
      <c r="H38">
        <f t="shared" si="1"/>
        <v>2.1677611607376086</v>
      </c>
      <c r="N38" s="2">
        <v>44732</v>
      </c>
      <c r="O38">
        <f t="shared" si="2"/>
        <v>602.95000000000005</v>
      </c>
      <c r="P38">
        <f t="shared" si="3"/>
        <v>109650</v>
      </c>
      <c r="Q38">
        <f t="shared" si="6"/>
        <v>4.0645495340007027</v>
      </c>
      <c r="R38" s="3">
        <v>44731</v>
      </c>
      <c r="S38" s="4">
        <v>5.1100000000000007E-2</v>
      </c>
      <c r="T38">
        <f t="shared" si="7"/>
        <v>4.0134495340007028</v>
      </c>
    </row>
    <row r="39" spans="2:20" x14ac:dyDescent="0.35">
      <c r="B39" s="10">
        <v>44552</v>
      </c>
      <c r="C39">
        <v>1002.4</v>
      </c>
      <c r="D39">
        <v>5950</v>
      </c>
      <c r="E39">
        <f t="shared" si="0"/>
        <v>2.4686940966010709</v>
      </c>
      <c r="F39" s="3">
        <v>44552</v>
      </c>
      <c r="G39" s="4">
        <v>3.6799999999999999E-2</v>
      </c>
      <c r="H39">
        <f t="shared" si="1"/>
        <v>2.4318940966010709</v>
      </c>
      <c r="N39" s="2">
        <v>44739</v>
      </c>
      <c r="O39">
        <f t="shared" si="2"/>
        <v>608.29999999999995</v>
      </c>
      <c r="P39">
        <f t="shared" si="3"/>
        <v>189550</v>
      </c>
      <c r="Q39">
        <f t="shared" si="6"/>
        <v>0.88730408823284002</v>
      </c>
      <c r="R39" s="3">
        <v>44738</v>
      </c>
      <c r="S39" s="4">
        <v>5.1299999999999998E-2</v>
      </c>
      <c r="T39">
        <f t="shared" si="7"/>
        <v>0.83600408823284</v>
      </c>
    </row>
    <row r="40" spans="2:20" x14ac:dyDescent="0.35">
      <c r="B40" s="10">
        <v>44553</v>
      </c>
      <c r="C40">
        <v>1005.1</v>
      </c>
      <c r="D40">
        <v>4250</v>
      </c>
      <c r="E40">
        <f t="shared" si="0"/>
        <v>0.26935355147646106</v>
      </c>
      <c r="F40" s="3">
        <v>44553</v>
      </c>
      <c r="G40" s="4">
        <v>3.6600000000000001E-2</v>
      </c>
      <c r="H40">
        <f t="shared" si="1"/>
        <v>0.23275355147646107</v>
      </c>
      <c r="N40" s="2">
        <v>44746</v>
      </c>
      <c r="O40">
        <f t="shared" si="2"/>
        <v>653.4</v>
      </c>
      <c r="P40">
        <f t="shared" si="3"/>
        <v>3400</v>
      </c>
      <c r="Q40">
        <f t="shared" si="6"/>
        <v>7.4141048824593172</v>
      </c>
      <c r="R40" s="3">
        <v>44745</v>
      </c>
      <c r="S40" s="4">
        <v>5.1699999999999996E-2</v>
      </c>
      <c r="T40">
        <f t="shared" si="7"/>
        <v>7.3624048824593169</v>
      </c>
    </row>
    <row r="41" spans="2:20" x14ac:dyDescent="0.35">
      <c r="B41" s="10">
        <v>44554</v>
      </c>
      <c r="C41">
        <v>998.05</v>
      </c>
      <c r="D41">
        <v>4250</v>
      </c>
      <c r="E41">
        <f t="shared" si="0"/>
        <v>-0.70142274400557836</v>
      </c>
      <c r="F41" s="3">
        <v>44554</v>
      </c>
      <c r="G41" s="4">
        <v>3.6299999999999999E-2</v>
      </c>
      <c r="H41">
        <f t="shared" si="1"/>
        <v>-0.73772274400557836</v>
      </c>
      <c r="N41" s="2">
        <v>44753</v>
      </c>
      <c r="O41">
        <f t="shared" si="2"/>
        <v>637.70000000000005</v>
      </c>
      <c r="P41">
        <f t="shared" si="3"/>
        <v>25500</v>
      </c>
      <c r="Q41">
        <f t="shared" si="6"/>
        <v>-2.4028160391796649</v>
      </c>
      <c r="R41" s="3">
        <v>44752</v>
      </c>
      <c r="S41" s="4">
        <v>5.2300000000000006E-2</v>
      </c>
      <c r="T41">
        <f t="shared" si="7"/>
        <v>-2.4551160391796647</v>
      </c>
    </row>
    <row r="42" spans="2:20" x14ac:dyDescent="0.35">
      <c r="B42" s="10">
        <v>44557</v>
      </c>
      <c r="C42">
        <v>988.15</v>
      </c>
      <c r="D42">
        <v>4250</v>
      </c>
      <c r="E42">
        <f t="shared" si="0"/>
        <v>-0.99193427183006644</v>
      </c>
      <c r="F42" s="3">
        <v>44557</v>
      </c>
      <c r="G42" s="4">
        <v>3.6400000000000002E-2</v>
      </c>
      <c r="H42">
        <f t="shared" si="1"/>
        <v>-1.0283342718300665</v>
      </c>
      <c r="N42" s="2">
        <v>44760</v>
      </c>
      <c r="O42">
        <f t="shared" si="2"/>
        <v>663.9</v>
      </c>
      <c r="P42">
        <f t="shared" si="3"/>
        <v>53550</v>
      </c>
      <c r="Q42">
        <f t="shared" si="6"/>
        <v>4.1085149756938888</v>
      </c>
      <c r="R42" s="3">
        <v>44759</v>
      </c>
      <c r="S42" s="4">
        <v>5.45E-2</v>
      </c>
      <c r="T42">
        <f t="shared" si="7"/>
        <v>4.0540149756938888</v>
      </c>
    </row>
    <row r="43" spans="2:20" x14ac:dyDescent="0.35">
      <c r="B43" s="10">
        <v>44558</v>
      </c>
      <c r="C43">
        <v>999.35</v>
      </c>
      <c r="D43">
        <v>6800</v>
      </c>
      <c r="E43">
        <f t="shared" si="0"/>
        <v>1.1334311592369626</v>
      </c>
      <c r="F43" s="3">
        <v>44558</v>
      </c>
      <c r="G43" s="4">
        <v>3.6400000000000002E-2</v>
      </c>
      <c r="H43">
        <f t="shared" si="1"/>
        <v>1.0970311592369626</v>
      </c>
      <c r="N43" s="2">
        <v>44767</v>
      </c>
      <c r="O43">
        <f t="shared" si="2"/>
        <v>687.45</v>
      </c>
      <c r="P43">
        <f t="shared" si="3"/>
        <v>64600</v>
      </c>
      <c r="Q43">
        <f t="shared" si="6"/>
        <v>3.5472209670131152</v>
      </c>
      <c r="R43" s="3">
        <v>44766</v>
      </c>
      <c r="S43" s="4">
        <v>5.5999999999999994E-2</v>
      </c>
      <c r="T43">
        <f t="shared" si="7"/>
        <v>3.4912209670131151</v>
      </c>
    </row>
    <row r="44" spans="2:20" x14ac:dyDescent="0.35">
      <c r="B44" s="10">
        <v>44559</v>
      </c>
      <c r="C44">
        <v>995.15</v>
      </c>
      <c r="D44">
        <v>6800</v>
      </c>
      <c r="E44">
        <f t="shared" si="0"/>
        <v>-0.4202731775654221</v>
      </c>
      <c r="F44" s="3">
        <v>44559</v>
      </c>
      <c r="G44" s="4">
        <v>3.6299999999999999E-2</v>
      </c>
      <c r="H44">
        <f t="shared" si="1"/>
        <v>-0.45657317756542209</v>
      </c>
      <c r="N44" s="2">
        <v>44774</v>
      </c>
      <c r="O44">
        <f t="shared" si="2"/>
        <v>730</v>
      </c>
      <c r="P44">
        <f t="shared" si="3"/>
        <v>33150</v>
      </c>
      <c r="Q44">
        <f t="shared" si="6"/>
        <v>6.1895410575314491</v>
      </c>
      <c r="R44" s="3">
        <v>44773</v>
      </c>
      <c r="S44" s="4">
        <v>5.5800000000000002E-2</v>
      </c>
      <c r="T44">
        <f t="shared" si="7"/>
        <v>6.1337410575314495</v>
      </c>
    </row>
    <row r="45" spans="2:20" x14ac:dyDescent="0.35">
      <c r="B45" s="10">
        <v>44560</v>
      </c>
      <c r="C45">
        <v>991.15</v>
      </c>
      <c r="D45">
        <v>7650</v>
      </c>
      <c r="E45">
        <f t="shared" si="0"/>
        <v>-0.40194945485605182</v>
      </c>
      <c r="F45" s="3">
        <v>44560</v>
      </c>
      <c r="G45" s="4">
        <v>3.6499999999999998E-2</v>
      </c>
      <c r="H45">
        <f t="shared" si="1"/>
        <v>-0.4384494548560518</v>
      </c>
      <c r="N45" s="2">
        <v>44781</v>
      </c>
      <c r="O45">
        <f t="shared" si="2"/>
        <v>764.45</v>
      </c>
      <c r="P45">
        <f t="shared" si="3"/>
        <v>34850</v>
      </c>
      <c r="Q45">
        <f t="shared" si="6"/>
        <v>4.719178082191787</v>
      </c>
      <c r="R45" s="3">
        <v>44780</v>
      </c>
      <c r="S45" s="4">
        <v>5.5500000000000001E-2</v>
      </c>
      <c r="T45">
        <f t="shared" si="7"/>
        <v>4.6636780821917867</v>
      </c>
    </row>
    <row r="46" spans="2:20" x14ac:dyDescent="0.35">
      <c r="B46" s="10">
        <v>44561</v>
      </c>
      <c r="C46">
        <v>1014.35</v>
      </c>
      <c r="D46">
        <v>0</v>
      </c>
      <c r="E46">
        <f t="shared" si="0"/>
        <v>2.3407153306764914</v>
      </c>
      <c r="F46" s="3">
        <v>44561</v>
      </c>
      <c r="G46" s="4">
        <v>3.6400000000000002E-2</v>
      </c>
      <c r="H46">
        <f t="shared" si="1"/>
        <v>2.3043153306764914</v>
      </c>
      <c r="N46" s="2">
        <v>44788</v>
      </c>
      <c r="O46">
        <v>766.55</v>
      </c>
      <c r="P46" t="e">
        <f t="shared" si="3"/>
        <v>#N/A</v>
      </c>
      <c r="Q46">
        <f t="shared" si="6"/>
        <v>0.27470730590619513</v>
      </c>
      <c r="R46" s="3">
        <v>44787</v>
      </c>
      <c r="S46" s="4">
        <v>5.5500000000000001E-2</v>
      </c>
      <c r="T46">
        <f t="shared" si="7"/>
        <v>0.21920730590619514</v>
      </c>
    </row>
    <row r="47" spans="2:20" x14ac:dyDescent="0.35">
      <c r="B47" s="10">
        <v>44564</v>
      </c>
      <c r="C47">
        <v>1036.8</v>
      </c>
      <c r="D47">
        <v>850</v>
      </c>
      <c r="E47">
        <f t="shared" si="0"/>
        <v>2.2132400059151109</v>
      </c>
      <c r="F47" s="3">
        <v>44564</v>
      </c>
      <c r="G47" s="4">
        <v>3.5900000000000001E-2</v>
      </c>
      <c r="H47">
        <f t="shared" si="1"/>
        <v>2.1773400059151111</v>
      </c>
      <c r="N47" s="2">
        <v>44795</v>
      </c>
      <c r="O47">
        <f t="shared" si="2"/>
        <v>738.25</v>
      </c>
      <c r="P47">
        <f t="shared" si="3"/>
        <v>63750</v>
      </c>
      <c r="Q47">
        <f t="shared" si="6"/>
        <v>-3.6918661535450989</v>
      </c>
      <c r="R47" s="3">
        <v>44794</v>
      </c>
      <c r="S47" s="4">
        <v>5.5899999999999998E-2</v>
      </c>
      <c r="T47">
        <f t="shared" si="7"/>
        <v>-3.7477661535450988</v>
      </c>
    </row>
    <row r="48" spans="2:20" x14ac:dyDescent="0.35">
      <c r="B48" s="10">
        <v>44565</v>
      </c>
      <c r="C48">
        <v>1034.3499999999999</v>
      </c>
      <c r="D48">
        <v>850</v>
      </c>
      <c r="E48">
        <f t="shared" si="0"/>
        <v>-0.23630401234568341</v>
      </c>
      <c r="F48" s="3">
        <v>44565</v>
      </c>
      <c r="G48" s="4">
        <v>3.6000000000000004E-2</v>
      </c>
      <c r="H48">
        <f t="shared" si="1"/>
        <v>-0.27230401234568341</v>
      </c>
      <c r="N48" s="2">
        <v>44802</v>
      </c>
      <c r="O48">
        <f t="shared" si="2"/>
        <v>742.75</v>
      </c>
      <c r="P48">
        <f t="shared" si="3"/>
        <v>24650</v>
      </c>
      <c r="Q48">
        <f t="shared" si="6"/>
        <v>0.60954961056552659</v>
      </c>
      <c r="R48" s="3">
        <v>44801</v>
      </c>
      <c r="S48" s="4">
        <v>5.6299999999999996E-2</v>
      </c>
      <c r="T48">
        <f t="shared" si="7"/>
        <v>0.55324961056552657</v>
      </c>
    </row>
    <row r="49" spans="2:20" x14ac:dyDescent="0.35">
      <c r="B49" s="10">
        <v>44566</v>
      </c>
      <c r="C49">
        <v>1039.2</v>
      </c>
      <c r="D49">
        <v>850</v>
      </c>
      <c r="E49">
        <f t="shared" si="0"/>
        <v>0.46889350800020657</v>
      </c>
      <c r="F49" s="3">
        <v>44566</v>
      </c>
      <c r="G49" s="4">
        <v>3.5799999999999998E-2</v>
      </c>
      <c r="H49">
        <f t="shared" si="1"/>
        <v>0.43309350800020657</v>
      </c>
      <c r="N49" s="2">
        <v>44809</v>
      </c>
      <c r="O49">
        <v>768.65</v>
      </c>
      <c r="P49" t="e">
        <f t="shared" si="3"/>
        <v>#N/A</v>
      </c>
      <c r="Q49">
        <f t="shared" si="6"/>
        <v>3.487041400201949</v>
      </c>
      <c r="R49" s="3">
        <v>44808</v>
      </c>
      <c r="S49" s="4">
        <v>5.6399999999999999E-2</v>
      </c>
      <c r="T49">
        <f t="shared" si="7"/>
        <v>3.430641400201949</v>
      </c>
    </row>
    <row r="50" spans="2:20" x14ac:dyDescent="0.35">
      <c r="B50" s="10">
        <v>44567</v>
      </c>
      <c r="C50">
        <v>1017.2</v>
      </c>
      <c r="D50">
        <v>850</v>
      </c>
      <c r="E50">
        <f t="shared" si="0"/>
        <v>-2.1170130869899921</v>
      </c>
      <c r="F50" s="3">
        <v>44567</v>
      </c>
      <c r="G50" s="4">
        <v>3.5699999999999996E-2</v>
      </c>
      <c r="H50">
        <f t="shared" si="1"/>
        <v>-2.152713086989992</v>
      </c>
      <c r="N50" s="2">
        <v>44816</v>
      </c>
      <c r="O50">
        <f t="shared" si="2"/>
        <v>807.8</v>
      </c>
      <c r="P50">
        <f t="shared" si="3"/>
        <v>37400</v>
      </c>
      <c r="Q50">
        <f t="shared" si="6"/>
        <v>5.0933454758342522</v>
      </c>
      <c r="R50" s="3">
        <v>44815</v>
      </c>
      <c r="S50" s="4">
        <v>5.7699999999999994E-2</v>
      </c>
      <c r="T50">
        <f t="shared" si="7"/>
        <v>5.0356454758342526</v>
      </c>
    </row>
    <row r="51" spans="2:20" x14ac:dyDescent="0.35">
      <c r="B51" s="10">
        <v>44568</v>
      </c>
      <c r="C51">
        <v>1038.05</v>
      </c>
      <c r="D51">
        <v>1700</v>
      </c>
      <c r="E51">
        <f t="shared" si="0"/>
        <v>2.0497443963822168</v>
      </c>
      <c r="F51" s="3">
        <v>44568</v>
      </c>
      <c r="G51" s="4">
        <v>3.6000000000000004E-2</v>
      </c>
      <c r="H51">
        <f t="shared" si="1"/>
        <v>2.0137443963822168</v>
      </c>
      <c r="N51" s="2">
        <v>44823</v>
      </c>
      <c r="O51">
        <f t="shared" si="2"/>
        <v>745.9</v>
      </c>
      <c r="P51">
        <f t="shared" si="3"/>
        <v>44200</v>
      </c>
      <c r="Q51">
        <f t="shared" si="6"/>
        <v>-7.6627878187670193</v>
      </c>
      <c r="R51" s="3">
        <v>44822</v>
      </c>
      <c r="S51" s="4">
        <v>5.9000000000000004E-2</v>
      </c>
      <c r="T51">
        <f t="shared" si="7"/>
        <v>-7.7217878187670195</v>
      </c>
    </row>
    <row r="52" spans="2:20" x14ac:dyDescent="0.35">
      <c r="B52" s="10">
        <v>44571</v>
      </c>
      <c r="C52">
        <v>1056.9000000000001</v>
      </c>
      <c r="D52">
        <v>1700</v>
      </c>
      <c r="E52">
        <f t="shared" si="0"/>
        <v>1.8159048215404014</v>
      </c>
      <c r="F52" s="3">
        <v>44571</v>
      </c>
      <c r="G52" s="4">
        <v>3.5900000000000001E-2</v>
      </c>
      <c r="H52">
        <f t="shared" si="1"/>
        <v>1.7800048215404014</v>
      </c>
      <c r="N52" s="2">
        <v>44830</v>
      </c>
      <c r="O52">
        <f t="shared" si="2"/>
        <v>720.7</v>
      </c>
      <c r="P52">
        <f t="shared" si="3"/>
        <v>56950</v>
      </c>
      <c r="Q52">
        <f t="shared" si="6"/>
        <v>-3.3784689636680429</v>
      </c>
      <c r="R52" s="3">
        <v>44829</v>
      </c>
      <c r="S52" s="4">
        <v>6.0899999999999996E-2</v>
      </c>
      <c r="T52">
        <f t="shared" si="7"/>
        <v>-3.4393689636680431</v>
      </c>
    </row>
    <row r="53" spans="2:20" x14ac:dyDescent="0.35">
      <c r="B53" s="10">
        <v>44572</v>
      </c>
      <c r="C53">
        <v>1024</v>
      </c>
      <c r="D53">
        <v>2550</v>
      </c>
      <c r="E53">
        <f t="shared" si="0"/>
        <v>-3.1128772826189883</v>
      </c>
      <c r="F53" s="3">
        <v>44572</v>
      </c>
      <c r="G53" s="4">
        <v>3.5799999999999998E-2</v>
      </c>
      <c r="H53">
        <f t="shared" si="1"/>
        <v>-3.1486772826189884</v>
      </c>
      <c r="N53" s="2">
        <v>44837</v>
      </c>
      <c r="O53">
        <f t="shared" si="2"/>
        <v>752.5</v>
      </c>
      <c r="P53">
        <f t="shared" si="3"/>
        <v>30600</v>
      </c>
      <c r="Q53">
        <f t="shared" si="6"/>
        <v>4.4123768558345988</v>
      </c>
      <c r="R53" s="3">
        <v>44836</v>
      </c>
      <c r="S53" s="4">
        <v>6.1200000000000004E-2</v>
      </c>
      <c r="T53">
        <f t="shared" si="7"/>
        <v>4.3511768558345985</v>
      </c>
    </row>
    <row r="54" spans="2:20" x14ac:dyDescent="0.35">
      <c r="B54" s="10">
        <v>44573</v>
      </c>
      <c r="C54">
        <v>1051.0999999999999</v>
      </c>
      <c r="D54">
        <v>2550</v>
      </c>
      <c r="E54">
        <f t="shared" si="0"/>
        <v>2.6464843749999911</v>
      </c>
      <c r="F54" s="3">
        <v>44573</v>
      </c>
      <c r="G54" s="4">
        <v>3.5699999999999996E-2</v>
      </c>
      <c r="H54">
        <f t="shared" si="1"/>
        <v>2.6107843749999913</v>
      </c>
      <c r="N54" s="2">
        <v>44844</v>
      </c>
      <c r="O54">
        <f t="shared" si="2"/>
        <v>734.4</v>
      </c>
      <c r="P54">
        <f t="shared" si="3"/>
        <v>45050</v>
      </c>
      <c r="Q54">
        <f t="shared" si="6"/>
        <v>-2.4053156146179431</v>
      </c>
      <c r="R54" s="3">
        <v>44843</v>
      </c>
      <c r="S54" s="4">
        <v>6.3299999999999995E-2</v>
      </c>
      <c r="T54">
        <f t="shared" si="7"/>
        <v>-2.468615614617943</v>
      </c>
    </row>
    <row r="55" spans="2:20" x14ac:dyDescent="0.35">
      <c r="B55" s="10">
        <v>44574</v>
      </c>
      <c r="C55">
        <v>1028</v>
      </c>
      <c r="D55">
        <v>3400</v>
      </c>
      <c r="E55">
        <f t="shared" si="0"/>
        <v>-2.1976976500808592</v>
      </c>
      <c r="F55" s="3">
        <v>44574</v>
      </c>
      <c r="G55" s="4">
        <v>3.5799999999999998E-2</v>
      </c>
      <c r="H55">
        <f t="shared" si="1"/>
        <v>-2.2334976500808592</v>
      </c>
      <c r="N55" s="2">
        <v>44851</v>
      </c>
      <c r="O55">
        <f t="shared" si="2"/>
        <v>716.3</v>
      </c>
      <c r="P55">
        <f t="shared" si="3"/>
        <v>57800</v>
      </c>
      <c r="Q55">
        <f t="shared" si="6"/>
        <v>-2.4645969498910709</v>
      </c>
      <c r="R55" s="3">
        <v>44850</v>
      </c>
      <c r="S55" s="4">
        <v>6.3799999999999996E-2</v>
      </c>
      <c r="T55">
        <f t="shared" si="7"/>
        <v>-2.528396949891071</v>
      </c>
    </row>
    <row r="56" spans="2:20" x14ac:dyDescent="0.35">
      <c r="B56" s="10">
        <v>44575</v>
      </c>
      <c r="C56">
        <v>1014.3</v>
      </c>
      <c r="D56">
        <v>5100</v>
      </c>
      <c r="E56">
        <f t="shared" si="0"/>
        <v>-1.3326848249027281</v>
      </c>
      <c r="F56" s="3">
        <v>44575</v>
      </c>
      <c r="G56" s="4">
        <v>3.5900000000000001E-2</v>
      </c>
      <c r="H56">
        <f t="shared" si="1"/>
        <v>-1.3685848249027281</v>
      </c>
      <c r="N56" s="2">
        <v>44858</v>
      </c>
      <c r="O56">
        <v>717.75</v>
      </c>
      <c r="P56" t="e">
        <f t="shared" si="3"/>
        <v>#N/A</v>
      </c>
      <c r="Q56">
        <f t="shared" si="6"/>
        <v>0.20242914979757723</v>
      </c>
      <c r="R56" s="3">
        <v>44857</v>
      </c>
      <c r="S56" s="4">
        <v>6.4500000000000002E-2</v>
      </c>
      <c r="T56">
        <f t="shared" si="7"/>
        <v>0.13792914979757723</v>
      </c>
    </row>
    <row r="57" spans="2:20" x14ac:dyDescent="0.35">
      <c r="B57" s="10">
        <v>44578</v>
      </c>
      <c r="C57">
        <v>1030.05</v>
      </c>
      <c r="D57">
        <v>5950</v>
      </c>
      <c r="E57">
        <f t="shared" si="0"/>
        <v>1.5527950310559007</v>
      </c>
      <c r="F57" s="3">
        <v>44578</v>
      </c>
      <c r="G57" s="4">
        <v>3.6000000000000004E-2</v>
      </c>
      <c r="H57">
        <f t="shared" si="1"/>
        <v>1.5167950310559006</v>
      </c>
      <c r="N57" s="2">
        <v>44865</v>
      </c>
      <c r="O57">
        <f t="shared" si="2"/>
        <v>711.25</v>
      </c>
      <c r="P57">
        <f t="shared" si="3"/>
        <v>22100</v>
      </c>
      <c r="Q57">
        <f t="shared" si="6"/>
        <v>-0.90560780215952619</v>
      </c>
      <c r="R57" s="3">
        <v>44864</v>
      </c>
      <c r="S57" s="4">
        <v>6.480000000000001E-2</v>
      </c>
      <c r="T57">
        <f t="shared" si="7"/>
        <v>-0.97040780215952616</v>
      </c>
    </row>
    <row r="58" spans="2:20" x14ac:dyDescent="0.35">
      <c r="B58" s="10">
        <v>44581</v>
      </c>
      <c r="C58">
        <v>957.55</v>
      </c>
      <c r="D58">
        <v>12750</v>
      </c>
      <c r="E58">
        <f t="shared" si="0"/>
        <v>-7.0384932770253874</v>
      </c>
      <c r="F58" s="3">
        <v>44581</v>
      </c>
      <c r="G58" s="4">
        <v>3.73E-2</v>
      </c>
      <c r="H58">
        <f t="shared" si="1"/>
        <v>-7.0757932770253875</v>
      </c>
    </row>
    <row r="59" spans="2:20" x14ac:dyDescent="0.35">
      <c r="B59" s="10">
        <v>44582</v>
      </c>
      <c r="C59">
        <v>942.75</v>
      </c>
      <c r="D59">
        <v>13600</v>
      </c>
      <c r="E59">
        <f t="shared" si="0"/>
        <v>-1.545611195237842</v>
      </c>
      <c r="F59" s="3">
        <v>44582</v>
      </c>
      <c r="G59" s="4">
        <v>3.73E-2</v>
      </c>
      <c r="H59">
        <f t="shared" si="1"/>
        <v>-1.5829111952378421</v>
      </c>
    </row>
    <row r="60" spans="2:20" x14ac:dyDescent="0.35">
      <c r="B60" s="10">
        <v>44585</v>
      </c>
      <c r="C60">
        <v>893.05</v>
      </c>
      <c r="D60">
        <v>17000</v>
      </c>
      <c r="E60">
        <f t="shared" si="0"/>
        <v>-5.2718111906656109</v>
      </c>
      <c r="F60" s="3">
        <v>44585</v>
      </c>
      <c r="G60" s="4">
        <v>3.73E-2</v>
      </c>
      <c r="H60">
        <f t="shared" si="1"/>
        <v>-5.309111190665611</v>
      </c>
    </row>
    <row r="61" spans="2:20" x14ac:dyDescent="0.35">
      <c r="B61" s="10">
        <v>44586</v>
      </c>
      <c r="C61">
        <v>852.1</v>
      </c>
      <c r="D61">
        <v>28900</v>
      </c>
      <c r="E61">
        <f t="shared" si="0"/>
        <v>-4.5854095515368609</v>
      </c>
      <c r="F61" s="3">
        <v>44586</v>
      </c>
      <c r="G61" s="4">
        <v>3.7100000000000001E-2</v>
      </c>
      <c r="H61">
        <f t="shared" si="1"/>
        <v>-4.6225095515368606</v>
      </c>
    </row>
    <row r="62" spans="2:20" x14ac:dyDescent="0.35">
      <c r="B62" s="10">
        <v>44588</v>
      </c>
      <c r="C62">
        <v>847.8</v>
      </c>
      <c r="D62">
        <v>30600</v>
      </c>
      <c r="E62">
        <f t="shared" si="0"/>
        <v>-0.50463560614952097</v>
      </c>
      <c r="F62" s="3">
        <v>44588</v>
      </c>
      <c r="G62" s="4">
        <v>3.7599999999999995E-2</v>
      </c>
      <c r="H62">
        <f t="shared" si="1"/>
        <v>-0.54223560614952093</v>
      </c>
    </row>
    <row r="63" spans="2:20" x14ac:dyDescent="0.35">
      <c r="B63" s="10">
        <v>44589</v>
      </c>
      <c r="C63">
        <v>859.9</v>
      </c>
      <c r="D63">
        <v>0</v>
      </c>
      <c r="E63">
        <f t="shared" si="0"/>
        <v>1.4272234017456975</v>
      </c>
      <c r="F63" s="3">
        <v>44589</v>
      </c>
      <c r="G63" s="4">
        <v>3.7599999999999995E-2</v>
      </c>
      <c r="H63">
        <f t="shared" si="1"/>
        <v>1.3896234017456974</v>
      </c>
    </row>
    <row r="64" spans="2:20" x14ac:dyDescent="0.35">
      <c r="B64" s="10">
        <v>44592</v>
      </c>
      <c r="C64">
        <v>877.9</v>
      </c>
      <c r="D64">
        <v>0</v>
      </c>
      <c r="E64">
        <f t="shared" si="0"/>
        <v>2.0932666589138273</v>
      </c>
      <c r="F64" s="3">
        <v>44592</v>
      </c>
      <c r="G64" s="4">
        <v>3.7599999999999995E-2</v>
      </c>
      <c r="H64">
        <f t="shared" si="1"/>
        <v>2.0556666589138275</v>
      </c>
    </row>
    <row r="65" spans="2:8" x14ac:dyDescent="0.35">
      <c r="B65" s="10">
        <v>44593</v>
      </c>
      <c r="C65">
        <v>904.45</v>
      </c>
      <c r="D65">
        <v>0</v>
      </c>
      <c r="E65">
        <f t="shared" si="0"/>
        <v>3.0242624444697652</v>
      </c>
      <c r="F65" s="3">
        <v>44593</v>
      </c>
      <c r="G65" s="4">
        <v>3.7699999999999997E-2</v>
      </c>
      <c r="H65">
        <f t="shared" si="1"/>
        <v>2.9865624444697652</v>
      </c>
    </row>
    <row r="66" spans="2:8" x14ac:dyDescent="0.35">
      <c r="B66" s="10">
        <v>44594</v>
      </c>
      <c r="C66">
        <v>897.75</v>
      </c>
      <c r="D66">
        <v>4250</v>
      </c>
      <c r="E66">
        <f t="shared" si="0"/>
        <v>-0.74078169053016141</v>
      </c>
      <c r="F66" s="3">
        <v>44594</v>
      </c>
      <c r="G66" s="4">
        <v>3.8399999999999997E-2</v>
      </c>
      <c r="H66">
        <f t="shared" si="1"/>
        <v>-0.7791816905301614</v>
      </c>
    </row>
    <row r="67" spans="2:8" x14ac:dyDescent="0.35">
      <c r="B67" s="10">
        <v>44595</v>
      </c>
      <c r="C67">
        <v>881.55</v>
      </c>
      <c r="D67">
        <v>5950</v>
      </c>
      <c r="E67">
        <f t="shared" si="0"/>
        <v>-1.8045112781954937</v>
      </c>
      <c r="F67" s="3">
        <v>44595</v>
      </c>
      <c r="G67" s="4">
        <v>3.8300000000000001E-2</v>
      </c>
      <c r="H67">
        <f t="shared" si="1"/>
        <v>-1.8428112781954937</v>
      </c>
    </row>
    <row r="68" spans="2:8" x14ac:dyDescent="0.35">
      <c r="B68" s="10">
        <v>44596</v>
      </c>
      <c r="C68">
        <v>891.25</v>
      </c>
      <c r="D68">
        <v>5950</v>
      </c>
      <c r="E68">
        <f t="shared" si="0"/>
        <v>1.1003346378537855</v>
      </c>
      <c r="F68" s="3">
        <v>44596</v>
      </c>
      <c r="G68" s="4">
        <v>3.8599999999999995E-2</v>
      </c>
      <c r="H68">
        <f t="shared" si="1"/>
        <v>1.0617346378537855</v>
      </c>
    </row>
    <row r="69" spans="2:8" x14ac:dyDescent="0.35">
      <c r="B69" s="10">
        <v>44599</v>
      </c>
      <c r="C69">
        <v>884.35</v>
      </c>
      <c r="D69">
        <v>5950</v>
      </c>
      <c r="E69">
        <f t="shared" si="0"/>
        <v>-0.77419354838709431</v>
      </c>
      <c r="F69" s="16"/>
      <c r="G69" s="4">
        <v>3.8675000000000001E-2</v>
      </c>
      <c r="H69">
        <f t="shared" si="1"/>
        <v>-0.81286854838709433</v>
      </c>
    </row>
    <row r="70" spans="2:8" x14ac:dyDescent="0.35">
      <c r="B70" s="10">
        <v>44600</v>
      </c>
      <c r="C70">
        <v>885.35</v>
      </c>
      <c r="D70">
        <v>6800</v>
      </c>
      <c r="E70">
        <f t="shared" ref="E70:E133" si="10">((C70-C69)/C69)*100</f>
        <v>0.11307740148131395</v>
      </c>
      <c r="F70" s="3">
        <v>44600</v>
      </c>
      <c r="G70" s="4">
        <v>3.9E-2</v>
      </c>
      <c r="H70">
        <f t="shared" ref="H70:H133" si="11">E70-G70</f>
        <v>7.4077401481313948E-2</v>
      </c>
    </row>
    <row r="71" spans="2:8" x14ac:dyDescent="0.35">
      <c r="B71" s="10">
        <v>44601</v>
      </c>
      <c r="C71">
        <v>898.2</v>
      </c>
      <c r="D71">
        <v>6800</v>
      </c>
      <c r="E71">
        <f t="shared" si="10"/>
        <v>1.4514033997853981</v>
      </c>
      <c r="F71" s="3">
        <v>44601</v>
      </c>
      <c r="G71" s="4">
        <v>3.8800000000000001E-2</v>
      </c>
      <c r="H71">
        <f t="shared" si="11"/>
        <v>1.4126033997853982</v>
      </c>
    </row>
    <row r="72" spans="2:8" x14ac:dyDescent="0.35">
      <c r="B72" s="10">
        <v>44602</v>
      </c>
      <c r="C72">
        <v>898.4</v>
      </c>
      <c r="D72">
        <v>5950</v>
      </c>
      <c r="E72">
        <f t="shared" si="10"/>
        <v>2.2266755733682003E-2</v>
      </c>
      <c r="F72" s="3">
        <v>44602</v>
      </c>
      <c r="G72" s="4">
        <v>3.7599999999999995E-2</v>
      </c>
      <c r="H72">
        <f t="shared" si="11"/>
        <v>-1.5333244266317991E-2</v>
      </c>
    </row>
    <row r="73" spans="2:8" x14ac:dyDescent="0.35">
      <c r="B73" s="10">
        <v>44603</v>
      </c>
      <c r="C73">
        <v>880.6</v>
      </c>
      <c r="D73">
        <v>5950</v>
      </c>
      <c r="E73">
        <f t="shared" si="10"/>
        <v>-1.9813000890471899</v>
      </c>
      <c r="F73" s="3">
        <v>44603</v>
      </c>
      <c r="G73" s="4">
        <v>3.7499999999999999E-2</v>
      </c>
      <c r="H73">
        <f t="shared" si="11"/>
        <v>-2.0188000890471898</v>
      </c>
    </row>
    <row r="74" spans="2:8" x14ac:dyDescent="0.35">
      <c r="B74" s="10">
        <v>44606</v>
      </c>
      <c r="C74">
        <v>843.65</v>
      </c>
      <c r="D74">
        <v>5950</v>
      </c>
      <c r="E74">
        <f t="shared" si="10"/>
        <v>-4.1960027254144956</v>
      </c>
      <c r="F74" s="3">
        <v>44606</v>
      </c>
      <c r="G74" s="4">
        <v>3.7599999999999995E-2</v>
      </c>
      <c r="H74">
        <f t="shared" si="11"/>
        <v>-4.2336027254144959</v>
      </c>
    </row>
    <row r="75" spans="2:8" x14ac:dyDescent="0.35">
      <c r="B75" s="10">
        <v>44608</v>
      </c>
      <c r="C75">
        <v>868.5</v>
      </c>
      <c r="D75">
        <v>7650</v>
      </c>
      <c r="E75">
        <f t="shared" si="10"/>
        <v>2.945534285544956</v>
      </c>
      <c r="F75" s="3">
        <v>44608</v>
      </c>
      <c r="G75" s="4">
        <v>3.73E-2</v>
      </c>
      <c r="H75">
        <f t="shared" si="11"/>
        <v>2.9082342855449559</v>
      </c>
    </row>
    <row r="76" spans="2:8" x14ac:dyDescent="0.35">
      <c r="B76" s="10">
        <v>44609</v>
      </c>
      <c r="C76">
        <v>866.75</v>
      </c>
      <c r="D76">
        <v>9350</v>
      </c>
      <c r="E76">
        <f t="shared" si="10"/>
        <v>-0.20149683362118592</v>
      </c>
      <c r="F76" s="3">
        <v>44609</v>
      </c>
      <c r="G76" s="4">
        <v>3.6600000000000001E-2</v>
      </c>
      <c r="H76">
        <f t="shared" si="11"/>
        <v>-0.23809683362118592</v>
      </c>
    </row>
    <row r="77" spans="2:8" x14ac:dyDescent="0.35">
      <c r="B77" s="10">
        <v>44610</v>
      </c>
      <c r="C77">
        <v>838.5</v>
      </c>
      <c r="D77">
        <v>10200</v>
      </c>
      <c r="E77">
        <f t="shared" si="10"/>
        <v>-3.2593019901932507</v>
      </c>
      <c r="F77" s="3">
        <v>44610</v>
      </c>
      <c r="G77" s="4">
        <v>3.7200000000000004E-2</v>
      </c>
      <c r="H77">
        <f t="shared" si="11"/>
        <v>-3.2965019901932506</v>
      </c>
    </row>
    <row r="78" spans="2:8" x14ac:dyDescent="0.35">
      <c r="B78" s="10">
        <v>44613</v>
      </c>
      <c r="C78">
        <v>830.3</v>
      </c>
      <c r="D78">
        <v>11900</v>
      </c>
      <c r="E78">
        <f t="shared" si="10"/>
        <v>-0.97793679189028571</v>
      </c>
      <c r="F78" s="3">
        <v>44613</v>
      </c>
      <c r="G78" s="4">
        <v>3.7100000000000001E-2</v>
      </c>
      <c r="H78">
        <f t="shared" si="11"/>
        <v>-1.0150367918902856</v>
      </c>
    </row>
    <row r="79" spans="2:8" x14ac:dyDescent="0.35">
      <c r="B79" s="10">
        <v>44614</v>
      </c>
      <c r="C79">
        <v>819.05</v>
      </c>
      <c r="D79">
        <v>12750</v>
      </c>
      <c r="E79">
        <f t="shared" si="10"/>
        <v>-1.3549319523063954</v>
      </c>
      <c r="F79" s="3">
        <v>44614</v>
      </c>
      <c r="G79" s="4">
        <v>3.7200000000000004E-2</v>
      </c>
      <c r="H79">
        <f t="shared" si="11"/>
        <v>-1.3921319523063953</v>
      </c>
    </row>
    <row r="80" spans="2:8" x14ac:dyDescent="0.35">
      <c r="B80" s="10">
        <v>44615</v>
      </c>
      <c r="C80">
        <v>817.45</v>
      </c>
      <c r="D80">
        <v>30600</v>
      </c>
      <c r="E80">
        <f t="shared" si="10"/>
        <v>-0.19534826933641525</v>
      </c>
      <c r="F80" s="3">
        <v>44615</v>
      </c>
      <c r="G80" s="4">
        <v>3.7100000000000001E-2</v>
      </c>
      <c r="H80">
        <f t="shared" si="11"/>
        <v>-0.23244826933641524</v>
      </c>
    </row>
    <row r="81" spans="2:8" x14ac:dyDescent="0.35">
      <c r="B81" s="10">
        <v>44616</v>
      </c>
      <c r="C81">
        <v>768.75</v>
      </c>
      <c r="D81">
        <v>34850</v>
      </c>
      <c r="E81">
        <f t="shared" si="10"/>
        <v>-5.9575509205456045</v>
      </c>
      <c r="F81" s="3">
        <v>44616</v>
      </c>
      <c r="G81" s="4">
        <v>3.7400000000000003E-2</v>
      </c>
      <c r="H81">
        <f t="shared" si="11"/>
        <v>-5.9949509205456044</v>
      </c>
    </row>
    <row r="82" spans="2:8" x14ac:dyDescent="0.35">
      <c r="B82" s="10">
        <v>44617</v>
      </c>
      <c r="C82">
        <v>787</v>
      </c>
      <c r="D82">
        <v>850</v>
      </c>
      <c r="E82">
        <f t="shared" si="10"/>
        <v>2.3739837398373984</v>
      </c>
      <c r="F82" s="3">
        <v>44617</v>
      </c>
      <c r="G82" s="4">
        <v>3.7400000000000003E-2</v>
      </c>
      <c r="H82">
        <f t="shared" si="11"/>
        <v>2.3365837398373985</v>
      </c>
    </row>
    <row r="83" spans="2:8" x14ac:dyDescent="0.35">
      <c r="B83" s="10">
        <v>44622</v>
      </c>
      <c r="C83">
        <v>784.05</v>
      </c>
      <c r="D83">
        <v>6800</v>
      </c>
      <c r="E83">
        <f t="shared" si="10"/>
        <v>-0.37484116899619385</v>
      </c>
      <c r="F83" s="3">
        <v>44622</v>
      </c>
      <c r="G83" s="4">
        <v>3.78E-2</v>
      </c>
      <c r="H83">
        <f t="shared" si="11"/>
        <v>-0.41264116899619385</v>
      </c>
    </row>
    <row r="84" spans="2:8" x14ac:dyDescent="0.35">
      <c r="B84" s="10">
        <v>44623</v>
      </c>
      <c r="C84">
        <v>737.45</v>
      </c>
      <c r="D84">
        <v>7650</v>
      </c>
      <c r="E84">
        <f t="shared" si="10"/>
        <v>-5.9434985013710753</v>
      </c>
      <c r="F84" s="3">
        <v>44623</v>
      </c>
      <c r="G84" s="4">
        <v>3.7900000000000003E-2</v>
      </c>
      <c r="H84">
        <f t="shared" si="11"/>
        <v>-5.9813985013710749</v>
      </c>
    </row>
    <row r="85" spans="2:8" x14ac:dyDescent="0.35">
      <c r="B85" s="10">
        <v>44624</v>
      </c>
      <c r="C85">
        <v>740.75</v>
      </c>
      <c r="D85">
        <v>10200</v>
      </c>
      <c r="E85">
        <f t="shared" si="10"/>
        <v>0.44748796528577595</v>
      </c>
      <c r="F85" s="3">
        <v>44624</v>
      </c>
      <c r="G85" s="4">
        <v>3.7999999999999999E-2</v>
      </c>
      <c r="H85">
        <f t="shared" si="11"/>
        <v>0.40948796528577597</v>
      </c>
    </row>
    <row r="86" spans="2:8" x14ac:dyDescent="0.35">
      <c r="B86" s="10">
        <v>44627</v>
      </c>
      <c r="C86">
        <v>705.8</v>
      </c>
      <c r="D86">
        <v>10200</v>
      </c>
      <c r="E86">
        <f t="shared" si="10"/>
        <v>-4.7181910226122232</v>
      </c>
      <c r="F86" s="3">
        <v>44627</v>
      </c>
      <c r="G86" s="4">
        <v>3.8300000000000001E-2</v>
      </c>
      <c r="H86">
        <f t="shared" si="11"/>
        <v>-4.7564910226122237</v>
      </c>
    </row>
    <row r="87" spans="2:8" x14ac:dyDescent="0.35">
      <c r="B87" s="10">
        <v>44628</v>
      </c>
      <c r="C87">
        <v>716.65</v>
      </c>
      <c r="D87">
        <v>10200</v>
      </c>
      <c r="E87">
        <f t="shared" si="10"/>
        <v>1.5372626806460787</v>
      </c>
      <c r="F87" s="3">
        <v>44628</v>
      </c>
      <c r="G87" s="4">
        <v>3.8399999999999997E-2</v>
      </c>
      <c r="H87">
        <f t="shared" si="11"/>
        <v>1.4988626806460787</v>
      </c>
    </row>
    <row r="88" spans="2:8" x14ac:dyDescent="0.35">
      <c r="B88" s="10">
        <v>44629</v>
      </c>
      <c r="C88">
        <v>733.15</v>
      </c>
      <c r="D88">
        <v>9350</v>
      </c>
      <c r="E88">
        <f t="shared" si="10"/>
        <v>2.3023791250959325</v>
      </c>
      <c r="F88" s="3">
        <v>44629</v>
      </c>
      <c r="G88" s="4">
        <v>3.78E-2</v>
      </c>
      <c r="H88">
        <f t="shared" si="11"/>
        <v>2.2645791250959326</v>
      </c>
    </row>
    <row r="89" spans="2:8" x14ac:dyDescent="0.35">
      <c r="B89" s="10">
        <v>44630</v>
      </c>
      <c r="C89">
        <v>739.55</v>
      </c>
      <c r="D89">
        <v>10200</v>
      </c>
      <c r="E89">
        <f t="shared" si="10"/>
        <v>0.87294550910454582</v>
      </c>
      <c r="F89" s="3">
        <v>44630</v>
      </c>
      <c r="G89" s="4">
        <v>3.8399999999999997E-2</v>
      </c>
      <c r="H89">
        <f t="shared" si="11"/>
        <v>0.83454550910454584</v>
      </c>
    </row>
    <row r="90" spans="2:8" x14ac:dyDescent="0.35">
      <c r="B90" s="10">
        <v>44631</v>
      </c>
      <c r="C90">
        <v>743.65</v>
      </c>
      <c r="D90">
        <v>11900</v>
      </c>
      <c r="E90">
        <f t="shared" si="10"/>
        <v>0.55439118382800667</v>
      </c>
      <c r="F90" s="3">
        <v>44631</v>
      </c>
      <c r="G90" s="4">
        <v>3.8300000000000001E-2</v>
      </c>
      <c r="H90">
        <f t="shared" si="11"/>
        <v>0.51609118382800667</v>
      </c>
    </row>
    <row r="91" spans="2:8" x14ac:dyDescent="0.35">
      <c r="B91" s="10">
        <v>44634</v>
      </c>
      <c r="C91">
        <v>733</v>
      </c>
      <c r="D91">
        <v>12750</v>
      </c>
      <c r="E91">
        <f t="shared" si="10"/>
        <v>-1.43212532777516</v>
      </c>
      <c r="F91" s="3">
        <v>44634</v>
      </c>
      <c r="G91" s="4">
        <v>3.8300000000000001E-2</v>
      </c>
      <c r="H91">
        <f t="shared" si="11"/>
        <v>-1.47042532777516</v>
      </c>
    </row>
    <row r="92" spans="2:8" x14ac:dyDescent="0.35">
      <c r="B92" s="10">
        <v>44635</v>
      </c>
      <c r="C92">
        <v>731.9</v>
      </c>
      <c r="D92">
        <v>12750</v>
      </c>
      <c r="E92">
        <f t="shared" si="10"/>
        <v>-0.15006821282401403</v>
      </c>
      <c r="F92" s="3">
        <v>44635</v>
      </c>
      <c r="G92" s="4">
        <v>3.7999999999999999E-2</v>
      </c>
      <c r="H92">
        <f t="shared" si="11"/>
        <v>-0.18806821282401404</v>
      </c>
    </row>
    <row r="93" spans="2:8" x14ac:dyDescent="0.35">
      <c r="B93" s="10">
        <v>44636</v>
      </c>
      <c r="C93">
        <v>756</v>
      </c>
      <c r="D93">
        <v>12750</v>
      </c>
      <c r="E93">
        <f t="shared" si="10"/>
        <v>3.2927995627818043</v>
      </c>
      <c r="F93" s="3">
        <v>44636</v>
      </c>
      <c r="G93" s="4">
        <v>3.7900000000000003E-2</v>
      </c>
      <c r="H93">
        <f t="shared" si="11"/>
        <v>3.2548995627818043</v>
      </c>
    </row>
    <row r="94" spans="2:8" x14ac:dyDescent="0.35">
      <c r="B94" s="10">
        <v>44641</v>
      </c>
      <c r="C94">
        <v>742.85</v>
      </c>
      <c r="D94">
        <v>18700</v>
      </c>
      <c r="E94">
        <f t="shared" si="10"/>
        <v>-1.7394179894179864</v>
      </c>
      <c r="F94" s="3">
        <v>44641</v>
      </c>
      <c r="G94" s="4">
        <v>3.78E-2</v>
      </c>
      <c r="H94">
        <f t="shared" si="11"/>
        <v>-1.7772179894179865</v>
      </c>
    </row>
    <row r="95" spans="2:8" x14ac:dyDescent="0.35">
      <c r="B95" s="10">
        <v>44648</v>
      </c>
      <c r="C95">
        <v>730.75</v>
      </c>
      <c r="D95">
        <v>31450</v>
      </c>
      <c r="E95">
        <f t="shared" si="10"/>
        <v>-1.6288618159790029</v>
      </c>
      <c r="F95" s="3">
        <v>44648</v>
      </c>
      <c r="G95" s="4">
        <v>3.78E-2</v>
      </c>
      <c r="H95">
        <f t="shared" si="11"/>
        <v>-1.666661815979003</v>
      </c>
    </row>
    <row r="96" spans="2:8" x14ac:dyDescent="0.35">
      <c r="B96" s="10">
        <v>44649</v>
      </c>
      <c r="C96">
        <v>743.9</v>
      </c>
      <c r="D96">
        <v>31450</v>
      </c>
      <c r="E96">
        <f t="shared" si="10"/>
        <v>1.7995210400273658</v>
      </c>
      <c r="F96" s="3">
        <v>44649</v>
      </c>
      <c r="G96" s="4">
        <v>3.78E-2</v>
      </c>
      <c r="H96">
        <f t="shared" si="11"/>
        <v>1.7617210400273657</v>
      </c>
    </row>
    <row r="97" spans="2:8" x14ac:dyDescent="0.35">
      <c r="B97" s="10">
        <v>44650</v>
      </c>
      <c r="C97">
        <v>776</v>
      </c>
      <c r="D97">
        <v>33150</v>
      </c>
      <c r="E97">
        <f t="shared" si="10"/>
        <v>4.3150961150692329</v>
      </c>
      <c r="F97" s="3">
        <v>44650</v>
      </c>
      <c r="G97" s="4">
        <v>3.8300000000000001E-2</v>
      </c>
      <c r="H97">
        <f t="shared" si="11"/>
        <v>4.2767961150692333</v>
      </c>
    </row>
    <row r="98" spans="2:8" x14ac:dyDescent="0.35">
      <c r="B98" s="10">
        <v>44655</v>
      </c>
      <c r="C98">
        <v>794.45</v>
      </c>
      <c r="D98">
        <v>850</v>
      </c>
      <c r="E98">
        <f t="shared" si="10"/>
        <v>2.3775773195876346</v>
      </c>
      <c r="F98" s="3">
        <v>44655</v>
      </c>
      <c r="G98" s="4">
        <v>3.7499999999999999E-2</v>
      </c>
      <c r="H98">
        <f t="shared" si="11"/>
        <v>2.3400773195876345</v>
      </c>
    </row>
    <row r="99" spans="2:8" x14ac:dyDescent="0.35">
      <c r="B99" s="10">
        <v>44656</v>
      </c>
      <c r="C99">
        <v>810.1</v>
      </c>
      <c r="D99">
        <v>850</v>
      </c>
      <c r="E99">
        <f t="shared" si="10"/>
        <v>1.9699162942916453</v>
      </c>
      <c r="F99" s="3">
        <v>44656</v>
      </c>
      <c r="G99" s="4">
        <v>3.73E-2</v>
      </c>
      <c r="H99">
        <f t="shared" si="11"/>
        <v>1.9326162942916452</v>
      </c>
    </row>
    <row r="100" spans="2:8" x14ac:dyDescent="0.35">
      <c r="B100" s="10">
        <v>44657</v>
      </c>
      <c r="C100">
        <v>813.9</v>
      </c>
      <c r="D100">
        <v>850</v>
      </c>
      <c r="E100">
        <f t="shared" si="10"/>
        <v>0.46907789161831309</v>
      </c>
      <c r="F100" s="3">
        <v>44657</v>
      </c>
      <c r="G100" s="4">
        <v>3.78E-2</v>
      </c>
      <c r="H100">
        <f t="shared" si="11"/>
        <v>0.43127789161831309</v>
      </c>
    </row>
    <row r="101" spans="2:8" x14ac:dyDescent="0.35">
      <c r="B101" s="10">
        <v>44658</v>
      </c>
      <c r="C101">
        <v>817.8</v>
      </c>
      <c r="D101">
        <v>850</v>
      </c>
      <c r="E101">
        <f t="shared" si="10"/>
        <v>0.47917434574271744</v>
      </c>
      <c r="F101" s="3">
        <v>44658</v>
      </c>
      <c r="G101" s="4">
        <v>3.8699999999999998E-2</v>
      </c>
      <c r="H101">
        <f t="shared" si="11"/>
        <v>0.44047434574271743</v>
      </c>
    </row>
    <row r="102" spans="2:8" x14ac:dyDescent="0.35">
      <c r="B102" s="10">
        <v>44659</v>
      </c>
      <c r="C102">
        <v>822.25</v>
      </c>
      <c r="D102">
        <v>6800</v>
      </c>
      <c r="E102">
        <f t="shared" si="10"/>
        <v>0.54414282220592392</v>
      </c>
      <c r="F102" s="3">
        <v>44659</v>
      </c>
      <c r="G102" s="4">
        <v>3.9800000000000002E-2</v>
      </c>
      <c r="H102">
        <f t="shared" si="11"/>
        <v>0.50434282220592386</v>
      </c>
    </row>
    <row r="103" spans="2:8" x14ac:dyDescent="0.35">
      <c r="B103" s="10">
        <v>44662</v>
      </c>
      <c r="C103">
        <v>820</v>
      </c>
      <c r="D103">
        <v>11050</v>
      </c>
      <c r="E103">
        <f t="shared" si="10"/>
        <v>-0.27363940407418669</v>
      </c>
      <c r="F103" s="3">
        <v>44662</v>
      </c>
      <c r="G103" s="4">
        <v>0.04</v>
      </c>
      <c r="H103">
        <f t="shared" si="11"/>
        <v>-0.31363940407418667</v>
      </c>
    </row>
    <row r="104" spans="2:8" x14ac:dyDescent="0.35">
      <c r="B104" s="10">
        <v>44663</v>
      </c>
      <c r="C104">
        <v>807.15</v>
      </c>
      <c r="D104">
        <v>11900</v>
      </c>
      <c r="E104">
        <f t="shared" si="10"/>
        <v>-1.56707317073171</v>
      </c>
      <c r="F104" s="3">
        <v>44663</v>
      </c>
      <c r="G104" s="4">
        <v>3.9800000000000002E-2</v>
      </c>
      <c r="H104">
        <f t="shared" si="11"/>
        <v>-1.6068731707317101</v>
      </c>
    </row>
    <row r="105" spans="2:8" x14ac:dyDescent="0.35">
      <c r="B105" s="10">
        <v>44664</v>
      </c>
      <c r="C105">
        <v>819.5</v>
      </c>
      <c r="D105">
        <v>11900</v>
      </c>
      <c r="E105">
        <f t="shared" si="10"/>
        <v>1.5300749550888959</v>
      </c>
      <c r="F105" s="3">
        <v>44664</v>
      </c>
      <c r="G105" s="4">
        <v>3.9900000000000005E-2</v>
      </c>
      <c r="H105">
        <f t="shared" si="11"/>
        <v>1.4901749550888959</v>
      </c>
    </row>
    <row r="106" spans="2:8" x14ac:dyDescent="0.35">
      <c r="B106" s="10">
        <v>44669</v>
      </c>
      <c r="C106">
        <v>811</v>
      </c>
      <c r="D106">
        <v>11900</v>
      </c>
      <c r="E106">
        <f t="shared" si="10"/>
        <v>-1.0372178157413057</v>
      </c>
      <c r="F106" s="3">
        <v>44669</v>
      </c>
      <c r="G106" s="4">
        <v>4.0099999999999997E-2</v>
      </c>
      <c r="H106">
        <f t="shared" si="11"/>
        <v>-1.0773178157413057</v>
      </c>
    </row>
    <row r="107" spans="2:8" x14ac:dyDescent="0.35">
      <c r="B107" s="10">
        <v>44670</v>
      </c>
      <c r="C107">
        <v>789.7</v>
      </c>
      <c r="D107">
        <v>13600</v>
      </c>
      <c r="E107">
        <f t="shared" si="10"/>
        <v>-2.6263871763255184</v>
      </c>
      <c r="F107" s="3">
        <v>44670</v>
      </c>
      <c r="G107" s="4">
        <v>3.9900000000000005E-2</v>
      </c>
      <c r="H107">
        <f t="shared" si="11"/>
        <v>-2.6662871763255183</v>
      </c>
    </row>
    <row r="108" spans="2:8" x14ac:dyDescent="0.35">
      <c r="B108" s="10">
        <v>44671</v>
      </c>
      <c r="C108">
        <v>812.1</v>
      </c>
      <c r="D108">
        <v>15300</v>
      </c>
      <c r="E108">
        <f t="shared" si="10"/>
        <v>2.8365201975433676</v>
      </c>
      <c r="F108" s="3">
        <v>44671</v>
      </c>
      <c r="G108" s="4">
        <v>3.9699999999999999E-2</v>
      </c>
      <c r="H108">
        <f t="shared" si="11"/>
        <v>2.7968201975433677</v>
      </c>
    </row>
    <row r="109" spans="2:8" x14ac:dyDescent="0.35">
      <c r="B109" s="10">
        <v>44672</v>
      </c>
      <c r="C109">
        <v>815.7</v>
      </c>
      <c r="D109">
        <v>17000</v>
      </c>
      <c r="E109">
        <f t="shared" si="10"/>
        <v>0.44329516069449859</v>
      </c>
      <c r="F109" s="3">
        <v>44672</v>
      </c>
      <c r="G109" s="4">
        <v>3.9699999999999999E-2</v>
      </c>
      <c r="H109">
        <f t="shared" si="11"/>
        <v>0.40359516069449858</v>
      </c>
    </row>
    <row r="110" spans="2:8" x14ac:dyDescent="0.35">
      <c r="B110" s="10">
        <v>44673</v>
      </c>
      <c r="C110">
        <v>817</v>
      </c>
      <c r="D110">
        <v>17000</v>
      </c>
      <c r="E110">
        <f t="shared" si="10"/>
        <v>0.15937231825425455</v>
      </c>
      <c r="F110" s="3">
        <v>44673</v>
      </c>
      <c r="G110" s="4">
        <v>3.9800000000000002E-2</v>
      </c>
      <c r="H110">
        <f t="shared" si="11"/>
        <v>0.11957231825425454</v>
      </c>
    </row>
    <row r="111" spans="2:8" x14ac:dyDescent="0.35">
      <c r="B111" s="10">
        <v>44676</v>
      </c>
      <c r="C111">
        <v>811.1</v>
      </c>
      <c r="D111">
        <v>17000</v>
      </c>
      <c r="E111">
        <f t="shared" si="10"/>
        <v>-0.72215422276621499</v>
      </c>
      <c r="F111" s="3">
        <v>44676</v>
      </c>
      <c r="G111" s="4">
        <v>3.9599999999999996E-2</v>
      </c>
      <c r="H111">
        <f t="shared" si="11"/>
        <v>-0.76175422276621496</v>
      </c>
    </row>
    <row r="112" spans="2:8" x14ac:dyDescent="0.35">
      <c r="B112" s="10">
        <v>44677</v>
      </c>
      <c r="C112">
        <v>802</v>
      </c>
      <c r="D112">
        <v>17850</v>
      </c>
      <c r="E112">
        <f t="shared" si="10"/>
        <v>-1.1219331771668133</v>
      </c>
      <c r="F112" s="3">
        <v>44677</v>
      </c>
      <c r="G112" s="4">
        <v>3.9800000000000002E-2</v>
      </c>
      <c r="H112">
        <f t="shared" si="11"/>
        <v>-1.1617331771668133</v>
      </c>
    </row>
    <row r="113" spans="2:8" x14ac:dyDescent="0.35">
      <c r="B113" s="10">
        <v>44678</v>
      </c>
      <c r="C113">
        <v>784.9</v>
      </c>
      <c r="D113">
        <v>17850</v>
      </c>
      <c r="E113">
        <f t="shared" si="10"/>
        <v>-2.1321695760598534</v>
      </c>
      <c r="F113" s="3">
        <v>44678</v>
      </c>
      <c r="G113" s="4">
        <v>0.04</v>
      </c>
      <c r="H113">
        <f t="shared" si="11"/>
        <v>-2.1721695760598534</v>
      </c>
    </row>
    <row r="114" spans="2:8" x14ac:dyDescent="0.35">
      <c r="B114" s="10">
        <v>44680</v>
      </c>
      <c r="C114">
        <v>803.1</v>
      </c>
      <c r="D114">
        <v>1700</v>
      </c>
      <c r="E114">
        <f t="shared" si="10"/>
        <v>2.318766721875404</v>
      </c>
      <c r="F114" s="3">
        <v>44680</v>
      </c>
      <c r="G114" s="4">
        <v>4.0300000000000002E-2</v>
      </c>
      <c r="H114">
        <f t="shared" si="11"/>
        <v>2.2784667218754038</v>
      </c>
    </row>
    <row r="115" spans="2:8" x14ac:dyDescent="0.35">
      <c r="B115" s="10">
        <v>44683</v>
      </c>
      <c r="C115">
        <v>795.1</v>
      </c>
      <c r="D115">
        <v>1700</v>
      </c>
      <c r="E115">
        <f t="shared" si="10"/>
        <v>-0.99613995766405172</v>
      </c>
      <c r="F115" s="3">
        <v>44683</v>
      </c>
      <c r="G115" s="4">
        <v>4.0300000000000002E-2</v>
      </c>
      <c r="H115">
        <f t="shared" si="11"/>
        <v>-1.0364399576640517</v>
      </c>
    </row>
    <row r="116" spans="2:8" x14ac:dyDescent="0.35">
      <c r="B116" s="10">
        <v>44685</v>
      </c>
      <c r="C116">
        <v>759.3</v>
      </c>
      <c r="D116">
        <v>3400</v>
      </c>
      <c r="E116">
        <f t="shared" si="10"/>
        <v>-4.5025782920387458</v>
      </c>
      <c r="F116" s="3">
        <v>44685</v>
      </c>
      <c r="G116" s="4">
        <v>4.3700000000000003E-2</v>
      </c>
      <c r="H116">
        <f t="shared" si="11"/>
        <v>-4.5462782920387461</v>
      </c>
    </row>
    <row r="117" spans="2:8" x14ac:dyDescent="0.35">
      <c r="B117" s="10">
        <v>44686</v>
      </c>
      <c r="C117">
        <v>748.05</v>
      </c>
      <c r="D117">
        <v>5100</v>
      </c>
      <c r="E117">
        <f t="shared" si="10"/>
        <v>-1.4816278150928488</v>
      </c>
      <c r="F117" s="3">
        <v>44686</v>
      </c>
      <c r="G117" s="4">
        <v>4.58E-2</v>
      </c>
      <c r="H117">
        <f t="shared" si="11"/>
        <v>-1.5274278150928489</v>
      </c>
    </row>
    <row r="118" spans="2:8" x14ac:dyDescent="0.35">
      <c r="B118" s="10">
        <v>44687</v>
      </c>
      <c r="C118">
        <v>724</v>
      </c>
      <c r="D118">
        <v>5950</v>
      </c>
      <c r="E118">
        <f t="shared" si="10"/>
        <v>-3.2150257335739529</v>
      </c>
      <c r="F118" s="3">
        <v>44687</v>
      </c>
      <c r="G118" s="4">
        <v>4.58E-2</v>
      </c>
      <c r="H118">
        <f t="shared" si="11"/>
        <v>-3.2608257335739528</v>
      </c>
    </row>
    <row r="119" spans="2:8" x14ac:dyDescent="0.35">
      <c r="B119" s="10">
        <v>44690</v>
      </c>
      <c r="C119">
        <v>729.1</v>
      </c>
      <c r="D119">
        <v>7650</v>
      </c>
      <c r="E119">
        <f t="shared" si="10"/>
        <v>0.70441988950276557</v>
      </c>
      <c r="F119" s="3">
        <v>44690</v>
      </c>
      <c r="G119" s="4">
        <v>4.6199999999999998E-2</v>
      </c>
      <c r="H119">
        <f t="shared" si="11"/>
        <v>0.65821988950276555</v>
      </c>
    </row>
    <row r="120" spans="2:8" x14ac:dyDescent="0.35">
      <c r="B120" s="10">
        <v>44692</v>
      </c>
      <c r="C120">
        <v>712.6</v>
      </c>
      <c r="D120">
        <v>10200</v>
      </c>
      <c r="E120">
        <f t="shared" si="10"/>
        <v>-2.2630640515704292</v>
      </c>
      <c r="F120" s="3">
        <v>44692</v>
      </c>
      <c r="G120" s="4">
        <v>4.7500000000000001E-2</v>
      </c>
      <c r="H120">
        <f t="shared" si="11"/>
        <v>-2.3105640515704291</v>
      </c>
    </row>
    <row r="121" spans="2:8" x14ac:dyDescent="0.35">
      <c r="B121" s="10">
        <v>44693</v>
      </c>
      <c r="C121">
        <v>710.2</v>
      </c>
      <c r="D121">
        <v>11050</v>
      </c>
      <c r="E121">
        <f t="shared" si="10"/>
        <v>-0.33679483581251435</v>
      </c>
      <c r="F121" s="3">
        <v>44693</v>
      </c>
      <c r="G121" s="4">
        <v>4.8399999999999999E-2</v>
      </c>
      <c r="H121">
        <f t="shared" si="11"/>
        <v>-0.38519483581251435</v>
      </c>
    </row>
    <row r="122" spans="2:8" x14ac:dyDescent="0.35">
      <c r="B122" s="10">
        <v>44694</v>
      </c>
      <c r="C122">
        <v>690.85</v>
      </c>
      <c r="D122">
        <v>17850</v>
      </c>
      <c r="E122">
        <f t="shared" si="10"/>
        <v>-2.7245846240495664</v>
      </c>
      <c r="F122" s="3">
        <v>44694</v>
      </c>
      <c r="G122" s="4">
        <v>4.9000000000000002E-2</v>
      </c>
      <c r="H122">
        <f t="shared" si="11"/>
        <v>-2.7735846240495663</v>
      </c>
    </row>
    <row r="123" spans="2:8" x14ac:dyDescent="0.35">
      <c r="B123" s="10">
        <v>44697</v>
      </c>
      <c r="C123">
        <v>696.65</v>
      </c>
      <c r="D123">
        <v>17850</v>
      </c>
      <c r="E123">
        <f t="shared" si="10"/>
        <v>0.83954548744299839</v>
      </c>
      <c r="F123" s="16"/>
      <c r="G123" s="4">
        <v>4.8774999999999999E-2</v>
      </c>
      <c r="H123">
        <f t="shared" si="11"/>
        <v>0.79077048744299838</v>
      </c>
    </row>
    <row r="124" spans="2:8" x14ac:dyDescent="0.35">
      <c r="B124" s="10">
        <v>44698</v>
      </c>
      <c r="C124">
        <v>698</v>
      </c>
      <c r="D124">
        <v>21250</v>
      </c>
      <c r="E124">
        <f t="shared" si="10"/>
        <v>0.19378454030001047</v>
      </c>
      <c r="F124" s="3">
        <v>44698</v>
      </c>
      <c r="G124" s="4">
        <v>4.8799999999999996E-2</v>
      </c>
      <c r="H124">
        <f t="shared" si="11"/>
        <v>0.14498454030001046</v>
      </c>
    </row>
    <row r="125" spans="2:8" x14ac:dyDescent="0.35">
      <c r="B125" s="10">
        <v>44699</v>
      </c>
      <c r="C125">
        <v>698</v>
      </c>
      <c r="D125">
        <v>28900</v>
      </c>
      <c r="E125">
        <f t="shared" si="10"/>
        <v>0</v>
      </c>
      <c r="F125" s="3">
        <v>44699</v>
      </c>
      <c r="G125" s="4">
        <v>4.8899999999999999E-2</v>
      </c>
      <c r="H125">
        <f t="shared" si="11"/>
        <v>-4.8899999999999999E-2</v>
      </c>
    </row>
    <row r="126" spans="2:8" x14ac:dyDescent="0.35">
      <c r="B126" s="10">
        <v>44700</v>
      </c>
      <c r="C126">
        <v>678.95</v>
      </c>
      <c r="D126">
        <v>28900</v>
      </c>
      <c r="E126">
        <f t="shared" si="10"/>
        <v>-2.7292263610315124</v>
      </c>
      <c r="F126" s="3">
        <v>44700</v>
      </c>
      <c r="G126" s="4">
        <v>4.9100000000000005E-2</v>
      </c>
      <c r="H126">
        <f t="shared" si="11"/>
        <v>-2.7783263610315125</v>
      </c>
    </row>
    <row r="127" spans="2:8" x14ac:dyDescent="0.35">
      <c r="B127" s="10">
        <v>44701</v>
      </c>
      <c r="C127">
        <v>697.9</v>
      </c>
      <c r="D127">
        <v>34850</v>
      </c>
      <c r="E127">
        <f t="shared" si="10"/>
        <v>2.7910744531997835</v>
      </c>
      <c r="F127" s="3">
        <v>44701</v>
      </c>
      <c r="G127" s="4">
        <v>4.9200000000000001E-2</v>
      </c>
      <c r="H127">
        <f t="shared" si="11"/>
        <v>2.7418744531997836</v>
      </c>
    </row>
    <row r="128" spans="2:8" x14ac:dyDescent="0.35">
      <c r="B128" s="10">
        <v>44704</v>
      </c>
      <c r="C128">
        <v>669.25</v>
      </c>
      <c r="D128">
        <v>39100</v>
      </c>
      <c r="E128">
        <f t="shared" si="10"/>
        <v>-4.105172660839659</v>
      </c>
      <c r="F128" s="3">
        <v>44704</v>
      </c>
      <c r="G128" s="4">
        <v>4.87E-2</v>
      </c>
      <c r="H128">
        <f t="shared" si="11"/>
        <v>-4.1538726608396592</v>
      </c>
    </row>
    <row r="129" spans="2:8" x14ac:dyDescent="0.35">
      <c r="B129" s="10">
        <v>44705</v>
      </c>
      <c r="C129">
        <v>645.1</v>
      </c>
      <c r="D129">
        <v>43350</v>
      </c>
      <c r="E129">
        <f t="shared" si="10"/>
        <v>-3.6085169966380239</v>
      </c>
      <c r="F129" s="3">
        <v>44705</v>
      </c>
      <c r="G129" s="4">
        <v>4.87E-2</v>
      </c>
      <c r="H129">
        <f t="shared" si="11"/>
        <v>-3.6572169966380241</v>
      </c>
    </row>
    <row r="130" spans="2:8" x14ac:dyDescent="0.35">
      <c r="B130" s="10">
        <v>44706</v>
      </c>
      <c r="C130">
        <v>632.1</v>
      </c>
      <c r="D130">
        <v>51850</v>
      </c>
      <c r="E130">
        <f t="shared" si="10"/>
        <v>-2.0151914431871027</v>
      </c>
      <c r="F130" s="3">
        <v>44706</v>
      </c>
      <c r="G130" s="4">
        <v>4.8799999999999996E-2</v>
      </c>
      <c r="H130">
        <f t="shared" si="11"/>
        <v>-2.0639914431871027</v>
      </c>
    </row>
    <row r="131" spans="2:8" x14ac:dyDescent="0.35">
      <c r="B131" s="10">
        <v>44707</v>
      </c>
      <c r="C131">
        <v>671.5</v>
      </c>
      <c r="D131">
        <v>52700</v>
      </c>
      <c r="E131">
        <f t="shared" si="10"/>
        <v>6.23319095079892</v>
      </c>
      <c r="F131" s="3">
        <v>44707</v>
      </c>
      <c r="G131" s="4">
        <v>4.8899999999999999E-2</v>
      </c>
      <c r="H131">
        <f t="shared" si="11"/>
        <v>6.1842909507989203</v>
      </c>
    </row>
    <row r="132" spans="2:8" x14ac:dyDescent="0.35">
      <c r="B132" s="10">
        <v>44708</v>
      </c>
      <c r="C132">
        <v>654.65</v>
      </c>
      <c r="D132">
        <v>8500</v>
      </c>
      <c r="E132">
        <f t="shared" si="10"/>
        <v>-2.5093075204765487</v>
      </c>
      <c r="F132" s="3">
        <v>44708</v>
      </c>
      <c r="G132" s="4">
        <v>4.8799999999999996E-2</v>
      </c>
      <c r="H132">
        <f t="shared" si="11"/>
        <v>-2.5581075204765487</v>
      </c>
    </row>
    <row r="133" spans="2:8" x14ac:dyDescent="0.35">
      <c r="B133" s="10">
        <v>44711</v>
      </c>
      <c r="C133">
        <v>679.05</v>
      </c>
      <c r="D133">
        <v>60350</v>
      </c>
      <c r="E133">
        <f t="shared" si="10"/>
        <v>3.7271824639120106</v>
      </c>
      <c r="F133" s="3">
        <v>44711</v>
      </c>
      <c r="G133" s="4">
        <v>4.8899999999999999E-2</v>
      </c>
      <c r="H133">
        <f t="shared" si="11"/>
        <v>3.6782824639120104</v>
      </c>
    </row>
    <row r="134" spans="2:8" x14ac:dyDescent="0.35">
      <c r="B134" s="10">
        <v>44712</v>
      </c>
      <c r="C134">
        <v>684.05</v>
      </c>
      <c r="D134">
        <v>65450</v>
      </c>
      <c r="E134">
        <f t="shared" ref="E134:E197" si="12">((C134-C133)/C133)*100</f>
        <v>0.73632280391723737</v>
      </c>
      <c r="F134" s="3">
        <v>44712</v>
      </c>
      <c r="G134" s="4">
        <v>4.9100000000000005E-2</v>
      </c>
      <c r="H134">
        <f t="shared" ref="H134:H197" si="13">E134-G134</f>
        <v>0.68722280391723733</v>
      </c>
    </row>
    <row r="135" spans="2:8" x14ac:dyDescent="0.35">
      <c r="B135" s="10">
        <v>44713</v>
      </c>
      <c r="C135">
        <v>700.2</v>
      </c>
      <c r="D135">
        <v>68850</v>
      </c>
      <c r="E135">
        <f t="shared" si="12"/>
        <v>2.360938527885402</v>
      </c>
      <c r="F135" s="3">
        <v>44713</v>
      </c>
      <c r="G135" s="4">
        <v>4.9299999999999997E-2</v>
      </c>
      <c r="H135">
        <f t="shared" si="13"/>
        <v>2.3116385278854019</v>
      </c>
    </row>
    <row r="136" spans="2:8" x14ac:dyDescent="0.35">
      <c r="B136" s="10">
        <v>44714</v>
      </c>
      <c r="C136">
        <v>702.95</v>
      </c>
      <c r="D136">
        <v>67150</v>
      </c>
      <c r="E136">
        <f t="shared" si="12"/>
        <v>0.39274493001999428</v>
      </c>
      <c r="F136" s="3">
        <v>44714</v>
      </c>
      <c r="G136" s="4">
        <v>4.9699999999999994E-2</v>
      </c>
      <c r="H136">
        <f t="shared" si="13"/>
        <v>0.34304493001999425</v>
      </c>
    </row>
    <row r="137" spans="2:8" x14ac:dyDescent="0.35">
      <c r="B137" s="10">
        <v>44715</v>
      </c>
      <c r="C137">
        <v>632.70000000000005</v>
      </c>
      <c r="D137">
        <v>79050</v>
      </c>
      <c r="E137">
        <f t="shared" si="12"/>
        <v>-9.9935984067145593</v>
      </c>
      <c r="F137" s="3">
        <v>44715</v>
      </c>
      <c r="G137" s="4">
        <v>4.9800000000000004E-2</v>
      </c>
      <c r="H137">
        <f t="shared" si="13"/>
        <v>-10.043398406714559</v>
      </c>
    </row>
    <row r="138" spans="2:8" x14ac:dyDescent="0.35">
      <c r="B138" s="10">
        <v>44718</v>
      </c>
      <c r="C138">
        <v>618.5</v>
      </c>
      <c r="D138">
        <v>84150</v>
      </c>
      <c r="E138">
        <f t="shared" si="12"/>
        <v>-2.2443496127706726</v>
      </c>
      <c r="F138" s="3">
        <v>44718</v>
      </c>
      <c r="G138" s="4">
        <v>4.9800000000000004E-2</v>
      </c>
      <c r="H138">
        <f t="shared" si="13"/>
        <v>-2.2941496127706724</v>
      </c>
    </row>
    <row r="139" spans="2:8" x14ac:dyDescent="0.35">
      <c r="B139" s="10">
        <v>44719</v>
      </c>
      <c r="C139">
        <v>602.1</v>
      </c>
      <c r="D139">
        <v>91800</v>
      </c>
      <c r="E139">
        <f t="shared" si="12"/>
        <v>-2.6515763945028259</v>
      </c>
      <c r="F139" s="3">
        <v>44719</v>
      </c>
      <c r="G139" s="4">
        <v>5.0199999999999995E-2</v>
      </c>
      <c r="H139">
        <f t="shared" si="13"/>
        <v>-2.7017763945028257</v>
      </c>
    </row>
    <row r="140" spans="2:8" x14ac:dyDescent="0.35">
      <c r="B140" s="10">
        <v>44720</v>
      </c>
      <c r="C140">
        <v>618.54999999999995</v>
      </c>
      <c r="D140">
        <v>91800</v>
      </c>
      <c r="E140">
        <f t="shared" si="12"/>
        <v>2.7321043016110167</v>
      </c>
      <c r="F140" s="3">
        <v>44720</v>
      </c>
      <c r="G140" s="4">
        <v>4.9699999999999994E-2</v>
      </c>
      <c r="H140">
        <f t="shared" si="13"/>
        <v>2.6824043016110166</v>
      </c>
    </row>
    <row r="141" spans="2:8" x14ac:dyDescent="0.35">
      <c r="B141" s="10">
        <v>44721</v>
      </c>
      <c r="C141">
        <v>622.75</v>
      </c>
      <c r="D141">
        <v>91800</v>
      </c>
      <c r="E141">
        <f t="shared" si="12"/>
        <v>0.67900735591302985</v>
      </c>
      <c r="F141" s="3">
        <v>44721</v>
      </c>
      <c r="G141" s="4">
        <v>5.0099999999999999E-2</v>
      </c>
      <c r="H141">
        <f t="shared" si="13"/>
        <v>0.62890735591302982</v>
      </c>
    </row>
    <row r="142" spans="2:8" x14ac:dyDescent="0.35">
      <c r="B142" s="10">
        <v>44722</v>
      </c>
      <c r="C142">
        <v>617.6</v>
      </c>
      <c r="D142">
        <v>92650</v>
      </c>
      <c r="E142">
        <f t="shared" si="12"/>
        <v>-0.82697711762344073</v>
      </c>
      <c r="F142" s="3">
        <v>44722</v>
      </c>
      <c r="G142" s="4">
        <v>0.05</v>
      </c>
      <c r="H142">
        <f t="shared" si="13"/>
        <v>-0.87697711762344077</v>
      </c>
    </row>
    <row r="143" spans="2:8" x14ac:dyDescent="0.35">
      <c r="B143" s="10">
        <v>44725</v>
      </c>
      <c r="C143">
        <v>579.4</v>
      </c>
      <c r="D143">
        <v>95200</v>
      </c>
      <c r="E143">
        <f t="shared" si="12"/>
        <v>-6.1852331606217694</v>
      </c>
      <c r="F143" s="3">
        <v>44725</v>
      </c>
      <c r="G143" s="4">
        <v>4.99E-2</v>
      </c>
      <c r="H143">
        <f t="shared" si="13"/>
        <v>-6.2351331606217695</v>
      </c>
    </row>
    <row r="144" spans="2:8" x14ac:dyDescent="0.35">
      <c r="B144" s="10">
        <v>44726</v>
      </c>
      <c r="C144">
        <v>597.70000000000005</v>
      </c>
      <c r="D144">
        <v>95200</v>
      </c>
      <c r="E144">
        <f t="shared" si="12"/>
        <v>3.1584397652744336</v>
      </c>
      <c r="F144" s="3">
        <v>44726</v>
      </c>
      <c r="G144" s="4">
        <v>4.9800000000000004E-2</v>
      </c>
      <c r="H144">
        <f t="shared" si="13"/>
        <v>3.1086397652744338</v>
      </c>
    </row>
    <row r="145" spans="2:8" x14ac:dyDescent="0.35">
      <c r="B145" s="10">
        <v>44727</v>
      </c>
      <c r="C145">
        <v>612.45000000000005</v>
      </c>
      <c r="D145">
        <v>96900</v>
      </c>
      <c r="E145">
        <f t="shared" si="12"/>
        <v>2.4677932072946289</v>
      </c>
      <c r="F145" s="3">
        <v>44727</v>
      </c>
      <c r="G145" s="4">
        <v>5.04E-2</v>
      </c>
      <c r="H145">
        <f t="shared" si="13"/>
        <v>2.4173932072946291</v>
      </c>
    </row>
    <row r="146" spans="2:8" x14ac:dyDescent="0.35">
      <c r="B146" s="10">
        <v>44728</v>
      </c>
      <c r="C146">
        <v>562.45000000000005</v>
      </c>
      <c r="D146">
        <v>103700</v>
      </c>
      <c r="E146">
        <f t="shared" si="12"/>
        <v>-8.1639317495305725</v>
      </c>
      <c r="F146" s="3">
        <v>44728</v>
      </c>
      <c r="G146" s="4">
        <v>5.0700000000000002E-2</v>
      </c>
      <c r="H146">
        <f t="shared" si="13"/>
        <v>-8.2146317495305734</v>
      </c>
    </row>
    <row r="147" spans="2:8" x14ac:dyDescent="0.35">
      <c r="B147" s="10">
        <v>44732</v>
      </c>
      <c r="C147">
        <v>602.95000000000005</v>
      </c>
      <c r="D147">
        <v>109650</v>
      </c>
      <c r="E147">
        <f t="shared" si="12"/>
        <v>7.2006400568939446</v>
      </c>
      <c r="F147" s="3">
        <v>44732</v>
      </c>
      <c r="G147" s="4">
        <v>5.0700000000000002E-2</v>
      </c>
      <c r="H147">
        <f t="shared" si="13"/>
        <v>7.1499400568939446</v>
      </c>
    </row>
    <row r="148" spans="2:8" x14ac:dyDescent="0.35">
      <c r="B148" s="10">
        <v>44733</v>
      </c>
      <c r="C148">
        <v>607.79999999999995</v>
      </c>
      <c r="D148">
        <v>114750</v>
      </c>
      <c r="E148">
        <f t="shared" si="12"/>
        <v>0.80437847251014316</v>
      </c>
      <c r="F148" s="3">
        <v>44733</v>
      </c>
      <c r="G148" s="4">
        <v>5.0499999999999996E-2</v>
      </c>
      <c r="H148">
        <f t="shared" si="13"/>
        <v>0.75387847251014317</v>
      </c>
    </row>
    <row r="149" spans="2:8" x14ac:dyDescent="0.35">
      <c r="B149" s="10">
        <v>44734</v>
      </c>
      <c r="C149">
        <v>586.85</v>
      </c>
      <c r="D149">
        <v>139400</v>
      </c>
      <c r="E149">
        <f t="shared" si="12"/>
        <v>-3.4468575189206865</v>
      </c>
      <c r="F149" s="3">
        <v>44734</v>
      </c>
      <c r="G149" s="4">
        <v>5.0700000000000002E-2</v>
      </c>
      <c r="H149">
        <f t="shared" si="13"/>
        <v>-3.4975575189206864</v>
      </c>
    </row>
    <row r="150" spans="2:8" x14ac:dyDescent="0.35">
      <c r="B150" s="10">
        <v>44735</v>
      </c>
      <c r="C150">
        <v>591.9</v>
      </c>
      <c r="D150">
        <v>150450</v>
      </c>
      <c r="E150">
        <f t="shared" si="12"/>
        <v>0.86052654000169626</v>
      </c>
      <c r="F150" s="3">
        <v>44735</v>
      </c>
      <c r="G150" s="4">
        <v>5.1100000000000007E-2</v>
      </c>
      <c r="H150">
        <f t="shared" si="13"/>
        <v>0.80942654000169623</v>
      </c>
    </row>
    <row r="151" spans="2:8" x14ac:dyDescent="0.35">
      <c r="B151" s="10">
        <v>44736</v>
      </c>
      <c r="C151">
        <v>616.29999999999995</v>
      </c>
      <c r="D151">
        <v>182750</v>
      </c>
      <c r="E151">
        <f t="shared" si="12"/>
        <v>4.1223179591147119</v>
      </c>
      <c r="F151" s="3">
        <v>44736</v>
      </c>
      <c r="G151" s="4">
        <v>5.1100000000000007E-2</v>
      </c>
      <c r="H151">
        <f t="shared" si="13"/>
        <v>4.071217959114712</v>
      </c>
    </row>
    <row r="152" spans="2:8" x14ac:dyDescent="0.35">
      <c r="B152" s="10">
        <v>44739</v>
      </c>
      <c r="C152">
        <v>608.29999999999995</v>
      </c>
      <c r="D152">
        <v>189550</v>
      </c>
      <c r="E152">
        <f t="shared" si="12"/>
        <v>-1.2980691221807563</v>
      </c>
      <c r="F152" s="3">
        <v>44739</v>
      </c>
      <c r="G152" s="4">
        <v>5.0799999999999998E-2</v>
      </c>
      <c r="H152">
        <f t="shared" si="13"/>
        <v>-1.3488691221807563</v>
      </c>
    </row>
    <row r="153" spans="2:8" x14ac:dyDescent="0.35">
      <c r="B153" s="10">
        <v>44740</v>
      </c>
      <c r="C153">
        <v>633.04999999999995</v>
      </c>
      <c r="D153">
        <v>189550</v>
      </c>
      <c r="E153">
        <f t="shared" si="12"/>
        <v>4.06871609403255</v>
      </c>
      <c r="F153" s="3">
        <v>44740</v>
      </c>
      <c r="G153" s="4">
        <v>5.0999999999999997E-2</v>
      </c>
      <c r="H153">
        <f t="shared" si="13"/>
        <v>4.0177160940325498</v>
      </c>
    </row>
    <row r="154" spans="2:8" x14ac:dyDescent="0.35">
      <c r="B154" s="10">
        <v>44741</v>
      </c>
      <c r="C154">
        <v>612.35</v>
      </c>
      <c r="D154">
        <v>198900</v>
      </c>
      <c r="E154">
        <f t="shared" si="12"/>
        <v>-3.269883895426891</v>
      </c>
      <c r="F154" s="3">
        <v>44741</v>
      </c>
      <c r="G154" s="4">
        <v>5.1299999999999998E-2</v>
      </c>
      <c r="H154">
        <f t="shared" si="13"/>
        <v>-3.3211838954268909</v>
      </c>
    </row>
    <row r="155" spans="2:8" x14ac:dyDescent="0.35">
      <c r="B155" s="10">
        <v>44742</v>
      </c>
      <c r="C155">
        <v>612.85</v>
      </c>
      <c r="D155">
        <v>208250</v>
      </c>
      <c r="E155">
        <f t="shared" si="12"/>
        <v>8.1652649628480442E-2</v>
      </c>
      <c r="F155" s="3">
        <v>44742</v>
      </c>
      <c r="G155" s="4">
        <v>5.1399999999999994E-2</v>
      </c>
      <c r="H155">
        <f t="shared" si="13"/>
        <v>3.0252649628480448E-2</v>
      </c>
    </row>
    <row r="156" spans="2:8" x14ac:dyDescent="0.35">
      <c r="B156" s="10">
        <v>44743</v>
      </c>
      <c r="C156">
        <v>655</v>
      </c>
      <c r="D156">
        <v>0</v>
      </c>
      <c r="E156">
        <f t="shared" si="12"/>
        <v>6.8777025373256055</v>
      </c>
      <c r="F156" s="3">
        <v>44743</v>
      </c>
      <c r="G156" s="4">
        <v>5.1299999999999998E-2</v>
      </c>
      <c r="H156">
        <f t="shared" si="13"/>
        <v>6.8264025373256052</v>
      </c>
    </row>
    <row r="157" spans="2:8" x14ac:dyDescent="0.35">
      <c r="B157" s="10">
        <v>44746</v>
      </c>
      <c r="C157">
        <v>653.4</v>
      </c>
      <c r="D157">
        <v>3400</v>
      </c>
      <c r="E157">
        <f t="shared" si="12"/>
        <v>-0.24427480916030883</v>
      </c>
      <c r="F157" s="3">
        <v>44746</v>
      </c>
      <c r="G157" s="4">
        <v>5.1100000000000007E-2</v>
      </c>
      <c r="H157">
        <f t="shared" si="13"/>
        <v>-0.29537480916030884</v>
      </c>
    </row>
    <row r="158" spans="2:8" x14ac:dyDescent="0.35">
      <c r="B158" s="10">
        <v>44747</v>
      </c>
      <c r="C158">
        <v>645.4</v>
      </c>
      <c r="D158">
        <v>3400</v>
      </c>
      <c r="E158">
        <f t="shared" si="12"/>
        <v>-1.2243648607284972</v>
      </c>
      <c r="F158" s="3">
        <v>44747</v>
      </c>
      <c r="G158" s="4">
        <v>5.1200000000000002E-2</v>
      </c>
      <c r="H158">
        <f t="shared" si="13"/>
        <v>-1.2755648607284971</v>
      </c>
    </row>
    <row r="159" spans="2:8" x14ac:dyDescent="0.35">
      <c r="B159" s="10">
        <v>44748</v>
      </c>
      <c r="C159">
        <v>671.45</v>
      </c>
      <c r="D159">
        <v>3400</v>
      </c>
      <c r="E159">
        <f t="shared" si="12"/>
        <v>4.036256585063537</v>
      </c>
      <c r="F159" s="3">
        <v>44748</v>
      </c>
      <c r="G159" s="4">
        <v>5.0900000000000001E-2</v>
      </c>
      <c r="H159">
        <f t="shared" si="13"/>
        <v>3.9853565850635371</v>
      </c>
    </row>
    <row r="160" spans="2:8" x14ac:dyDescent="0.35">
      <c r="B160" s="10">
        <v>44749</v>
      </c>
      <c r="C160">
        <v>662</v>
      </c>
      <c r="D160">
        <v>5100</v>
      </c>
      <c r="E160">
        <f t="shared" si="12"/>
        <v>-1.4074018914290036</v>
      </c>
      <c r="F160" s="3">
        <v>44749</v>
      </c>
      <c r="G160" s="4">
        <v>5.16E-2</v>
      </c>
      <c r="H160">
        <f t="shared" si="13"/>
        <v>-1.4590018914290037</v>
      </c>
    </row>
    <row r="161" spans="2:8" x14ac:dyDescent="0.35">
      <c r="B161" s="10">
        <v>44750</v>
      </c>
      <c r="C161">
        <v>660.35</v>
      </c>
      <c r="D161">
        <v>12750</v>
      </c>
      <c r="E161">
        <f t="shared" si="12"/>
        <v>-0.24924471299093312</v>
      </c>
      <c r="F161" s="3">
        <v>44750</v>
      </c>
      <c r="G161" s="4">
        <v>5.1699999999999996E-2</v>
      </c>
      <c r="H161">
        <f t="shared" si="13"/>
        <v>-0.30094471299093312</v>
      </c>
    </row>
    <row r="162" spans="2:8" x14ac:dyDescent="0.35">
      <c r="B162" s="10">
        <v>44753</v>
      </c>
      <c r="C162">
        <v>637.70000000000005</v>
      </c>
      <c r="D162">
        <v>25500</v>
      </c>
      <c r="E162">
        <f t="shared" si="12"/>
        <v>-3.4299992428257706</v>
      </c>
      <c r="F162" s="3">
        <v>44753</v>
      </c>
      <c r="G162" s="4">
        <v>5.1500000000000004E-2</v>
      </c>
      <c r="H162">
        <f t="shared" si="13"/>
        <v>-3.4814992428257705</v>
      </c>
    </row>
    <row r="163" spans="2:8" x14ac:dyDescent="0.35">
      <c r="B163" s="10">
        <v>44754</v>
      </c>
      <c r="C163">
        <v>650.65</v>
      </c>
      <c r="D163">
        <v>40800</v>
      </c>
      <c r="E163">
        <f t="shared" si="12"/>
        <v>2.0307354555433479</v>
      </c>
      <c r="F163" s="3">
        <v>44754</v>
      </c>
      <c r="G163" s="4">
        <v>5.16E-2</v>
      </c>
      <c r="H163">
        <f t="shared" si="13"/>
        <v>1.9791354555433478</v>
      </c>
    </row>
    <row r="164" spans="2:8" x14ac:dyDescent="0.35">
      <c r="B164" s="10">
        <v>44755</v>
      </c>
      <c r="C164">
        <v>666.45</v>
      </c>
      <c r="D164">
        <v>41650</v>
      </c>
      <c r="E164">
        <f t="shared" si="12"/>
        <v>2.4283408898793617</v>
      </c>
      <c r="F164" s="3">
        <v>44755</v>
      </c>
      <c r="G164" s="4">
        <v>5.1799999999999999E-2</v>
      </c>
      <c r="H164">
        <f t="shared" si="13"/>
        <v>2.3765408898793616</v>
      </c>
    </row>
    <row r="165" spans="2:8" x14ac:dyDescent="0.35">
      <c r="B165" s="10">
        <v>44756</v>
      </c>
      <c r="C165">
        <v>657.85</v>
      </c>
      <c r="D165">
        <v>46750</v>
      </c>
      <c r="E165">
        <f t="shared" si="12"/>
        <v>-1.2904193863005511</v>
      </c>
      <c r="F165" s="3">
        <v>44756</v>
      </c>
      <c r="G165" s="4">
        <v>5.2199999999999996E-2</v>
      </c>
      <c r="H165">
        <f t="shared" si="13"/>
        <v>-1.3426193863005511</v>
      </c>
    </row>
    <row r="166" spans="2:8" x14ac:dyDescent="0.35">
      <c r="B166" s="10">
        <v>44757</v>
      </c>
      <c r="C166">
        <v>650.35</v>
      </c>
      <c r="D166">
        <v>52700</v>
      </c>
      <c r="E166">
        <f t="shared" si="12"/>
        <v>-1.1400775252717184</v>
      </c>
      <c r="F166" s="3">
        <v>44757</v>
      </c>
      <c r="G166" s="4">
        <v>5.2300000000000006E-2</v>
      </c>
      <c r="H166">
        <f t="shared" si="13"/>
        <v>-1.1923775252717184</v>
      </c>
    </row>
    <row r="167" spans="2:8" x14ac:dyDescent="0.35">
      <c r="B167" s="10">
        <v>44760</v>
      </c>
      <c r="C167">
        <v>663.9</v>
      </c>
      <c r="D167">
        <v>53550</v>
      </c>
      <c r="E167">
        <f t="shared" si="12"/>
        <v>2.0834935034981092</v>
      </c>
      <c r="F167" s="3">
        <v>44760</v>
      </c>
      <c r="G167" s="4">
        <v>5.2300000000000006E-2</v>
      </c>
      <c r="H167">
        <f t="shared" si="13"/>
        <v>2.0311935034981095</v>
      </c>
    </row>
    <row r="168" spans="2:8" x14ac:dyDescent="0.35">
      <c r="B168" s="10">
        <v>44761</v>
      </c>
      <c r="C168">
        <v>653.85</v>
      </c>
      <c r="D168">
        <v>56950</v>
      </c>
      <c r="E168">
        <f t="shared" si="12"/>
        <v>-1.5137821961138658</v>
      </c>
      <c r="F168" s="3">
        <v>44761</v>
      </c>
      <c r="G168" s="4">
        <v>5.2499999999999998E-2</v>
      </c>
      <c r="H168">
        <f t="shared" si="13"/>
        <v>-1.5662821961138658</v>
      </c>
    </row>
    <row r="169" spans="2:8" x14ac:dyDescent="0.35">
      <c r="B169" s="10">
        <v>44763</v>
      </c>
      <c r="C169">
        <v>655.8</v>
      </c>
      <c r="D169">
        <v>63750</v>
      </c>
      <c r="E169">
        <f t="shared" si="12"/>
        <v>0.29823353980269662</v>
      </c>
      <c r="F169" s="3">
        <v>44763</v>
      </c>
      <c r="G169" s="4">
        <v>5.4299999999999994E-2</v>
      </c>
      <c r="H169">
        <f t="shared" si="13"/>
        <v>0.24393353980269664</v>
      </c>
    </row>
    <row r="170" spans="2:8" x14ac:dyDescent="0.35">
      <c r="B170" s="10">
        <v>44764</v>
      </c>
      <c r="C170">
        <v>673.4</v>
      </c>
      <c r="D170">
        <v>62900</v>
      </c>
      <c r="E170">
        <f t="shared" si="12"/>
        <v>2.6837450442208026</v>
      </c>
      <c r="F170" s="3">
        <v>44764</v>
      </c>
      <c r="G170" s="4">
        <v>5.45E-2</v>
      </c>
      <c r="H170">
        <f t="shared" si="13"/>
        <v>2.6292450442208026</v>
      </c>
    </row>
    <row r="171" spans="2:8" x14ac:dyDescent="0.35">
      <c r="B171" s="10">
        <v>44767</v>
      </c>
      <c r="C171">
        <v>687.45</v>
      </c>
      <c r="D171">
        <v>64600</v>
      </c>
      <c r="E171">
        <f t="shared" si="12"/>
        <v>2.0864270864270966</v>
      </c>
      <c r="F171" s="3">
        <v>44767</v>
      </c>
      <c r="G171" s="4">
        <v>5.45E-2</v>
      </c>
      <c r="H171">
        <f t="shared" si="13"/>
        <v>2.0319270864270966</v>
      </c>
    </row>
    <row r="172" spans="2:8" x14ac:dyDescent="0.35">
      <c r="B172" s="10">
        <v>44768</v>
      </c>
      <c r="C172">
        <v>666.05</v>
      </c>
      <c r="D172">
        <v>79050</v>
      </c>
      <c r="E172">
        <f t="shared" si="12"/>
        <v>-3.1129536693577844</v>
      </c>
      <c r="F172" s="3">
        <v>44768</v>
      </c>
      <c r="G172" s="4">
        <v>5.4400000000000004E-2</v>
      </c>
      <c r="H172">
        <f t="shared" si="13"/>
        <v>-3.1673536693577846</v>
      </c>
    </row>
    <row r="173" spans="2:8" x14ac:dyDescent="0.35">
      <c r="B173" s="10">
        <v>44769</v>
      </c>
      <c r="C173">
        <v>692.55</v>
      </c>
      <c r="D173">
        <v>90950</v>
      </c>
      <c r="E173">
        <f t="shared" si="12"/>
        <v>3.978680279258314</v>
      </c>
      <c r="F173" s="3">
        <v>44769</v>
      </c>
      <c r="G173" s="4">
        <v>5.6299999999999996E-2</v>
      </c>
      <c r="H173">
        <f t="shared" si="13"/>
        <v>3.9223802792583142</v>
      </c>
    </row>
    <row r="174" spans="2:8" x14ac:dyDescent="0.35">
      <c r="B174" s="10">
        <v>44770</v>
      </c>
      <c r="C174">
        <v>726.65</v>
      </c>
      <c r="D174">
        <v>93500</v>
      </c>
      <c r="E174">
        <f t="shared" si="12"/>
        <v>4.9238322142805613</v>
      </c>
      <c r="F174" s="3">
        <v>44770</v>
      </c>
      <c r="G174" s="4">
        <v>5.5999999999999994E-2</v>
      </c>
      <c r="H174">
        <f t="shared" si="13"/>
        <v>4.8678322142805612</v>
      </c>
    </row>
    <row r="175" spans="2:8" x14ac:dyDescent="0.35">
      <c r="B175" s="10">
        <v>44771</v>
      </c>
      <c r="C175">
        <v>743.55</v>
      </c>
      <c r="D175">
        <v>13600</v>
      </c>
      <c r="E175">
        <f t="shared" si="12"/>
        <v>2.3257414160875221</v>
      </c>
      <c r="F175" s="3">
        <v>44771</v>
      </c>
      <c r="G175" s="4">
        <v>5.5999999999999994E-2</v>
      </c>
      <c r="H175">
        <f t="shared" si="13"/>
        <v>2.269741416087522</v>
      </c>
    </row>
    <row r="176" spans="2:8" x14ac:dyDescent="0.35">
      <c r="B176" s="10">
        <v>44774</v>
      </c>
      <c r="C176">
        <v>730</v>
      </c>
      <c r="D176">
        <v>33150</v>
      </c>
      <c r="E176">
        <f t="shared" si="12"/>
        <v>-1.8223387801761759</v>
      </c>
      <c r="F176" s="3">
        <v>44774</v>
      </c>
      <c r="G176" s="4">
        <v>5.5800000000000002E-2</v>
      </c>
      <c r="H176">
        <f t="shared" si="13"/>
        <v>-1.878138780176176</v>
      </c>
    </row>
    <row r="177" spans="2:8" x14ac:dyDescent="0.35">
      <c r="B177" s="10">
        <v>44775</v>
      </c>
      <c r="C177">
        <v>741.95</v>
      </c>
      <c r="D177">
        <v>36550</v>
      </c>
      <c r="E177">
        <f t="shared" si="12"/>
        <v>1.6369863013698693</v>
      </c>
      <c r="F177" s="3">
        <v>44775</v>
      </c>
      <c r="G177" s="4">
        <v>5.4699999999999999E-2</v>
      </c>
      <c r="H177">
        <f t="shared" si="13"/>
        <v>1.5822863013698694</v>
      </c>
    </row>
    <row r="178" spans="2:8" x14ac:dyDescent="0.35">
      <c r="B178" s="10">
        <v>44776</v>
      </c>
      <c r="C178">
        <v>711</v>
      </c>
      <c r="D178">
        <v>37400</v>
      </c>
      <c r="E178">
        <f t="shared" si="12"/>
        <v>-4.1714401239975798</v>
      </c>
      <c r="F178" s="3">
        <v>44776</v>
      </c>
      <c r="G178" s="4">
        <v>5.5300000000000002E-2</v>
      </c>
      <c r="H178">
        <f t="shared" si="13"/>
        <v>-4.2267401239975797</v>
      </c>
    </row>
    <row r="179" spans="2:8" x14ac:dyDescent="0.35">
      <c r="B179" s="10">
        <v>44777</v>
      </c>
      <c r="C179">
        <v>745.1</v>
      </c>
      <c r="D179">
        <v>35700</v>
      </c>
      <c r="E179">
        <f t="shared" si="12"/>
        <v>4.7960618846694825</v>
      </c>
      <c r="F179" s="3">
        <v>44777</v>
      </c>
      <c r="G179" s="4">
        <v>5.5300000000000002E-2</v>
      </c>
      <c r="H179">
        <f t="shared" si="13"/>
        <v>4.7407618846694826</v>
      </c>
    </row>
    <row r="180" spans="2:8" x14ac:dyDescent="0.35">
      <c r="B180" s="10">
        <v>44778</v>
      </c>
      <c r="C180">
        <v>738.5</v>
      </c>
      <c r="D180">
        <v>34850</v>
      </c>
      <c r="E180">
        <f t="shared" si="12"/>
        <v>-0.88578714266541703</v>
      </c>
      <c r="F180" s="3">
        <v>44778</v>
      </c>
      <c r="G180" s="4">
        <v>5.5800000000000002E-2</v>
      </c>
      <c r="H180">
        <f t="shared" si="13"/>
        <v>-0.94158714266541699</v>
      </c>
    </row>
    <row r="181" spans="2:8" x14ac:dyDescent="0.35">
      <c r="B181" s="10">
        <v>44781</v>
      </c>
      <c r="C181">
        <v>764.45</v>
      </c>
      <c r="D181">
        <v>34850</v>
      </c>
      <c r="E181">
        <f t="shared" si="12"/>
        <v>3.5138794854434727</v>
      </c>
      <c r="F181" s="3">
        <v>44781</v>
      </c>
      <c r="G181" s="4">
        <v>5.5800000000000002E-2</v>
      </c>
      <c r="H181">
        <f t="shared" si="13"/>
        <v>3.4580794854434727</v>
      </c>
    </row>
    <row r="182" spans="2:8" x14ac:dyDescent="0.35">
      <c r="B182" s="10">
        <v>44783</v>
      </c>
      <c r="C182">
        <v>764.4</v>
      </c>
      <c r="D182">
        <v>34850</v>
      </c>
      <c r="E182">
        <f t="shared" si="12"/>
        <v>-6.5406501406329006E-3</v>
      </c>
      <c r="F182" s="3">
        <v>44783</v>
      </c>
      <c r="G182" s="4">
        <v>5.5300000000000002E-2</v>
      </c>
      <c r="H182">
        <f t="shared" si="13"/>
        <v>-6.1840650140632905E-2</v>
      </c>
    </row>
    <row r="183" spans="2:8" x14ac:dyDescent="0.35">
      <c r="B183" s="10">
        <v>44784</v>
      </c>
      <c r="C183">
        <v>739.45</v>
      </c>
      <c r="D183">
        <v>40800</v>
      </c>
      <c r="E183">
        <f t="shared" si="12"/>
        <v>-3.2639979068550407</v>
      </c>
      <c r="F183" s="3">
        <v>44784</v>
      </c>
      <c r="G183" s="4">
        <v>5.6100000000000004E-2</v>
      </c>
      <c r="H183">
        <f t="shared" si="13"/>
        <v>-3.3200979068550405</v>
      </c>
    </row>
    <row r="184" spans="2:8" x14ac:dyDescent="0.35">
      <c r="B184" s="10">
        <v>44785</v>
      </c>
      <c r="C184">
        <v>758.75</v>
      </c>
      <c r="D184">
        <v>42500</v>
      </c>
      <c r="E184">
        <f t="shared" si="12"/>
        <v>2.6100480086550752</v>
      </c>
      <c r="F184" s="3">
        <v>44785</v>
      </c>
      <c r="G184" s="4">
        <v>5.5500000000000001E-2</v>
      </c>
      <c r="H184">
        <f t="shared" si="13"/>
        <v>2.5545480086550754</v>
      </c>
    </row>
    <row r="185" spans="2:8" x14ac:dyDescent="0.35">
      <c r="B185" s="10">
        <v>44789</v>
      </c>
      <c r="C185">
        <v>766.55</v>
      </c>
      <c r="D185">
        <v>40800</v>
      </c>
      <c r="E185">
        <f t="shared" si="12"/>
        <v>1.0280065897858259</v>
      </c>
      <c r="F185" s="12">
        <v>44790</v>
      </c>
      <c r="G185" s="4">
        <v>5.5399999999999998E-2</v>
      </c>
      <c r="H185">
        <f t="shared" si="13"/>
        <v>0.97260658978582593</v>
      </c>
    </row>
    <row r="186" spans="2:8" x14ac:dyDescent="0.35">
      <c r="B186" s="10">
        <v>44791</v>
      </c>
      <c r="C186">
        <v>770.5</v>
      </c>
      <c r="D186">
        <v>47600</v>
      </c>
      <c r="E186">
        <f t="shared" si="12"/>
        <v>0.51529580588350998</v>
      </c>
      <c r="F186" s="3">
        <v>44791</v>
      </c>
      <c r="G186" s="4">
        <v>5.5599999999999997E-2</v>
      </c>
      <c r="H186">
        <f t="shared" si="13"/>
        <v>0.45969580588351</v>
      </c>
    </row>
    <row r="187" spans="2:8" x14ac:dyDescent="0.35">
      <c r="B187" s="10">
        <v>44792</v>
      </c>
      <c r="C187">
        <v>766.65</v>
      </c>
      <c r="D187">
        <v>51850</v>
      </c>
      <c r="E187">
        <f t="shared" si="12"/>
        <v>-0.49967553536664799</v>
      </c>
      <c r="F187" s="3">
        <v>44792</v>
      </c>
      <c r="G187" s="4">
        <v>5.5500000000000001E-2</v>
      </c>
      <c r="H187">
        <f t="shared" si="13"/>
        <v>-0.55517553536664799</v>
      </c>
    </row>
    <row r="188" spans="2:8" x14ac:dyDescent="0.35">
      <c r="B188" s="10">
        <v>44795</v>
      </c>
      <c r="C188">
        <v>738.25</v>
      </c>
      <c r="D188">
        <v>63750</v>
      </c>
      <c r="E188">
        <f t="shared" si="12"/>
        <v>-3.704428357138196</v>
      </c>
      <c r="F188" s="3">
        <v>44795</v>
      </c>
      <c r="G188" s="4">
        <v>5.5800000000000002E-2</v>
      </c>
      <c r="H188">
        <f t="shared" si="13"/>
        <v>-3.760228357138196</v>
      </c>
    </row>
    <row r="189" spans="2:8" x14ac:dyDescent="0.35">
      <c r="B189" s="10">
        <v>44796</v>
      </c>
      <c r="C189">
        <v>751.7</v>
      </c>
      <c r="D189">
        <v>68850</v>
      </c>
      <c r="E189">
        <f t="shared" si="12"/>
        <v>1.8218760582458577</v>
      </c>
      <c r="F189" s="3">
        <v>44796</v>
      </c>
      <c r="G189" s="4">
        <v>5.5199999999999999E-2</v>
      </c>
      <c r="H189">
        <f t="shared" si="13"/>
        <v>1.7666760582458578</v>
      </c>
    </row>
    <row r="190" spans="2:8" x14ac:dyDescent="0.35">
      <c r="B190" s="10">
        <v>44797</v>
      </c>
      <c r="C190">
        <v>740.2</v>
      </c>
      <c r="D190">
        <v>66300</v>
      </c>
      <c r="E190">
        <f t="shared" si="12"/>
        <v>-1.5298656378874551</v>
      </c>
      <c r="F190" s="3">
        <v>44797</v>
      </c>
      <c r="G190" s="4">
        <v>5.5800000000000002E-2</v>
      </c>
      <c r="H190">
        <f t="shared" si="13"/>
        <v>-1.5856656378874552</v>
      </c>
    </row>
    <row r="191" spans="2:8" x14ac:dyDescent="0.35">
      <c r="B191" s="10">
        <v>44798</v>
      </c>
      <c r="C191">
        <v>729.45</v>
      </c>
      <c r="D191">
        <v>75650</v>
      </c>
      <c r="E191">
        <f t="shared" si="12"/>
        <v>-1.4523101864360983</v>
      </c>
      <c r="F191" s="3">
        <v>44798</v>
      </c>
      <c r="G191" s="4">
        <v>5.62E-2</v>
      </c>
      <c r="H191">
        <f t="shared" si="13"/>
        <v>-1.5085101864360984</v>
      </c>
    </row>
    <row r="192" spans="2:8" x14ac:dyDescent="0.35">
      <c r="B192" s="10">
        <v>44799</v>
      </c>
      <c r="C192">
        <v>757</v>
      </c>
      <c r="D192">
        <v>23800</v>
      </c>
      <c r="E192">
        <f t="shared" si="12"/>
        <v>3.7768181506614504</v>
      </c>
      <c r="F192" s="3">
        <v>44799</v>
      </c>
      <c r="G192" s="4">
        <v>5.5899999999999998E-2</v>
      </c>
      <c r="H192">
        <f t="shared" si="13"/>
        <v>3.7209181506614506</v>
      </c>
    </row>
    <row r="193" spans="2:8" x14ac:dyDescent="0.35">
      <c r="B193" s="10">
        <v>44802</v>
      </c>
      <c r="C193">
        <v>742.75</v>
      </c>
      <c r="D193">
        <v>24650</v>
      </c>
      <c r="E193">
        <f t="shared" si="12"/>
        <v>-1.8824306472919419</v>
      </c>
      <c r="F193" s="3">
        <v>44802</v>
      </c>
      <c r="G193" s="4">
        <v>5.5999999999999994E-2</v>
      </c>
      <c r="H193">
        <f t="shared" si="13"/>
        <v>-1.9384306472919419</v>
      </c>
    </row>
    <row r="194" spans="2:8" x14ac:dyDescent="0.35">
      <c r="B194" s="10">
        <v>44803</v>
      </c>
      <c r="C194">
        <v>767.3</v>
      </c>
      <c r="D194">
        <v>25500</v>
      </c>
      <c r="E194">
        <f t="shared" si="12"/>
        <v>3.3052844160215353</v>
      </c>
      <c r="F194" s="3">
        <v>44803</v>
      </c>
      <c r="G194" s="4">
        <v>5.5899999999999998E-2</v>
      </c>
      <c r="H194">
        <f t="shared" si="13"/>
        <v>3.2493844160215355</v>
      </c>
    </row>
    <row r="195" spans="2:8" x14ac:dyDescent="0.35">
      <c r="B195" s="10">
        <v>44810</v>
      </c>
      <c r="C195">
        <v>768.65</v>
      </c>
      <c r="D195">
        <v>26350</v>
      </c>
      <c r="E195">
        <f t="shared" si="12"/>
        <v>0.17594161344976186</v>
      </c>
      <c r="F195" s="3">
        <v>44810</v>
      </c>
      <c r="G195" s="4">
        <v>5.5999999999999994E-2</v>
      </c>
      <c r="H195">
        <f t="shared" si="13"/>
        <v>0.11994161344976187</v>
      </c>
    </row>
    <row r="196" spans="2:8" x14ac:dyDescent="0.35">
      <c r="B196" s="10">
        <v>44811</v>
      </c>
      <c r="C196">
        <v>781.75</v>
      </c>
      <c r="D196">
        <v>35700</v>
      </c>
      <c r="E196">
        <f t="shared" si="12"/>
        <v>1.7042867364860499</v>
      </c>
      <c r="F196" s="3">
        <v>44811</v>
      </c>
      <c r="G196" s="4">
        <v>5.5899999999999998E-2</v>
      </c>
      <c r="H196">
        <f t="shared" si="13"/>
        <v>1.6483867364860498</v>
      </c>
    </row>
    <row r="197" spans="2:8" x14ac:dyDescent="0.35">
      <c r="B197" s="10">
        <v>44812</v>
      </c>
      <c r="C197">
        <v>793.9</v>
      </c>
      <c r="D197">
        <v>39100</v>
      </c>
      <c r="E197">
        <f t="shared" si="12"/>
        <v>1.5542053086024914</v>
      </c>
      <c r="F197" s="3">
        <v>44812</v>
      </c>
      <c r="G197" s="4">
        <v>5.6399999999999999E-2</v>
      </c>
      <c r="H197">
        <f t="shared" si="13"/>
        <v>1.4978053086024914</v>
      </c>
    </row>
    <row r="198" spans="2:8" x14ac:dyDescent="0.35">
      <c r="B198" s="10">
        <v>44813</v>
      </c>
      <c r="C198">
        <v>786.05</v>
      </c>
      <c r="D198">
        <v>37400</v>
      </c>
      <c r="E198">
        <f t="shared" ref="E198:E229" si="14">((C198-C197)/C197)*100</f>
        <v>-0.98878952009069443</v>
      </c>
      <c r="F198" s="3">
        <v>44813</v>
      </c>
      <c r="G198" s="4">
        <v>5.6399999999999999E-2</v>
      </c>
      <c r="H198">
        <f t="shared" ref="H198:H229" si="15">E198-G198</f>
        <v>-1.0451895200906944</v>
      </c>
    </row>
    <row r="199" spans="2:8" x14ac:dyDescent="0.35">
      <c r="B199" s="10">
        <v>44816</v>
      </c>
      <c r="C199">
        <v>807.8</v>
      </c>
      <c r="D199">
        <v>37400</v>
      </c>
      <c r="E199">
        <f t="shared" si="14"/>
        <v>2.7669995547357042</v>
      </c>
      <c r="F199" s="3">
        <v>44816</v>
      </c>
      <c r="G199" s="4">
        <v>5.6600000000000004E-2</v>
      </c>
      <c r="H199">
        <f t="shared" si="15"/>
        <v>2.7103995547357043</v>
      </c>
    </row>
    <row r="200" spans="2:8" x14ac:dyDescent="0.35">
      <c r="B200" s="10">
        <v>44817</v>
      </c>
      <c r="C200">
        <v>807.85</v>
      </c>
      <c r="D200">
        <v>37400</v>
      </c>
      <c r="E200">
        <f t="shared" si="14"/>
        <v>6.1896509036974768E-3</v>
      </c>
      <c r="F200" s="3">
        <v>44817</v>
      </c>
      <c r="G200" s="4">
        <v>5.6600000000000004E-2</v>
      </c>
      <c r="H200">
        <f t="shared" si="15"/>
        <v>-5.0410349096302529E-2</v>
      </c>
    </row>
    <row r="201" spans="2:8" x14ac:dyDescent="0.35">
      <c r="B201" s="10">
        <v>44818</v>
      </c>
      <c r="C201">
        <v>783</v>
      </c>
      <c r="D201">
        <v>38250</v>
      </c>
      <c r="E201">
        <f t="shared" si="14"/>
        <v>-3.0760661013802091</v>
      </c>
      <c r="F201" s="3">
        <v>44818</v>
      </c>
      <c r="G201" s="4">
        <v>5.7000000000000002E-2</v>
      </c>
      <c r="H201">
        <f t="shared" si="15"/>
        <v>-3.133066101380209</v>
      </c>
    </row>
    <row r="202" spans="2:8" x14ac:dyDescent="0.35">
      <c r="B202" s="10">
        <v>44819</v>
      </c>
      <c r="C202">
        <v>799.7</v>
      </c>
      <c r="D202">
        <v>38250</v>
      </c>
      <c r="E202">
        <f t="shared" si="14"/>
        <v>2.1328224776500697</v>
      </c>
      <c r="F202" s="3">
        <v>44819</v>
      </c>
      <c r="G202" s="4">
        <v>5.7599999999999998E-2</v>
      </c>
      <c r="H202">
        <f t="shared" si="15"/>
        <v>2.0752224776500698</v>
      </c>
    </row>
    <row r="203" spans="2:8" x14ac:dyDescent="0.35">
      <c r="B203" s="10">
        <v>44820</v>
      </c>
      <c r="C203">
        <v>750.4</v>
      </c>
      <c r="D203">
        <v>42500</v>
      </c>
      <c r="E203">
        <f t="shared" si="14"/>
        <v>-6.1648118044266687</v>
      </c>
      <c r="F203" s="3">
        <v>44820</v>
      </c>
      <c r="G203" s="4">
        <v>5.7699999999999994E-2</v>
      </c>
      <c r="H203">
        <f t="shared" si="15"/>
        <v>-6.2225118044266683</v>
      </c>
    </row>
    <row r="204" spans="2:8" x14ac:dyDescent="0.35">
      <c r="B204" s="10">
        <v>44823</v>
      </c>
      <c r="C204">
        <v>745.9</v>
      </c>
      <c r="D204">
        <v>44200</v>
      </c>
      <c r="E204">
        <f t="shared" si="14"/>
        <v>-0.59968017057569301</v>
      </c>
      <c r="F204" s="3">
        <v>44823</v>
      </c>
      <c r="G204" s="4">
        <v>5.7800000000000004E-2</v>
      </c>
      <c r="H204">
        <f t="shared" si="15"/>
        <v>-0.65748017057569297</v>
      </c>
    </row>
    <row r="205" spans="2:8" x14ac:dyDescent="0.35">
      <c r="B205" s="10">
        <v>44824</v>
      </c>
      <c r="C205">
        <v>760</v>
      </c>
      <c r="D205">
        <v>45900</v>
      </c>
      <c r="E205">
        <f t="shared" si="14"/>
        <v>1.8903338249095083</v>
      </c>
      <c r="F205" s="3">
        <v>44824</v>
      </c>
      <c r="G205" s="4">
        <v>5.79E-2</v>
      </c>
      <c r="H205">
        <f t="shared" si="15"/>
        <v>1.8324338249095082</v>
      </c>
    </row>
    <row r="206" spans="2:8" x14ac:dyDescent="0.35">
      <c r="B206" s="10">
        <v>44825</v>
      </c>
      <c r="C206">
        <v>758.35</v>
      </c>
      <c r="D206">
        <v>46750</v>
      </c>
      <c r="E206">
        <f t="shared" si="14"/>
        <v>-0.21710526315789175</v>
      </c>
      <c r="F206" s="3">
        <v>44825</v>
      </c>
      <c r="G206" s="4">
        <v>5.8499999999999996E-2</v>
      </c>
      <c r="H206">
        <f t="shared" si="15"/>
        <v>-0.27560526315789174</v>
      </c>
    </row>
    <row r="207" spans="2:8" x14ac:dyDescent="0.35">
      <c r="B207" s="10">
        <v>44827</v>
      </c>
      <c r="C207">
        <v>738.85</v>
      </c>
      <c r="D207">
        <v>50150</v>
      </c>
      <c r="E207">
        <f t="shared" si="14"/>
        <v>-2.5713720577569723</v>
      </c>
      <c r="F207" s="3">
        <v>44827</v>
      </c>
      <c r="G207" s="4">
        <v>5.9000000000000004E-2</v>
      </c>
      <c r="H207">
        <f t="shared" si="15"/>
        <v>-2.6303720577569725</v>
      </c>
    </row>
    <row r="208" spans="2:8" x14ac:dyDescent="0.35">
      <c r="B208" s="10">
        <v>44830</v>
      </c>
      <c r="C208">
        <v>720.7</v>
      </c>
      <c r="D208">
        <v>56950</v>
      </c>
      <c r="E208">
        <f t="shared" si="14"/>
        <v>-2.4565202679840263</v>
      </c>
      <c r="F208" s="3">
        <v>44830</v>
      </c>
      <c r="G208" s="4">
        <v>5.9400000000000001E-2</v>
      </c>
      <c r="H208">
        <f t="shared" si="15"/>
        <v>-2.5159202679840265</v>
      </c>
    </row>
    <row r="209" spans="2:8" x14ac:dyDescent="0.35">
      <c r="B209" s="10">
        <v>44831</v>
      </c>
      <c r="C209">
        <v>723.75</v>
      </c>
      <c r="D209">
        <v>58650</v>
      </c>
      <c r="E209">
        <f t="shared" si="14"/>
        <v>0.42319966699041967</v>
      </c>
      <c r="F209" s="3">
        <v>44831</v>
      </c>
      <c r="G209" s="4">
        <v>5.9699999999999996E-2</v>
      </c>
      <c r="H209">
        <f t="shared" si="15"/>
        <v>0.36349966699041969</v>
      </c>
    </row>
    <row r="210" spans="2:8" x14ac:dyDescent="0.35">
      <c r="B210" s="10">
        <v>44832</v>
      </c>
      <c r="C210">
        <v>723</v>
      </c>
      <c r="D210">
        <v>62050</v>
      </c>
      <c r="E210">
        <f t="shared" si="14"/>
        <v>-0.10362694300518134</v>
      </c>
      <c r="F210" s="3">
        <v>44832</v>
      </c>
      <c r="G210" s="4">
        <v>6.0999999999999999E-2</v>
      </c>
      <c r="H210">
        <f t="shared" si="15"/>
        <v>-0.16462694300518133</v>
      </c>
    </row>
    <row r="211" spans="2:8" x14ac:dyDescent="0.35">
      <c r="B211" s="10">
        <v>44833</v>
      </c>
      <c r="C211">
        <v>731.4</v>
      </c>
      <c r="D211">
        <v>69700</v>
      </c>
      <c r="E211">
        <f t="shared" si="14"/>
        <v>1.1618257261410758</v>
      </c>
      <c r="F211" s="3">
        <v>44833</v>
      </c>
      <c r="G211" s="4">
        <v>6.0899999999999996E-2</v>
      </c>
      <c r="H211">
        <f t="shared" si="15"/>
        <v>1.1009257261410759</v>
      </c>
    </row>
    <row r="212" spans="2:8" x14ac:dyDescent="0.35">
      <c r="B212" s="10">
        <v>44837</v>
      </c>
      <c r="C212">
        <v>752.5</v>
      </c>
      <c r="D212">
        <v>30600</v>
      </c>
      <c r="E212">
        <f t="shared" si="14"/>
        <v>2.884878315559205</v>
      </c>
      <c r="F212" s="3">
        <v>44837</v>
      </c>
      <c r="G212" s="4">
        <v>5.9800000000000006E-2</v>
      </c>
      <c r="H212">
        <f t="shared" si="15"/>
        <v>2.825078315559205</v>
      </c>
    </row>
    <row r="213" spans="2:8" x14ac:dyDescent="0.35">
      <c r="B213" s="10">
        <v>44838</v>
      </c>
      <c r="C213">
        <v>768.5</v>
      </c>
      <c r="D213">
        <v>36550</v>
      </c>
      <c r="E213">
        <f t="shared" si="14"/>
        <v>2.1262458471760799</v>
      </c>
      <c r="F213" s="3">
        <v>44838</v>
      </c>
      <c r="G213" s="4">
        <v>5.96E-2</v>
      </c>
      <c r="H213">
        <f t="shared" si="15"/>
        <v>2.0666458471760798</v>
      </c>
    </row>
    <row r="214" spans="2:8" x14ac:dyDescent="0.35">
      <c r="B214" s="10">
        <v>44840</v>
      </c>
      <c r="C214">
        <v>774.15</v>
      </c>
      <c r="D214">
        <v>36550</v>
      </c>
      <c r="E214">
        <f t="shared" si="14"/>
        <v>0.73519843851658784</v>
      </c>
      <c r="F214" s="3">
        <v>44840</v>
      </c>
      <c r="G214" s="4">
        <v>6.0899999999999996E-2</v>
      </c>
      <c r="H214">
        <f t="shared" si="15"/>
        <v>0.67429843851658788</v>
      </c>
    </row>
    <row r="215" spans="2:8" x14ac:dyDescent="0.35">
      <c r="B215" s="10">
        <v>44841</v>
      </c>
      <c r="C215">
        <v>747.85</v>
      </c>
      <c r="D215">
        <v>45050</v>
      </c>
      <c r="E215">
        <f t="shared" si="14"/>
        <v>-3.3972744300200164</v>
      </c>
      <c r="F215" s="3">
        <v>44841</v>
      </c>
      <c r="G215" s="4">
        <v>6.1200000000000004E-2</v>
      </c>
      <c r="H215">
        <f t="shared" si="15"/>
        <v>-3.4584744300200163</v>
      </c>
    </row>
    <row r="216" spans="2:8" x14ac:dyDescent="0.35">
      <c r="B216" s="10">
        <v>44844</v>
      </c>
      <c r="C216">
        <v>734.4</v>
      </c>
      <c r="D216">
        <v>45050</v>
      </c>
      <c r="E216">
        <f t="shared" si="14"/>
        <v>-1.7984890018051809</v>
      </c>
      <c r="F216" s="3">
        <v>44844</v>
      </c>
      <c r="G216" s="4">
        <v>6.13E-2</v>
      </c>
      <c r="H216">
        <f t="shared" si="15"/>
        <v>-1.8597890018051808</v>
      </c>
    </row>
    <row r="217" spans="2:8" x14ac:dyDescent="0.35">
      <c r="B217" s="10">
        <v>44845</v>
      </c>
      <c r="C217">
        <v>717</v>
      </c>
      <c r="D217">
        <v>45900</v>
      </c>
      <c r="E217">
        <f t="shared" si="14"/>
        <v>-2.3692810457516309</v>
      </c>
      <c r="F217" s="3">
        <v>44845</v>
      </c>
      <c r="G217" s="4">
        <v>6.2E-2</v>
      </c>
      <c r="H217">
        <f t="shared" si="15"/>
        <v>-2.4312810457516307</v>
      </c>
    </row>
    <row r="218" spans="2:8" x14ac:dyDescent="0.35">
      <c r="B218" s="10">
        <v>44846</v>
      </c>
      <c r="C218">
        <v>718.9</v>
      </c>
      <c r="D218">
        <v>59500</v>
      </c>
      <c r="E218">
        <f t="shared" si="14"/>
        <v>0.26499302649929951</v>
      </c>
      <c r="F218" s="3">
        <v>44846</v>
      </c>
      <c r="G218" s="4">
        <v>6.2300000000000001E-2</v>
      </c>
      <c r="H218">
        <f t="shared" si="15"/>
        <v>0.20269302649929952</v>
      </c>
    </row>
    <row r="219" spans="2:8" x14ac:dyDescent="0.35">
      <c r="B219" s="10">
        <v>44847</v>
      </c>
      <c r="C219">
        <v>711.9</v>
      </c>
      <c r="D219">
        <v>79050</v>
      </c>
      <c r="E219">
        <f t="shared" si="14"/>
        <v>-0.97370983446932824</v>
      </c>
      <c r="F219" s="3">
        <v>44847</v>
      </c>
      <c r="G219" s="4">
        <v>6.3E-2</v>
      </c>
      <c r="H219">
        <f t="shared" si="15"/>
        <v>-1.0367098344693282</v>
      </c>
    </row>
    <row r="220" spans="2:8" x14ac:dyDescent="0.35">
      <c r="B220" s="10">
        <v>44848</v>
      </c>
      <c r="C220">
        <v>680.55</v>
      </c>
      <c r="D220">
        <v>56950</v>
      </c>
      <c r="E220">
        <f t="shared" si="14"/>
        <v>-4.4037083860092743</v>
      </c>
      <c r="F220" s="3">
        <v>44848</v>
      </c>
      <c r="G220" s="4">
        <v>6.3299999999999995E-2</v>
      </c>
      <c r="H220">
        <f t="shared" si="15"/>
        <v>-4.4670083860092742</v>
      </c>
    </row>
    <row r="221" spans="2:8" x14ac:dyDescent="0.35">
      <c r="B221" s="10">
        <v>44851</v>
      </c>
      <c r="C221">
        <v>716.3</v>
      </c>
      <c r="D221">
        <v>57800</v>
      </c>
      <c r="E221">
        <f t="shared" si="14"/>
        <v>5.2531041069723017</v>
      </c>
      <c r="F221" s="3">
        <v>44851</v>
      </c>
      <c r="G221" s="4">
        <v>6.3E-2</v>
      </c>
      <c r="H221">
        <f t="shared" si="15"/>
        <v>5.190104106972302</v>
      </c>
    </row>
    <row r="222" spans="2:8" x14ac:dyDescent="0.35">
      <c r="B222" s="10">
        <v>44852</v>
      </c>
      <c r="C222">
        <v>715.2</v>
      </c>
      <c r="D222">
        <v>58650</v>
      </c>
      <c r="E222">
        <f t="shared" si="14"/>
        <v>-0.15356694122573072</v>
      </c>
      <c r="F222" s="3">
        <v>44852</v>
      </c>
      <c r="G222" s="4">
        <v>6.3E-2</v>
      </c>
      <c r="H222">
        <f t="shared" si="15"/>
        <v>-0.21656694122573072</v>
      </c>
    </row>
    <row r="223" spans="2:8" x14ac:dyDescent="0.35">
      <c r="B223" s="10">
        <v>44853</v>
      </c>
      <c r="C223">
        <v>682</v>
      </c>
      <c r="D223">
        <v>59500</v>
      </c>
      <c r="E223">
        <f t="shared" si="14"/>
        <v>-4.6420581655481046</v>
      </c>
      <c r="F223" s="3">
        <v>44853</v>
      </c>
      <c r="G223" s="4">
        <v>6.3299999999999995E-2</v>
      </c>
      <c r="H223">
        <f t="shared" si="15"/>
        <v>-4.7053581655481045</v>
      </c>
    </row>
    <row r="224" spans="2:8" x14ac:dyDescent="0.35">
      <c r="B224" s="10">
        <v>44854</v>
      </c>
      <c r="C224">
        <v>716.95</v>
      </c>
      <c r="D224">
        <v>59500</v>
      </c>
      <c r="E224">
        <f t="shared" si="14"/>
        <v>5.1246334310850505</v>
      </c>
      <c r="F224" s="3">
        <v>44854</v>
      </c>
      <c r="G224" s="4">
        <v>6.3799999999999996E-2</v>
      </c>
      <c r="H224">
        <f t="shared" si="15"/>
        <v>5.0608334310850509</v>
      </c>
    </row>
    <row r="225" spans="2:8" x14ac:dyDescent="0.35">
      <c r="B225" s="10">
        <v>44855</v>
      </c>
      <c r="C225">
        <v>711.9</v>
      </c>
      <c r="D225">
        <v>61200</v>
      </c>
      <c r="E225">
        <f t="shared" si="14"/>
        <v>-0.70437268986680623</v>
      </c>
      <c r="F225" s="3">
        <v>44855</v>
      </c>
      <c r="G225" s="4">
        <v>6.3799999999999996E-2</v>
      </c>
      <c r="H225">
        <f t="shared" si="15"/>
        <v>-0.7681726898668062</v>
      </c>
    </row>
    <row r="226" spans="2:8" x14ac:dyDescent="0.35">
      <c r="B226" s="10">
        <v>44859</v>
      </c>
      <c r="C226">
        <v>717.75</v>
      </c>
      <c r="D226">
        <v>67150</v>
      </c>
      <c r="E226">
        <f t="shared" si="14"/>
        <v>0.8217446270543648</v>
      </c>
      <c r="F226" s="3">
        <v>44859</v>
      </c>
      <c r="G226" s="4">
        <v>6.3600000000000004E-2</v>
      </c>
      <c r="H226">
        <f t="shared" si="15"/>
        <v>0.75814462705436481</v>
      </c>
    </row>
    <row r="227" spans="2:8" x14ac:dyDescent="0.35">
      <c r="B227" s="10">
        <v>44861</v>
      </c>
      <c r="C227">
        <v>699.35</v>
      </c>
      <c r="D227">
        <v>73950</v>
      </c>
      <c r="E227">
        <f t="shared" si="14"/>
        <v>-2.563566701497733</v>
      </c>
      <c r="F227" s="3">
        <v>44861</v>
      </c>
      <c r="G227" s="4">
        <v>6.3799999999999996E-2</v>
      </c>
      <c r="H227">
        <f t="shared" si="15"/>
        <v>-2.6273667014977331</v>
      </c>
    </row>
    <row r="228" spans="2:8" x14ac:dyDescent="0.35">
      <c r="B228" s="10">
        <v>44862</v>
      </c>
      <c r="C228">
        <v>709.75</v>
      </c>
      <c r="D228">
        <v>21250</v>
      </c>
      <c r="E228">
        <f t="shared" si="14"/>
        <v>1.4870951597912314</v>
      </c>
      <c r="F228" s="3">
        <v>44862</v>
      </c>
      <c r="G228" s="4">
        <v>6.4500000000000002E-2</v>
      </c>
      <c r="H228">
        <f t="shared" si="15"/>
        <v>1.4225951597912314</v>
      </c>
    </row>
    <row r="229" spans="2:8" x14ac:dyDescent="0.35">
      <c r="B229" s="10">
        <v>44865</v>
      </c>
      <c r="C229">
        <v>711.25</v>
      </c>
      <c r="D229">
        <v>22100</v>
      </c>
      <c r="E229">
        <f t="shared" si="14"/>
        <v>0.21134202183867556</v>
      </c>
      <c r="F229" s="3">
        <v>44865</v>
      </c>
      <c r="G229" s="4">
        <v>6.4399999999999999E-2</v>
      </c>
      <c r="H229">
        <f t="shared" si="15"/>
        <v>0.14694202183867555</v>
      </c>
    </row>
    <row r="230" spans="2:8" x14ac:dyDescent="0.35">
      <c r="E230" s="3"/>
    </row>
    <row r="231" spans="2:8" x14ac:dyDescent="0.35">
      <c r="E231" s="3"/>
    </row>
    <row r="232" spans="2:8" x14ac:dyDescent="0.35">
      <c r="E23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64F6-0FB5-40C3-8A9F-8A8AB6C73157}">
  <dimension ref="A1:T248"/>
  <sheetViews>
    <sheetView topLeftCell="G1" workbookViewId="0">
      <selection activeCell="B1" sqref="B1:B1048576"/>
    </sheetView>
  </sheetViews>
  <sheetFormatPr defaultRowHeight="14.5" x14ac:dyDescent="0.35"/>
  <cols>
    <col min="1" max="1" width="10.453125" bestFit="1" customWidth="1"/>
    <col min="4" max="4" width="10.08984375" bestFit="1" customWidth="1"/>
  </cols>
  <sheetData>
    <row r="1" spans="1:20" x14ac:dyDescent="0.35">
      <c r="A1" t="s">
        <v>0</v>
      </c>
      <c r="B1" t="s">
        <v>1</v>
      </c>
      <c r="C1" t="s">
        <v>2</v>
      </c>
      <c r="D1" s="1" t="s">
        <v>0</v>
      </c>
      <c r="E1" s="1" t="s">
        <v>3</v>
      </c>
      <c r="F1" t="s">
        <v>4</v>
      </c>
      <c r="G1" t="s">
        <v>5</v>
      </c>
      <c r="H1" t="s">
        <v>6</v>
      </c>
      <c r="I1" t="s">
        <v>26</v>
      </c>
    </row>
    <row r="2" spans="1:20" x14ac:dyDescent="0.35">
      <c r="A2" s="2">
        <v>44501</v>
      </c>
      <c r="B2">
        <v>405.32476800000001</v>
      </c>
      <c r="D2" s="3">
        <v>44501</v>
      </c>
      <c r="E2" s="4">
        <v>3.61E-2</v>
      </c>
    </row>
    <row r="3" spans="1:20" x14ac:dyDescent="0.35">
      <c r="A3" s="2">
        <v>44502</v>
      </c>
      <c r="B3">
        <v>402.26870700000001</v>
      </c>
      <c r="C3">
        <f>(B3-B2)/B2</f>
        <v>-7.5397835051619639E-3</v>
      </c>
      <c r="D3" s="3">
        <v>44502</v>
      </c>
      <c r="E3" s="4">
        <v>3.61E-2</v>
      </c>
      <c r="F3">
        <f>VLOOKUP(D3,A3:C248,3,FALSE)</f>
        <v>-7.5397835051619639E-3</v>
      </c>
      <c r="G3">
        <f>F3*100</f>
        <v>-0.75397835051619644</v>
      </c>
      <c r="H3">
        <f>G3-E3</f>
        <v>-0.79007835051619646</v>
      </c>
      <c r="I3">
        <f>H3/$T$16</f>
        <v>-1.7936573523415607E-2</v>
      </c>
    </row>
    <row r="4" spans="1:20" x14ac:dyDescent="0.35">
      <c r="A4" s="2">
        <v>44503</v>
      </c>
      <c r="B4">
        <v>398.325378</v>
      </c>
      <c r="C4">
        <f t="shared" ref="C4:C67" si="0">(B4-B3)/B3</f>
        <v>-9.8027237301359493E-3</v>
      </c>
      <c r="D4" s="3">
        <v>44503</v>
      </c>
      <c r="E4" s="4">
        <v>3.6699999999999997E-2</v>
      </c>
      <c r="F4">
        <f t="shared" ref="F4:F67" si="1">VLOOKUP(D4,A4:C249,3,FALSE)</f>
        <v>-9.8027237301359493E-3</v>
      </c>
      <c r="G4">
        <f t="shared" ref="G4:G67" si="2">F4*100</f>
        <v>-0.98027237301359493</v>
      </c>
      <c r="H4">
        <f t="shared" ref="H4:H67" si="3">G4-E4</f>
        <v>-1.0169723730135949</v>
      </c>
      <c r="I4">
        <f t="shared" ref="I4:I67" si="4">H4/$T$16</f>
        <v>-2.308758331110207E-2</v>
      </c>
      <c r="S4" s="7" t="s">
        <v>14</v>
      </c>
    </row>
    <row r="5" spans="1:20" x14ac:dyDescent="0.35">
      <c r="A5" s="2">
        <v>44504</v>
      </c>
      <c r="B5">
        <v>402.95880099999999</v>
      </c>
      <c r="C5">
        <f t="shared" si="0"/>
        <v>1.1632256581954447E-2</v>
      </c>
      <c r="D5" s="3">
        <v>44508</v>
      </c>
      <c r="E5" s="4">
        <v>3.6299999999999999E-2</v>
      </c>
      <c r="F5">
        <f t="shared" si="1"/>
        <v>1.8348697141373566E-2</v>
      </c>
      <c r="G5">
        <f t="shared" si="2"/>
        <v>1.8348697141373567</v>
      </c>
      <c r="H5">
        <f t="shared" si="3"/>
        <v>1.7985697141373567</v>
      </c>
      <c r="I5">
        <f t="shared" si="4"/>
        <v>4.0831618653436277E-2</v>
      </c>
      <c r="S5" t="s">
        <v>10</v>
      </c>
      <c r="T5">
        <f>AVERAGE(G3:G242)</f>
        <v>-0.14771882354573693</v>
      </c>
    </row>
    <row r="6" spans="1:20" x14ac:dyDescent="0.35">
      <c r="A6" s="2">
        <v>44508</v>
      </c>
      <c r="B6">
        <v>410.35257000000001</v>
      </c>
      <c r="C6">
        <f t="shared" si="0"/>
        <v>1.8348697141373566E-2</v>
      </c>
      <c r="D6" s="3">
        <v>44509</v>
      </c>
      <c r="E6" s="4">
        <v>3.5499999999999997E-2</v>
      </c>
      <c r="F6">
        <f t="shared" si="1"/>
        <v>4.3603457875260751E-2</v>
      </c>
      <c r="G6">
        <f t="shared" si="2"/>
        <v>4.3603457875260752</v>
      </c>
      <c r="H6">
        <f t="shared" si="3"/>
        <v>4.3248457875260753</v>
      </c>
      <c r="I6">
        <f t="shared" si="4"/>
        <v>9.8183824926620991E-2</v>
      </c>
      <c r="S6" t="s">
        <v>11</v>
      </c>
      <c r="T6">
        <f>MAX(G3:G242)</f>
        <v>9.5457023434736854</v>
      </c>
    </row>
    <row r="7" spans="1:20" x14ac:dyDescent="0.35">
      <c r="A7" s="2">
        <v>44509</v>
      </c>
      <c r="B7">
        <v>428.245361</v>
      </c>
      <c r="C7">
        <f t="shared" si="0"/>
        <v>4.3603457875260751E-2</v>
      </c>
      <c r="D7" s="3">
        <v>44510</v>
      </c>
      <c r="E7" s="4">
        <v>3.5299999999999998E-2</v>
      </c>
      <c r="F7">
        <f t="shared" si="1"/>
        <v>-2.152394360671198E-2</v>
      </c>
      <c r="G7">
        <f t="shared" si="2"/>
        <v>-2.1523943606711979</v>
      </c>
      <c r="H7">
        <f t="shared" si="3"/>
        <v>-2.1876943606711978</v>
      </c>
      <c r="I7">
        <f t="shared" si="4"/>
        <v>-4.9665632175977761E-2</v>
      </c>
      <c r="S7" t="s">
        <v>12</v>
      </c>
      <c r="T7">
        <f>MIN(G3:G242)</f>
        <v>-8.1482481868967991</v>
      </c>
    </row>
    <row r="8" spans="1:20" x14ac:dyDescent="0.35">
      <c r="A8" s="2">
        <v>44510</v>
      </c>
      <c r="B8">
        <v>419.02783199999999</v>
      </c>
      <c r="C8">
        <f t="shared" si="0"/>
        <v>-2.152394360671198E-2</v>
      </c>
      <c r="D8" s="3">
        <v>44511</v>
      </c>
      <c r="E8" s="4">
        <v>3.5699999999999996E-2</v>
      </c>
      <c r="F8">
        <f t="shared" si="1"/>
        <v>-9.88106680226436E-3</v>
      </c>
      <c r="G8">
        <f t="shared" si="2"/>
        <v>-0.988106680226436</v>
      </c>
      <c r="H8">
        <f t="shared" si="3"/>
        <v>-1.0238066802264361</v>
      </c>
      <c r="I8">
        <f t="shared" si="4"/>
        <v>-2.3242737611589667E-2</v>
      </c>
      <c r="S8" t="s">
        <v>17</v>
      </c>
      <c r="T8">
        <f>_xlfn.STDEV.S(G3:G242)</f>
        <v>2.7740723580959825</v>
      </c>
    </row>
    <row r="9" spans="1:20" x14ac:dyDescent="0.35">
      <c r="A9" s="2">
        <v>44511</v>
      </c>
      <c r="B9">
        <v>414.88738999999998</v>
      </c>
      <c r="C9">
        <f t="shared" si="0"/>
        <v>-9.88106680226436E-3</v>
      </c>
      <c r="D9" s="3">
        <v>44512</v>
      </c>
      <c r="E9" s="4">
        <v>3.5299999999999998E-2</v>
      </c>
      <c r="F9">
        <f t="shared" si="1"/>
        <v>1.1405417744800595E-2</v>
      </c>
      <c r="G9">
        <f t="shared" si="2"/>
        <v>1.1405417744800594</v>
      </c>
      <c r="H9">
        <f t="shared" si="3"/>
        <v>1.1052417744800596</v>
      </c>
      <c r="I9">
        <f t="shared" si="4"/>
        <v>2.5091499262269088E-2</v>
      </c>
      <c r="S9" t="s">
        <v>16</v>
      </c>
      <c r="T9">
        <f>T8*SQRT(252)</f>
        <v>44.037033470522921</v>
      </c>
    </row>
    <row r="10" spans="1:20" x14ac:dyDescent="0.35">
      <c r="A10" s="2">
        <v>44512</v>
      </c>
      <c r="B10">
        <v>419.61935399999999</v>
      </c>
      <c r="C10">
        <f t="shared" si="0"/>
        <v>1.1405417744800595E-2</v>
      </c>
      <c r="D10" s="3">
        <v>44515</v>
      </c>
      <c r="E10" s="4">
        <v>3.5499999999999997E-2</v>
      </c>
      <c r="F10">
        <f t="shared" si="1"/>
        <v>-1.1981668509980106E-2</v>
      </c>
      <c r="G10">
        <f t="shared" si="2"/>
        <v>-1.1981668509980106</v>
      </c>
      <c r="H10">
        <f t="shared" si="3"/>
        <v>-1.2336668509980107</v>
      </c>
      <c r="I10">
        <f t="shared" si="4"/>
        <v>-2.8007040266157517E-2</v>
      </c>
    </row>
    <row r="11" spans="1:20" x14ac:dyDescent="0.35">
      <c r="A11" s="2">
        <v>44515</v>
      </c>
      <c r="B11">
        <v>414.59161399999999</v>
      </c>
      <c r="C11">
        <f t="shared" si="0"/>
        <v>-1.1981668509980106E-2</v>
      </c>
      <c r="D11" s="3">
        <v>44516</v>
      </c>
      <c r="E11" s="4">
        <v>3.5499999999999997E-2</v>
      </c>
      <c r="F11">
        <f t="shared" si="1"/>
        <v>4.2801068330340086E-2</v>
      </c>
      <c r="G11">
        <f t="shared" si="2"/>
        <v>4.2801068330340089</v>
      </c>
      <c r="H11">
        <f t="shared" si="3"/>
        <v>4.244606833034009</v>
      </c>
      <c r="I11">
        <f t="shared" si="4"/>
        <v>9.6362218366020214E-2</v>
      </c>
      <c r="S11" t="s">
        <v>7</v>
      </c>
    </row>
    <row r="12" spans="1:20" x14ac:dyDescent="0.35">
      <c r="A12" s="2">
        <v>44516</v>
      </c>
      <c r="B12">
        <v>432.33657799999997</v>
      </c>
      <c r="C12">
        <f t="shared" si="0"/>
        <v>4.2801068330340086E-2</v>
      </c>
      <c r="D12" s="3">
        <v>44517</v>
      </c>
      <c r="E12" s="4">
        <v>3.56E-2</v>
      </c>
      <c r="F12">
        <f t="shared" si="1"/>
        <v>8.3228858789736793E-2</v>
      </c>
      <c r="G12">
        <f t="shared" si="2"/>
        <v>8.322885878973679</v>
      </c>
      <c r="H12">
        <f t="shared" si="3"/>
        <v>8.2872858789736785</v>
      </c>
      <c r="I12">
        <f t="shared" si="4"/>
        <v>0.18814021720840474</v>
      </c>
      <c r="S12" t="s">
        <v>10</v>
      </c>
      <c r="T12">
        <f>AVERAGE(H3:H242)</f>
        <v>-0.19347757354573705</v>
      </c>
    </row>
    <row r="13" spans="1:20" x14ac:dyDescent="0.35">
      <c r="A13" s="2">
        <v>44517</v>
      </c>
      <c r="B13">
        <v>468.319458</v>
      </c>
      <c r="C13">
        <f t="shared" si="0"/>
        <v>8.3228858789736793E-2</v>
      </c>
      <c r="D13" s="3">
        <v>44518</v>
      </c>
      <c r="E13" s="4">
        <v>3.5400000000000001E-2</v>
      </c>
      <c r="F13">
        <f t="shared" si="1"/>
        <v>-1.2209259944949761E-2</v>
      </c>
      <c r="G13">
        <f t="shared" si="2"/>
        <v>-1.2209259944949762</v>
      </c>
      <c r="H13">
        <f t="shared" si="3"/>
        <v>-1.2563259944949763</v>
      </c>
      <c r="I13">
        <f t="shared" si="4"/>
        <v>-2.8521454302493799E-2</v>
      </c>
      <c r="S13" t="s">
        <v>18</v>
      </c>
      <c r="T13">
        <f>MAX(H3:H242)</f>
        <v>9.510402343473686</v>
      </c>
    </row>
    <row r="14" spans="1:20" x14ac:dyDescent="0.35">
      <c r="A14" s="2">
        <v>44518</v>
      </c>
      <c r="B14">
        <v>462.60162400000002</v>
      </c>
      <c r="C14">
        <f t="shared" si="0"/>
        <v>-1.2209259944949761E-2</v>
      </c>
      <c r="D14" s="3">
        <v>44522</v>
      </c>
      <c r="E14" s="4">
        <v>3.5400000000000001E-2</v>
      </c>
      <c r="F14">
        <f t="shared" si="1"/>
        <v>-2.6638203068651587E-2</v>
      </c>
      <c r="G14">
        <f t="shared" si="2"/>
        <v>-2.6638203068651589</v>
      </c>
      <c r="H14">
        <f t="shared" si="3"/>
        <v>-2.699220306865159</v>
      </c>
      <c r="I14">
        <f t="shared" si="4"/>
        <v>-6.1278433282410096E-2</v>
      </c>
      <c r="S14" t="s">
        <v>19</v>
      </c>
      <c r="T14">
        <f>MIN(H3:H242)</f>
        <v>-8.197048186896799</v>
      </c>
    </row>
    <row r="15" spans="1:20" x14ac:dyDescent="0.35">
      <c r="A15" s="2">
        <v>44522</v>
      </c>
      <c r="B15">
        <v>450.27874800000001</v>
      </c>
      <c r="C15">
        <f t="shared" si="0"/>
        <v>-2.6638203068651587E-2</v>
      </c>
      <c r="D15" s="3">
        <v>44523</v>
      </c>
      <c r="E15" s="4">
        <v>3.5299999999999998E-2</v>
      </c>
      <c r="F15">
        <f t="shared" si="1"/>
        <v>9.545702343473686E-2</v>
      </c>
      <c r="G15">
        <f t="shared" si="2"/>
        <v>9.5457023434736854</v>
      </c>
      <c r="H15">
        <f t="shared" si="3"/>
        <v>9.510402343473686</v>
      </c>
      <c r="I15">
        <f t="shared" si="4"/>
        <v>0.21590773973179883</v>
      </c>
      <c r="S15" t="s">
        <v>20</v>
      </c>
      <c r="T15">
        <f>_xlfn.STDEV.S(H3:H242)</f>
        <v>2.7747918426654254</v>
      </c>
    </row>
    <row r="16" spans="1:20" x14ac:dyDescent="0.35">
      <c r="A16" s="2">
        <v>44523</v>
      </c>
      <c r="B16">
        <v>493.26101699999998</v>
      </c>
      <c r="C16">
        <f t="shared" si="0"/>
        <v>9.545702343473686E-2</v>
      </c>
      <c r="D16" s="3">
        <v>44524</v>
      </c>
      <c r="E16" s="4">
        <v>3.5499999999999997E-2</v>
      </c>
      <c r="F16">
        <f t="shared" si="1"/>
        <v>-2.598177345930416E-2</v>
      </c>
      <c r="G16">
        <f t="shared" si="2"/>
        <v>-2.598177345930416</v>
      </c>
      <c r="H16">
        <f t="shared" si="3"/>
        <v>-2.6336773459304159</v>
      </c>
      <c r="I16">
        <f t="shared" si="4"/>
        <v>-5.9790459163159407E-2</v>
      </c>
      <c r="S16" t="s">
        <v>16</v>
      </c>
      <c r="T16">
        <f>T15*SQRT(252)</f>
        <v>44.048454933980288</v>
      </c>
    </row>
    <row r="17" spans="1:9" x14ac:dyDescent="0.35">
      <c r="A17" s="2">
        <v>44524</v>
      </c>
      <c r="B17">
        <v>480.445221</v>
      </c>
      <c r="C17">
        <f t="shared" si="0"/>
        <v>-2.598177345930416E-2</v>
      </c>
      <c r="D17" s="3">
        <v>44525</v>
      </c>
      <c r="E17" s="4">
        <v>3.5499999999999997E-2</v>
      </c>
      <c r="F17">
        <f t="shared" si="1"/>
        <v>2.5443637413140135E-2</v>
      </c>
      <c r="G17">
        <f t="shared" si="2"/>
        <v>2.5443637413140134</v>
      </c>
      <c r="H17">
        <f t="shared" si="3"/>
        <v>2.5088637413140136</v>
      </c>
      <c r="I17">
        <f t="shared" si="4"/>
        <v>5.6956906776282894E-2</v>
      </c>
    </row>
    <row r="18" spans="1:9" x14ac:dyDescent="0.35">
      <c r="A18" s="2">
        <v>44525</v>
      </c>
      <c r="B18">
        <v>492.66949499999998</v>
      </c>
      <c r="C18">
        <f t="shared" si="0"/>
        <v>2.5443637413140135E-2</v>
      </c>
      <c r="D18" s="3">
        <v>44526</v>
      </c>
      <c r="E18" s="4">
        <v>3.5400000000000001E-2</v>
      </c>
      <c r="F18">
        <f t="shared" si="1"/>
        <v>-5.6928440434494486E-2</v>
      </c>
      <c r="G18">
        <f t="shared" si="2"/>
        <v>-5.6928440434494485</v>
      </c>
      <c r="H18">
        <f t="shared" si="3"/>
        <v>-5.7282440434494486</v>
      </c>
      <c r="I18">
        <f t="shared" si="4"/>
        <v>-0.13004415369471928</v>
      </c>
    </row>
    <row r="19" spans="1:9" x14ac:dyDescent="0.35">
      <c r="A19" s="2">
        <v>44526</v>
      </c>
      <c r="B19">
        <v>464.622589</v>
      </c>
      <c r="C19">
        <f t="shared" si="0"/>
        <v>-5.6928440434494486E-2</v>
      </c>
      <c r="D19" s="3">
        <v>44529</v>
      </c>
      <c r="E19" s="4">
        <v>3.5400000000000001E-2</v>
      </c>
      <c r="F19">
        <f t="shared" si="1"/>
        <v>6.0470607037144859E-3</v>
      </c>
      <c r="G19">
        <f t="shared" si="2"/>
        <v>0.60470607037144863</v>
      </c>
      <c r="H19">
        <f t="shared" si="3"/>
        <v>0.56930607037144865</v>
      </c>
      <c r="I19">
        <f t="shared" si="4"/>
        <v>1.2924541195025414E-2</v>
      </c>
    </row>
    <row r="20" spans="1:9" x14ac:dyDescent="0.35">
      <c r="A20" s="2">
        <v>44529</v>
      </c>
      <c r="B20">
        <v>467.43218999999999</v>
      </c>
      <c r="C20">
        <f t="shared" si="0"/>
        <v>6.0470607037144859E-3</v>
      </c>
      <c r="D20" s="3">
        <v>44530</v>
      </c>
      <c r="E20" s="4">
        <v>3.5499999999999997E-2</v>
      </c>
      <c r="F20">
        <f t="shared" si="1"/>
        <v>1.687361326142289E-3</v>
      </c>
      <c r="G20">
        <f t="shared" si="2"/>
        <v>0.1687361326142289</v>
      </c>
      <c r="H20">
        <f t="shared" si="3"/>
        <v>0.1332361326142289</v>
      </c>
      <c r="I20">
        <f t="shared" si="4"/>
        <v>3.0247629074373408E-3</v>
      </c>
    </row>
    <row r="21" spans="1:9" x14ac:dyDescent="0.35">
      <c r="A21" s="2">
        <v>44530</v>
      </c>
      <c r="B21">
        <v>468.22091699999999</v>
      </c>
      <c r="C21">
        <f t="shared" si="0"/>
        <v>1.687361326142289E-3</v>
      </c>
      <c r="D21" s="3">
        <v>44531</v>
      </c>
      <c r="E21" s="4">
        <v>3.5299999999999998E-2</v>
      </c>
      <c r="F21">
        <f t="shared" si="1"/>
        <v>2.7687043720859703E-2</v>
      </c>
      <c r="G21">
        <f t="shared" si="2"/>
        <v>2.7687043720859705</v>
      </c>
      <c r="H21">
        <f t="shared" si="3"/>
        <v>2.7334043720859706</v>
      </c>
      <c r="I21">
        <f t="shared" si="4"/>
        <v>6.2054489225167833E-2</v>
      </c>
    </row>
    <row r="22" spans="1:9" x14ac:dyDescent="0.35">
      <c r="A22" s="2">
        <v>44531</v>
      </c>
      <c r="B22">
        <v>481.18457000000001</v>
      </c>
      <c r="C22">
        <f t="shared" si="0"/>
        <v>2.7687043720859703E-2</v>
      </c>
      <c r="D22" s="3">
        <v>44532</v>
      </c>
      <c r="E22" s="4">
        <v>3.5400000000000001E-2</v>
      </c>
      <c r="F22">
        <f t="shared" si="1"/>
        <v>1.4340941979914415E-3</v>
      </c>
      <c r="G22">
        <f t="shared" si="2"/>
        <v>0.14340941979914415</v>
      </c>
      <c r="H22">
        <f t="shared" si="3"/>
        <v>0.10800941979914415</v>
      </c>
      <c r="I22">
        <f t="shared" si="4"/>
        <v>2.4520592143590144E-3</v>
      </c>
    </row>
    <row r="23" spans="1:9" x14ac:dyDescent="0.35">
      <c r="A23" s="2">
        <v>44532</v>
      </c>
      <c r="B23">
        <v>481.87463400000001</v>
      </c>
      <c r="C23">
        <f t="shared" si="0"/>
        <v>1.4340941979914415E-3</v>
      </c>
      <c r="D23" s="3">
        <v>44533</v>
      </c>
      <c r="E23" s="4">
        <v>3.5499999999999997E-2</v>
      </c>
      <c r="F23">
        <f t="shared" si="1"/>
        <v>-1.1968029842384266E-2</v>
      </c>
      <c r="G23">
        <f t="shared" si="2"/>
        <v>-1.1968029842384267</v>
      </c>
      <c r="H23">
        <f t="shared" si="3"/>
        <v>-1.2323029842384268</v>
      </c>
      <c r="I23">
        <f t="shared" si="4"/>
        <v>-2.7976077392167314E-2</v>
      </c>
    </row>
    <row r="24" spans="1:9" x14ac:dyDescent="0.35">
      <c r="A24" s="2">
        <v>44533</v>
      </c>
      <c r="B24">
        <v>476.10754400000002</v>
      </c>
      <c r="C24">
        <f t="shared" si="0"/>
        <v>-1.1968029842384266E-2</v>
      </c>
      <c r="D24" s="3">
        <v>44536</v>
      </c>
      <c r="E24" s="4">
        <v>3.56E-2</v>
      </c>
      <c r="F24">
        <f t="shared" si="1"/>
        <v>-3.1576764933596679E-2</v>
      </c>
      <c r="G24">
        <f t="shared" si="2"/>
        <v>-3.1576764933596682</v>
      </c>
      <c r="H24">
        <f t="shared" si="3"/>
        <v>-3.1932764933596682</v>
      </c>
      <c r="I24">
        <f t="shared" si="4"/>
        <v>-7.2494631154389935E-2</v>
      </c>
    </row>
    <row r="25" spans="1:9" x14ac:dyDescent="0.35">
      <c r="A25" s="2">
        <v>44536</v>
      </c>
      <c r="B25">
        <v>461.07360799999998</v>
      </c>
      <c r="C25">
        <f t="shared" si="0"/>
        <v>-3.1576764933596679E-2</v>
      </c>
      <c r="D25" s="3">
        <v>44537</v>
      </c>
      <c r="E25" s="4">
        <v>3.5699999999999996E-2</v>
      </c>
      <c r="F25">
        <f t="shared" si="1"/>
        <v>1.2507959466636824E-2</v>
      </c>
      <c r="G25">
        <f t="shared" si="2"/>
        <v>1.2507959466636824</v>
      </c>
      <c r="H25">
        <f t="shared" si="3"/>
        <v>1.2150959466636824</v>
      </c>
      <c r="I25">
        <f t="shared" si="4"/>
        <v>2.7585438546819975E-2</v>
      </c>
    </row>
    <row r="26" spans="1:9" x14ac:dyDescent="0.35">
      <c r="A26" s="2">
        <v>44537</v>
      </c>
      <c r="B26">
        <v>466.84069799999997</v>
      </c>
      <c r="C26">
        <f t="shared" si="0"/>
        <v>1.2507959466636824E-2</v>
      </c>
      <c r="D26" s="3">
        <v>44538</v>
      </c>
      <c r="E26" s="4">
        <v>3.5099999999999999E-2</v>
      </c>
      <c r="F26">
        <f t="shared" si="1"/>
        <v>1.6999319112491012E-2</v>
      </c>
      <c r="G26">
        <f t="shared" si="2"/>
        <v>1.6999319112491011</v>
      </c>
      <c r="H26">
        <f t="shared" si="3"/>
        <v>1.6648319112491012</v>
      </c>
      <c r="I26">
        <f t="shared" si="4"/>
        <v>3.7795466691041647E-2</v>
      </c>
    </row>
    <row r="27" spans="1:9" x14ac:dyDescent="0.35">
      <c r="A27" s="2">
        <v>44538</v>
      </c>
      <c r="B27">
        <v>474.77667200000002</v>
      </c>
      <c r="C27">
        <f t="shared" si="0"/>
        <v>1.6999319112491012E-2</v>
      </c>
      <c r="D27" s="3">
        <v>44539</v>
      </c>
      <c r="E27" s="4">
        <v>3.5200000000000002E-2</v>
      </c>
      <c r="F27">
        <f t="shared" si="1"/>
        <v>6.6445198048820115E-3</v>
      </c>
      <c r="G27">
        <f t="shared" si="2"/>
        <v>0.6644519804882012</v>
      </c>
      <c r="H27">
        <f t="shared" si="3"/>
        <v>0.62925198048820119</v>
      </c>
      <c r="I27">
        <f t="shared" si="4"/>
        <v>1.4285449544855148E-2</v>
      </c>
    </row>
    <row r="28" spans="1:9" x14ac:dyDescent="0.35">
      <c r="A28" s="2">
        <v>44539</v>
      </c>
      <c r="B28">
        <v>477.93133499999999</v>
      </c>
      <c r="C28">
        <f t="shared" si="0"/>
        <v>6.6445198048820115E-3</v>
      </c>
      <c r="D28" s="3">
        <v>44540</v>
      </c>
      <c r="E28" s="4">
        <v>3.5000000000000003E-2</v>
      </c>
      <c r="F28">
        <f t="shared" si="1"/>
        <v>-1.1963714410983289E-2</v>
      </c>
      <c r="G28">
        <f t="shared" si="2"/>
        <v>-1.196371441098329</v>
      </c>
      <c r="H28">
        <f t="shared" si="3"/>
        <v>-1.231371441098329</v>
      </c>
      <c r="I28">
        <f t="shared" si="4"/>
        <v>-2.7954929246528745E-2</v>
      </c>
    </row>
    <row r="29" spans="1:9" x14ac:dyDescent="0.35">
      <c r="A29" s="2">
        <v>44540</v>
      </c>
      <c r="B29">
        <v>472.21350100000001</v>
      </c>
      <c r="C29">
        <f t="shared" si="0"/>
        <v>-1.1963714410983289E-2</v>
      </c>
      <c r="D29" s="3">
        <v>44543</v>
      </c>
      <c r="E29" s="4">
        <v>3.5099999999999999E-2</v>
      </c>
      <c r="F29">
        <f t="shared" si="1"/>
        <v>5.2922766814327019E-2</v>
      </c>
      <c r="G29">
        <f t="shared" si="2"/>
        <v>5.2922766814327016</v>
      </c>
      <c r="H29">
        <f t="shared" si="3"/>
        <v>5.2571766814327017</v>
      </c>
      <c r="I29">
        <f t="shared" si="4"/>
        <v>0.11934985436633691</v>
      </c>
    </row>
    <row r="30" spans="1:9" x14ac:dyDescent="0.35">
      <c r="A30" s="2">
        <v>44543</v>
      </c>
      <c r="B30">
        <v>497.20434599999999</v>
      </c>
      <c r="C30">
        <f t="shared" si="0"/>
        <v>5.2922766814327019E-2</v>
      </c>
      <c r="D30" s="3">
        <v>44544</v>
      </c>
      <c r="E30" s="4">
        <v>3.5200000000000002E-2</v>
      </c>
      <c r="F30">
        <f t="shared" si="1"/>
        <v>2.5775820551657185E-3</v>
      </c>
      <c r="G30">
        <f t="shared" si="2"/>
        <v>0.25775820551657186</v>
      </c>
      <c r="H30">
        <f t="shared" si="3"/>
        <v>0.22255820551657185</v>
      </c>
      <c r="I30">
        <f t="shared" si="4"/>
        <v>5.0525768917466353E-3</v>
      </c>
    </row>
    <row r="31" spans="1:9" x14ac:dyDescent="0.35">
      <c r="A31" s="2">
        <v>44544</v>
      </c>
      <c r="B31">
        <v>498.48593099999999</v>
      </c>
      <c r="C31">
        <f t="shared" si="0"/>
        <v>2.5775820551657185E-3</v>
      </c>
      <c r="D31" s="3">
        <v>44545</v>
      </c>
      <c r="E31" s="4">
        <v>3.5299999999999998E-2</v>
      </c>
      <c r="F31">
        <f t="shared" si="1"/>
        <v>-8.503961167963224E-3</v>
      </c>
      <c r="G31">
        <f t="shared" si="2"/>
        <v>-0.85039611679632243</v>
      </c>
      <c r="H31">
        <f t="shared" si="3"/>
        <v>-0.88569611679632243</v>
      </c>
      <c r="I31">
        <f t="shared" si="4"/>
        <v>-2.0107314050488299E-2</v>
      </c>
    </row>
    <row r="32" spans="1:9" x14ac:dyDescent="0.35">
      <c r="A32" s="2">
        <v>44545</v>
      </c>
      <c r="B32">
        <v>494.246826</v>
      </c>
      <c r="C32">
        <f t="shared" si="0"/>
        <v>-8.503961167963224E-3</v>
      </c>
      <c r="D32" s="3">
        <v>44546</v>
      </c>
      <c r="E32" s="4">
        <v>3.56E-2</v>
      </c>
      <c r="F32">
        <f t="shared" si="1"/>
        <v>7.8787415419841467E-3</v>
      </c>
      <c r="G32">
        <f t="shared" si="2"/>
        <v>0.78787415419841467</v>
      </c>
      <c r="H32">
        <f t="shared" si="3"/>
        <v>0.7522741541984147</v>
      </c>
      <c r="I32">
        <f t="shared" si="4"/>
        <v>1.7078332380237201E-2</v>
      </c>
    </row>
    <row r="33" spans="1:9" x14ac:dyDescent="0.35">
      <c r="A33" s="2">
        <v>44546</v>
      </c>
      <c r="B33">
        <v>498.14086900000001</v>
      </c>
      <c r="C33">
        <f t="shared" si="0"/>
        <v>7.8787415419841467E-3</v>
      </c>
      <c r="D33" s="3">
        <v>44547</v>
      </c>
      <c r="E33" s="4">
        <v>3.56E-2</v>
      </c>
      <c r="F33">
        <f t="shared" si="1"/>
        <v>-1.4743662801134294E-2</v>
      </c>
      <c r="G33">
        <f t="shared" si="2"/>
        <v>-1.4743662801134294</v>
      </c>
      <c r="H33">
        <f t="shared" si="3"/>
        <v>-1.5099662801134295</v>
      </c>
      <c r="I33">
        <f t="shared" si="4"/>
        <v>-3.4279665027446775E-2</v>
      </c>
    </row>
    <row r="34" spans="1:9" x14ac:dyDescent="0.35">
      <c r="A34" s="2">
        <v>44547</v>
      </c>
      <c r="B34">
        <v>490.796448</v>
      </c>
      <c r="C34">
        <f t="shared" si="0"/>
        <v>-1.4743662801134294E-2</v>
      </c>
      <c r="D34" s="3">
        <v>44550</v>
      </c>
      <c r="E34" s="4">
        <v>3.6000000000000004E-2</v>
      </c>
      <c r="F34">
        <f t="shared" si="1"/>
        <v>-6.0761260847592792E-2</v>
      </c>
      <c r="G34">
        <f t="shared" si="2"/>
        <v>-6.0761260847592791</v>
      </c>
      <c r="H34">
        <f t="shared" si="3"/>
        <v>-6.1121260847592787</v>
      </c>
      <c r="I34">
        <f t="shared" si="4"/>
        <v>-0.13875914816808257</v>
      </c>
    </row>
    <row r="35" spans="1:9" x14ac:dyDescent="0.35">
      <c r="A35" s="2">
        <v>44550</v>
      </c>
      <c r="B35">
        <v>460.97503699999999</v>
      </c>
      <c r="C35">
        <f t="shared" si="0"/>
        <v>-6.0761260847592792E-2</v>
      </c>
      <c r="D35" s="3">
        <v>44551</v>
      </c>
      <c r="E35" s="4">
        <v>3.6699999999999997E-2</v>
      </c>
      <c r="F35">
        <f t="shared" si="1"/>
        <v>1.4114579918131313E-2</v>
      </c>
      <c r="G35">
        <f t="shared" si="2"/>
        <v>1.4114579918131314</v>
      </c>
      <c r="H35">
        <f t="shared" si="3"/>
        <v>1.3747579918131314</v>
      </c>
      <c r="I35">
        <f t="shared" si="4"/>
        <v>3.1210129705425881E-2</v>
      </c>
    </row>
    <row r="36" spans="1:9" x14ac:dyDescent="0.35">
      <c r="A36" s="2">
        <v>44551</v>
      </c>
      <c r="B36">
        <v>467.48150600000002</v>
      </c>
      <c r="C36">
        <f t="shared" si="0"/>
        <v>1.4114579918131313E-2</v>
      </c>
      <c r="D36" s="3">
        <v>44552</v>
      </c>
      <c r="E36" s="4">
        <v>3.6799999999999999E-2</v>
      </c>
      <c r="F36">
        <f t="shared" si="1"/>
        <v>5.5989012750378098E-2</v>
      </c>
      <c r="G36">
        <f t="shared" si="2"/>
        <v>5.59890127503781</v>
      </c>
      <c r="H36">
        <f t="shared" si="3"/>
        <v>5.5621012750378096</v>
      </c>
      <c r="I36">
        <f t="shared" si="4"/>
        <v>0.12627233539460744</v>
      </c>
    </row>
    <row r="37" spans="1:9" x14ac:dyDescent="0.35">
      <c r="A37" s="2">
        <v>44552</v>
      </c>
      <c r="B37">
        <v>493.65533399999998</v>
      </c>
      <c r="C37">
        <f t="shared" si="0"/>
        <v>5.5989012750378098E-2</v>
      </c>
      <c r="D37" s="3">
        <v>44553</v>
      </c>
      <c r="E37" s="4">
        <v>3.6600000000000001E-2</v>
      </c>
      <c r="F37">
        <f t="shared" si="1"/>
        <v>5.5416950077966765E-2</v>
      </c>
      <c r="G37">
        <f t="shared" si="2"/>
        <v>5.541695007796676</v>
      </c>
      <c r="H37">
        <f t="shared" si="3"/>
        <v>5.505095007796676</v>
      </c>
      <c r="I37">
        <f t="shared" si="4"/>
        <v>0.12497816361658311</v>
      </c>
    </row>
    <row r="38" spans="1:9" x14ac:dyDescent="0.35">
      <c r="A38" s="2">
        <v>44553</v>
      </c>
      <c r="B38">
        <v>521.01220699999999</v>
      </c>
      <c r="C38">
        <f t="shared" si="0"/>
        <v>5.5416950077966765E-2</v>
      </c>
      <c r="D38" s="3">
        <v>44554</v>
      </c>
      <c r="E38" s="4">
        <v>3.6299999999999999E-2</v>
      </c>
      <c r="F38">
        <f t="shared" si="1"/>
        <v>3.8788630532029141E-3</v>
      </c>
      <c r="G38">
        <f t="shared" si="2"/>
        <v>0.38788630532029139</v>
      </c>
      <c r="H38">
        <f t="shared" si="3"/>
        <v>0.35158630532029139</v>
      </c>
      <c r="I38">
        <f t="shared" si="4"/>
        <v>7.9818078942212167E-3</v>
      </c>
    </row>
    <row r="39" spans="1:9" x14ac:dyDescent="0.35">
      <c r="A39" s="2">
        <v>44554</v>
      </c>
      <c r="B39">
        <v>523.033142</v>
      </c>
      <c r="C39">
        <f t="shared" si="0"/>
        <v>3.8788630532029141E-3</v>
      </c>
      <c r="D39" s="3">
        <v>44557</v>
      </c>
      <c r="E39" s="4">
        <v>3.6400000000000002E-2</v>
      </c>
      <c r="F39">
        <f t="shared" si="1"/>
        <v>-7.3508267282994411E-3</v>
      </c>
      <c r="G39">
        <f t="shared" si="2"/>
        <v>-0.73508267282994411</v>
      </c>
      <c r="H39">
        <f t="shared" si="3"/>
        <v>-0.77148267282994409</v>
      </c>
      <c r="I39">
        <f t="shared" si="4"/>
        <v>-1.7514409392707198E-2</v>
      </c>
    </row>
    <row r="40" spans="1:9" x14ac:dyDescent="0.35">
      <c r="A40" s="2">
        <v>44557</v>
      </c>
      <c r="B40">
        <v>519.18841599999996</v>
      </c>
      <c r="C40">
        <f t="shared" si="0"/>
        <v>-7.3508267282994411E-3</v>
      </c>
      <c r="D40" s="3">
        <v>44558</v>
      </c>
      <c r="E40" s="4">
        <v>3.6400000000000002E-2</v>
      </c>
      <c r="F40">
        <f t="shared" si="1"/>
        <v>2.5348845610607847E-2</v>
      </c>
      <c r="G40">
        <f t="shared" si="2"/>
        <v>2.5348845610607849</v>
      </c>
      <c r="H40">
        <f t="shared" si="3"/>
        <v>2.4984845610607849</v>
      </c>
      <c r="I40">
        <f t="shared" si="4"/>
        <v>5.6721275804236658E-2</v>
      </c>
    </row>
    <row r="41" spans="1:9" x14ac:dyDescent="0.35">
      <c r="A41" s="2">
        <v>44558</v>
      </c>
      <c r="B41">
        <v>532.349243</v>
      </c>
      <c r="C41">
        <f t="shared" si="0"/>
        <v>2.5348845610607847E-2</v>
      </c>
      <c r="D41" s="3">
        <v>44559</v>
      </c>
      <c r="E41" s="4">
        <v>3.6299999999999999E-2</v>
      </c>
      <c r="F41">
        <f t="shared" si="1"/>
        <v>-9.8148237622271064E-3</v>
      </c>
      <c r="G41">
        <f t="shared" si="2"/>
        <v>-0.98148237622271062</v>
      </c>
      <c r="H41">
        <f t="shared" si="3"/>
        <v>-1.0177823762227107</v>
      </c>
      <c r="I41">
        <f t="shared" si="4"/>
        <v>-2.3105972224182671E-2</v>
      </c>
    </row>
    <row r="42" spans="1:9" x14ac:dyDescent="0.35">
      <c r="A42" s="2">
        <v>44559</v>
      </c>
      <c r="B42">
        <v>527.12432899999999</v>
      </c>
      <c r="C42">
        <f t="shared" si="0"/>
        <v>-9.8148237622271064E-3</v>
      </c>
      <c r="D42" s="3">
        <v>44560</v>
      </c>
      <c r="E42" s="4">
        <v>3.6499999999999998E-2</v>
      </c>
      <c r="F42">
        <f t="shared" si="1"/>
        <v>1.1969331812040221E-2</v>
      </c>
      <c r="G42">
        <f t="shared" si="2"/>
        <v>1.196933181204022</v>
      </c>
      <c r="H42">
        <f t="shared" si="3"/>
        <v>1.1604331812040221</v>
      </c>
      <c r="I42">
        <f t="shared" si="4"/>
        <v>2.6344469583400289E-2</v>
      </c>
    </row>
    <row r="43" spans="1:9" x14ac:dyDescent="0.35">
      <c r="A43" s="2">
        <v>44560</v>
      </c>
      <c r="B43">
        <v>533.43365500000004</v>
      </c>
      <c r="C43">
        <f t="shared" si="0"/>
        <v>1.1969331812040221E-2</v>
      </c>
      <c r="D43" s="3">
        <v>44561</v>
      </c>
      <c r="E43" s="4">
        <v>3.6400000000000002E-2</v>
      </c>
      <c r="F43">
        <f t="shared" si="1"/>
        <v>6.6531441477946304E-3</v>
      </c>
      <c r="G43">
        <f t="shared" si="2"/>
        <v>0.66531441477946307</v>
      </c>
      <c r="H43">
        <f t="shared" si="3"/>
        <v>0.62891441477946308</v>
      </c>
      <c r="I43">
        <f t="shared" si="4"/>
        <v>1.4277786036356517E-2</v>
      </c>
    </row>
    <row r="44" spans="1:9" x14ac:dyDescent="0.35">
      <c r="A44" s="2">
        <v>44561</v>
      </c>
      <c r="B44">
        <v>536.98266599999999</v>
      </c>
      <c r="C44">
        <f t="shared" si="0"/>
        <v>6.6531441477946304E-3</v>
      </c>
      <c r="D44" s="3">
        <v>44564</v>
      </c>
      <c r="E44" s="4">
        <v>3.5900000000000001E-2</v>
      </c>
      <c r="F44">
        <f t="shared" si="1"/>
        <v>4.0848158402193191E-2</v>
      </c>
      <c r="G44">
        <f t="shared" si="2"/>
        <v>4.0848158402193189</v>
      </c>
      <c r="H44">
        <f t="shared" si="3"/>
        <v>4.0489158402193191</v>
      </c>
      <c r="I44">
        <f t="shared" si="4"/>
        <v>9.1919588241808334E-2</v>
      </c>
    </row>
    <row r="45" spans="1:9" x14ac:dyDescent="0.35">
      <c r="A45" s="2">
        <v>44564</v>
      </c>
      <c r="B45">
        <v>558.917419</v>
      </c>
      <c r="C45">
        <f t="shared" si="0"/>
        <v>4.0848158402193191E-2</v>
      </c>
      <c r="D45" s="3">
        <v>44565</v>
      </c>
      <c r="E45" s="4">
        <v>3.6000000000000004E-2</v>
      </c>
      <c r="F45">
        <f t="shared" si="1"/>
        <v>-1.2964077972313153E-2</v>
      </c>
      <c r="G45">
        <f t="shared" si="2"/>
        <v>-1.2964077972313153</v>
      </c>
      <c r="H45">
        <f t="shared" si="3"/>
        <v>-1.3324077972313153</v>
      </c>
      <c r="I45">
        <f t="shared" si="4"/>
        <v>-3.0248684073671248E-2</v>
      </c>
    </row>
    <row r="46" spans="1:9" x14ac:dyDescent="0.35">
      <c r="A46" s="2">
        <v>44565</v>
      </c>
      <c r="B46">
        <v>551.67156999999997</v>
      </c>
      <c r="C46">
        <f t="shared" si="0"/>
        <v>-1.2964077972313153E-2</v>
      </c>
      <c r="D46" s="3">
        <v>44566</v>
      </c>
      <c r="E46" s="4">
        <v>3.5799999999999998E-2</v>
      </c>
      <c r="F46">
        <f t="shared" si="1"/>
        <v>-1.5457394333371087E-2</v>
      </c>
      <c r="G46">
        <f t="shared" si="2"/>
        <v>-1.5457394333371086</v>
      </c>
      <c r="H46">
        <f t="shared" si="3"/>
        <v>-1.5815394333371087</v>
      </c>
      <c r="I46">
        <f t="shared" si="4"/>
        <v>-3.5904538211556251E-2</v>
      </c>
    </row>
    <row r="47" spans="1:9" x14ac:dyDescent="0.35">
      <c r="A47" s="2">
        <v>44566</v>
      </c>
      <c r="B47">
        <v>543.14416500000004</v>
      </c>
      <c r="C47">
        <f t="shared" si="0"/>
        <v>-1.5457394333371087E-2</v>
      </c>
      <c r="D47" s="3">
        <v>44567</v>
      </c>
      <c r="E47" s="4">
        <v>3.5699999999999996E-2</v>
      </c>
      <c r="F47">
        <f t="shared" si="1"/>
        <v>1.5246198953458148E-2</v>
      </c>
      <c r="G47">
        <f t="shared" si="2"/>
        <v>1.5246198953458148</v>
      </c>
      <c r="H47">
        <f t="shared" si="3"/>
        <v>1.4889198953458147</v>
      </c>
      <c r="I47">
        <f t="shared" si="4"/>
        <v>3.3801864278268194E-2</v>
      </c>
    </row>
    <row r="48" spans="1:9" x14ac:dyDescent="0.35">
      <c r="A48" s="2">
        <v>44567</v>
      </c>
      <c r="B48">
        <v>551.42504899999994</v>
      </c>
      <c r="C48">
        <f t="shared" si="0"/>
        <v>1.5246198953458148E-2</v>
      </c>
      <c r="D48" s="3">
        <v>44568</v>
      </c>
      <c r="E48" s="4">
        <v>3.6000000000000004E-2</v>
      </c>
      <c r="F48">
        <f t="shared" si="1"/>
        <v>3.2090814575962516E-2</v>
      </c>
      <c r="G48">
        <f t="shared" si="2"/>
        <v>3.2090814575962514</v>
      </c>
      <c r="H48">
        <f t="shared" si="3"/>
        <v>3.1730814575962514</v>
      </c>
      <c r="I48">
        <f t="shared" si="4"/>
        <v>7.2036157961773178E-2</v>
      </c>
    </row>
    <row r="49" spans="1:9" x14ac:dyDescent="0.35">
      <c r="A49" s="2">
        <v>44568</v>
      </c>
      <c r="B49">
        <v>569.12072799999999</v>
      </c>
      <c r="C49">
        <f t="shared" si="0"/>
        <v>3.2090814575962516E-2</v>
      </c>
      <c r="D49" s="3">
        <v>44571</v>
      </c>
      <c r="E49" s="4">
        <v>3.5900000000000001E-2</v>
      </c>
      <c r="F49">
        <f t="shared" si="1"/>
        <v>-9.8734797794958768E-3</v>
      </c>
      <c r="G49">
        <f t="shared" si="2"/>
        <v>-0.98734797794958773</v>
      </c>
      <c r="H49">
        <f t="shared" si="3"/>
        <v>-1.0232479779495878</v>
      </c>
      <c r="I49">
        <f t="shared" si="4"/>
        <v>-2.323005380059821E-2</v>
      </c>
    </row>
    <row r="50" spans="1:9" x14ac:dyDescent="0.35">
      <c r="A50" s="2">
        <v>44571</v>
      </c>
      <c r="B50">
        <v>563.50152600000001</v>
      </c>
      <c r="C50">
        <f t="shared" si="0"/>
        <v>-9.8734797794958768E-3</v>
      </c>
      <c r="D50" s="3">
        <v>44572</v>
      </c>
      <c r="E50" s="4">
        <v>3.5799999999999998E-2</v>
      </c>
      <c r="F50">
        <f t="shared" si="1"/>
        <v>4.373723736818352E-4</v>
      </c>
      <c r="G50">
        <f t="shared" si="2"/>
        <v>4.3737237368183524E-2</v>
      </c>
      <c r="H50">
        <f t="shared" si="3"/>
        <v>7.9372373681835251E-3</v>
      </c>
      <c r="I50">
        <f t="shared" si="4"/>
        <v>1.8019332074370909E-4</v>
      </c>
    </row>
    <row r="51" spans="1:9" x14ac:dyDescent="0.35">
      <c r="A51" s="2">
        <v>44572</v>
      </c>
      <c r="B51">
        <v>563.74798599999997</v>
      </c>
      <c r="C51">
        <f t="shared" si="0"/>
        <v>4.373723736818352E-4</v>
      </c>
      <c r="D51" s="3">
        <v>44573</v>
      </c>
      <c r="E51" s="4">
        <v>3.5699999999999996E-2</v>
      </c>
      <c r="F51">
        <f t="shared" si="1"/>
        <v>5.5083957319894562E-3</v>
      </c>
      <c r="G51">
        <f t="shared" si="2"/>
        <v>0.55083957319894561</v>
      </c>
      <c r="H51">
        <f t="shared" si="3"/>
        <v>0.51513957319894566</v>
      </c>
      <c r="I51">
        <f t="shared" si="4"/>
        <v>1.169483864918839E-2</v>
      </c>
    </row>
    <row r="52" spans="1:9" x14ac:dyDescent="0.35">
      <c r="A52" s="2">
        <v>44573</v>
      </c>
      <c r="B52">
        <v>566.85333300000002</v>
      </c>
      <c r="C52">
        <f t="shared" si="0"/>
        <v>5.5083957319894562E-3</v>
      </c>
      <c r="D52" s="3">
        <v>44574</v>
      </c>
      <c r="E52" s="4">
        <v>3.5799999999999998E-2</v>
      </c>
      <c r="F52">
        <f t="shared" si="1"/>
        <v>-9.3912952259204586E-3</v>
      </c>
      <c r="G52">
        <f t="shared" si="2"/>
        <v>-0.93912952259204585</v>
      </c>
      <c r="H52">
        <f t="shared" si="3"/>
        <v>-0.97492952259204579</v>
      </c>
      <c r="I52">
        <f t="shared" si="4"/>
        <v>-2.2133115090035908E-2</v>
      </c>
    </row>
    <row r="53" spans="1:9" x14ac:dyDescent="0.35">
      <c r="A53" s="2">
        <v>44574</v>
      </c>
      <c r="B53">
        <v>561.52984600000002</v>
      </c>
      <c r="C53">
        <f t="shared" si="0"/>
        <v>-9.3912952259204586E-3</v>
      </c>
      <c r="D53" s="3">
        <v>44575</v>
      </c>
      <c r="E53" s="4">
        <v>3.5900000000000001E-2</v>
      </c>
      <c r="F53">
        <f t="shared" si="1"/>
        <v>-2.2120834873664071E-2</v>
      </c>
      <c r="G53">
        <f t="shared" si="2"/>
        <v>-2.212083487366407</v>
      </c>
      <c r="H53">
        <f t="shared" si="3"/>
        <v>-2.2479834873664069</v>
      </c>
      <c r="I53">
        <f t="shared" si="4"/>
        <v>-5.1034332321886859E-2</v>
      </c>
    </row>
    <row r="54" spans="1:9" x14ac:dyDescent="0.35">
      <c r="A54" s="2">
        <v>44575</v>
      </c>
      <c r="B54">
        <v>549.10833700000001</v>
      </c>
      <c r="C54">
        <f t="shared" si="0"/>
        <v>-2.2120834873664071E-2</v>
      </c>
      <c r="D54" s="3">
        <v>44578</v>
      </c>
      <c r="E54" s="4">
        <v>3.6000000000000004E-2</v>
      </c>
      <c r="F54">
        <f t="shared" si="1"/>
        <v>-1.3375065547402263E-2</v>
      </c>
      <c r="G54">
        <f t="shared" si="2"/>
        <v>-1.3375065547402263</v>
      </c>
      <c r="H54">
        <f t="shared" si="3"/>
        <v>-1.3735065547402263</v>
      </c>
      <c r="I54">
        <f t="shared" si="4"/>
        <v>-3.1181719240750541E-2</v>
      </c>
    </row>
    <row r="55" spans="1:9" x14ac:dyDescent="0.35">
      <c r="A55" s="2">
        <v>44578</v>
      </c>
      <c r="B55">
        <v>541.76397699999995</v>
      </c>
      <c r="C55">
        <f t="shared" si="0"/>
        <v>-1.3375065547402263E-2</v>
      </c>
      <c r="D55" s="3">
        <v>44579</v>
      </c>
      <c r="E55" s="4">
        <v>3.6000000000000004E-2</v>
      </c>
      <c r="F55">
        <f t="shared" si="1"/>
        <v>-2.7022187929634102E-2</v>
      </c>
      <c r="G55">
        <f t="shared" si="2"/>
        <v>-2.7022187929634103</v>
      </c>
      <c r="H55">
        <f t="shared" si="3"/>
        <v>-2.7382187929634103</v>
      </c>
      <c r="I55">
        <f t="shared" si="4"/>
        <v>-6.2163787516893512E-2</v>
      </c>
    </row>
    <row r="56" spans="1:9" x14ac:dyDescent="0.35">
      <c r="A56" s="2">
        <v>44579</v>
      </c>
      <c r="B56">
        <v>527.12432899999999</v>
      </c>
      <c r="C56">
        <f t="shared" si="0"/>
        <v>-2.7022187929634102E-2</v>
      </c>
      <c r="D56" s="3">
        <v>44580</v>
      </c>
      <c r="E56" s="4">
        <v>3.6799999999999999E-2</v>
      </c>
      <c r="F56">
        <f t="shared" si="1"/>
        <v>-4.0770495341716562E-2</v>
      </c>
      <c r="G56">
        <f t="shared" si="2"/>
        <v>-4.0770495341716559</v>
      </c>
      <c r="H56">
        <f t="shared" si="3"/>
        <v>-4.1138495341716563</v>
      </c>
      <c r="I56">
        <f t="shared" si="4"/>
        <v>-9.3393730616374251E-2</v>
      </c>
    </row>
    <row r="57" spans="1:9" x14ac:dyDescent="0.35">
      <c r="A57" s="2">
        <v>44580</v>
      </c>
      <c r="B57">
        <v>505.63320900000002</v>
      </c>
      <c r="C57">
        <f t="shared" si="0"/>
        <v>-4.0770495341716562E-2</v>
      </c>
      <c r="D57" s="3">
        <v>44581</v>
      </c>
      <c r="E57" s="4">
        <v>3.73E-2</v>
      </c>
      <c r="F57">
        <f t="shared" si="1"/>
        <v>-2.1056771609318962E-2</v>
      </c>
      <c r="G57">
        <f t="shared" si="2"/>
        <v>-2.1056771609318963</v>
      </c>
      <c r="H57">
        <f t="shared" si="3"/>
        <v>-2.1429771609318964</v>
      </c>
      <c r="I57">
        <f t="shared" si="4"/>
        <v>-4.8650450149586064E-2</v>
      </c>
    </row>
    <row r="58" spans="1:9" x14ac:dyDescent="0.35">
      <c r="A58" s="2">
        <v>44581</v>
      </c>
      <c r="B58">
        <v>494.98620599999998</v>
      </c>
      <c r="C58">
        <f t="shared" si="0"/>
        <v>-2.1056771609318962E-2</v>
      </c>
      <c r="D58" s="3">
        <v>44582</v>
      </c>
      <c r="E58" s="4">
        <v>3.73E-2</v>
      </c>
      <c r="F58">
        <f t="shared" si="1"/>
        <v>-2.9575747409817731E-2</v>
      </c>
      <c r="G58">
        <f t="shared" si="2"/>
        <v>-2.957574740981773</v>
      </c>
      <c r="H58">
        <f t="shared" si="3"/>
        <v>-2.9948747409817731</v>
      </c>
      <c r="I58">
        <f t="shared" si="4"/>
        <v>-6.7990460629560864E-2</v>
      </c>
    </row>
    <row r="59" spans="1:9" x14ac:dyDescent="0.35">
      <c r="A59" s="2">
        <v>44582</v>
      </c>
      <c r="B59">
        <v>480.34661899999998</v>
      </c>
      <c r="C59">
        <f t="shared" si="0"/>
        <v>-2.9575747409817731E-2</v>
      </c>
      <c r="D59" s="3">
        <v>44585</v>
      </c>
      <c r="E59" s="4">
        <v>3.73E-2</v>
      </c>
      <c r="F59">
        <f t="shared" si="1"/>
        <v>-7.5423326753966347E-2</v>
      </c>
      <c r="G59">
        <f t="shared" si="2"/>
        <v>-7.5423326753966347</v>
      </c>
      <c r="H59">
        <f t="shared" si="3"/>
        <v>-7.5796326753966348</v>
      </c>
      <c r="I59">
        <f t="shared" si="4"/>
        <v>-0.17207488178091535</v>
      </c>
    </row>
    <row r="60" spans="1:9" x14ac:dyDescent="0.35">
      <c r="A60" s="2">
        <v>44585</v>
      </c>
      <c r="B60">
        <v>444.117279</v>
      </c>
      <c r="C60">
        <f t="shared" si="0"/>
        <v>-7.5423326753966347E-2</v>
      </c>
      <c r="D60" s="3">
        <v>44586</v>
      </c>
      <c r="E60" s="4">
        <v>3.7100000000000001E-2</v>
      </c>
      <c r="F60">
        <f t="shared" si="1"/>
        <v>2.352943579121591E-2</v>
      </c>
      <c r="G60">
        <f t="shared" si="2"/>
        <v>2.3529435791215909</v>
      </c>
      <c r="H60">
        <f t="shared" si="3"/>
        <v>2.3158435791215908</v>
      </c>
      <c r="I60">
        <f t="shared" si="4"/>
        <v>5.2574910575014976E-2</v>
      </c>
    </row>
    <row r="61" spans="1:9" x14ac:dyDescent="0.35">
      <c r="A61" s="2">
        <v>44586</v>
      </c>
      <c r="B61">
        <v>454.56710800000002</v>
      </c>
      <c r="C61">
        <f t="shared" si="0"/>
        <v>2.352943579121591E-2</v>
      </c>
      <c r="D61" s="3">
        <v>44588</v>
      </c>
      <c r="E61" s="4">
        <v>3.7599999999999995E-2</v>
      </c>
      <c r="F61">
        <f t="shared" si="1"/>
        <v>-5.0314478538997155E-2</v>
      </c>
      <c r="G61">
        <f t="shared" si="2"/>
        <v>-5.0314478538997154</v>
      </c>
      <c r="H61">
        <f t="shared" si="3"/>
        <v>-5.0690478538997157</v>
      </c>
      <c r="I61">
        <f t="shared" si="4"/>
        <v>-0.11507890257438522</v>
      </c>
    </row>
    <row r="62" spans="1:9" x14ac:dyDescent="0.35">
      <c r="A62" s="2">
        <v>44588</v>
      </c>
      <c r="B62">
        <v>431.69580100000002</v>
      </c>
      <c r="C62">
        <f t="shared" si="0"/>
        <v>-5.0314478538997155E-2</v>
      </c>
      <c r="D62" s="3">
        <v>44589</v>
      </c>
      <c r="E62" s="4">
        <v>3.7599999999999995E-2</v>
      </c>
      <c r="F62">
        <f t="shared" si="1"/>
        <v>1.6442114988280777E-2</v>
      </c>
      <c r="G62">
        <f t="shared" si="2"/>
        <v>1.6442114988280778</v>
      </c>
      <c r="H62">
        <f t="shared" si="3"/>
        <v>1.6066114988280777</v>
      </c>
      <c r="I62">
        <f t="shared" si="4"/>
        <v>3.6473731059036306E-2</v>
      </c>
    </row>
    <row r="63" spans="1:9" x14ac:dyDescent="0.35">
      <c r="A63" s="2">
        <v>44589</v>
      </c>
      <c r="B63">
        <v>438.79379299999999</v>
      </c>
      <c r="C63">
        <f t="shared" si="0"/>
        <v>1.6442114988280777E-2</v>
      </c>
      <c r="D63" s="3">
        <v>44592</v>
      </c>
      <c r="E63" s="4">
        <v>3.7599999999999995E-2</v>
      </c>
      <c r="F63">
        <f t="shared" si="1"/>
        <v>6.8523988897901317E-2</v>
      </c>
      <c r="G63">
        <f t="shared" si="2"/>
        <v>6.8523988897901313</v>
      </c>
      <c r="H63">
        <f t="shared" si="3"/>
        <v>6.814798889790131</v>
      </c>
      <c r="I63">
        <f t="shared" si="4"/>
        <v>0.15471141723368353</v>
      </c>
    </row>
    <row r="64" spans="1:9" x14ac:dyDescent="0.35">
      <c r="A64" s="2">
        <v>44592</v>
      </c>
      <c r="B64">
        <v>468.861694</v>
      </c>
      <c r="C64">
        <f t="shared" si="0"/>
        <v>6.8523988897901317E-2</v>
      </c>
      <c r="D64" s="3">
        <v>44593</v>
      </c>
      <c r="E64" s="4">
        <v>3.7699999999999997E-2</v>
      </c>
      <c r="F64">
        <f t="shared" si="1"/>
        <v>-7.5694838060282833E-3</v>
      </c>
      <c r="G64">
        <f t="shared" si="2"/>
        <v>-0.75694838060282832</v>
      </c>
      <c r="H64">
        <f t="shared" si="3"/>
        <v>-0.79464838060282827</v>
      </c>
      <c r="I64">
        <f t="shared" si="4"/>
        <v>-1.804032358896232E-2</v>
      </c>
    </row>
    <row r="65" spans="1:9" x14ac:dyDescent="0.35">
      <c r="A65" s="2">
        <v>44593</v>
      </c>
      <c r="B65">
        <v>465.31265300000001</v>
      </c>
      <c r="C65">
        <f t="shared" si="0"/>
        <v>-7.5694838060282833E-3</v>
      </c>
      <c r="D65" s="3">
        <v>44594</v>
      </c>
      <c r="E65" s="4">
        <v>3.8399999999999997E-2</v>
      </c>
      <c r="F65">
        <f t="shared" si="1"/>
        <v>1.006363994146527E-2</v>
      </c>
      <c r="G65">
        <f t="shared" si="2"/>
        <v>1.006363994146527</v>
      </c>
      <c r="H65">
        <f t="shared" si="3"/>
        <v>0.96796399414652701</v>
      </c>
      <c r="I65">
        <f t="shared" si="4"/>
        <v>2.1974981769447056E-2</v>
      </c>
    </row>
    <row r="66" spans="1:9" x14ac:dyDescent="0.35">
      <c r="A66" s="2">
        <v>44594</v>
      </c>
      <c r="B66">
        <v>469.99539199999998</v>
      </c>
      <c r="C66">
        <f t="shared" si="0"/>
        <v>1.006363994146527E-2</v>
      </c>
      <c r="D66" s="3">
        <v>44595</v>
      </c>
      <c r="E66" s="4">
        <v>3.8300000000000001E-2</v>
      </c>
      <c r="F66">
        <f t="shared" si="1"/>
        <v>-3.2511935776595034E-3</v>
      </c>
      <c r="G66">
        <f t="shared" si="2"/>
        <v>-0.32511935776595036</v>
      </c>
      <c r="H66">
        <f t="shared" si="3"/>
        <v>-0.36341935776595036</v>
      </c>
      <c r="I66">
        <f t="shared" si="4"/>
        <v>-8.2504450680652101E-3</v>
      </c>
    </row>
    <row r="67" spans="1:9" x14ac:dyDescent="0.35">
      <c r="A67" s="2">
        <v>44595</v>
      </c>
      <c r="B67">
        <v>468.46734600000002</v>
      </c>
      <c r="C67">
        <f t="shared" si="0"/>
        <v>-3.2511935776595034E-3</v>
      </c>
      <c r="D67" s="3">
        <v>44596</v>
      </c>
      <c r="E67" s="4">
        <v>3.8599999999999995E-2</v>
      </c>
      <c r="F67">
        <f t="shared" si="1"/>
        <v>-1.6414128040420549E-2</v>
      </c>
      <c r="G67">
        <f t="shared" si="2"/>
        <v>-1.6414128040420548</v>
      </c>
      <c r="H67">
        <f t="shared" si="3"/>
        <v>-1.6800128040420548</v>
      </c>
      <c r="I67">
        <f t="shared" si="4"/>
        <v>-3.8140107446675571E-2</v>
      </c>
    </row>
    <row r="68" spans="1:9" x14ac:dyDescent="0.35">
      <c r="A68" s="2">
        <v>44596</v>
      </c>
      <c r="B68">
        <v>460.77786300000002</v>
      </c>
      <c r="C68">
        <f t="shared" ref="C68:C131" si="5">(B68-B67)/B67</f>
        <v>-1.6414128040420549E-2</v>
      </c>
      <c r="D68" s="3">
        <v>44600</v>
      </c>
      <c r="E68" s="4">
        <v>3.9E-2</v>
      </c>
      <c r="F68">
        <f t="shared" ref="F68:F131" si="6">VLOOKUP(D68,A68:C313,3,FALSE)</f>
        <v>-2.2528979933807182E-2</v>
      </c>
      <c r="G68">
        <f t="shared" ref="G68:G131" si="7">F68*100</f>
        <v>-2.2528979933807181</v>
      </c>
      <c r="H68">
        <f t="shared" ref="H68:H131" si="8">G68-E68</f>
        <v>-2.2918979933807182</v>
      </c>
      <c r="I68">
        <f t="shared" ref="I68:I131" si="9">H68/$T$16</f>
        <v>-5.2031291377093912E-2</v>
      </c>
    </row>
    <row r="69" spans="1:9" x14ac:dyDescent="0.35">
      <c r="A69" s="2">
        <v>44599</v>
      </c>
      <c r="B69">
        <v>446.33538800000002</v>
      </c>
      <c r="C69">
        <f t="shared" si="5"/>
        <v>-3.134368241123598E-2</v>
      </c>
      <c r="D69" s="3">
        <v>44601</v>
      </c>
      <c r="E69" s="4">
        <v>3.8800000000000001E-2</v>
      </c>
      <c r="F69">
        <f t="shared" si="6"/>
        <v>2.9827183858824907E-2</v>
      </c>
      <c r="G69">
        <f t="shared" si="7"/>
        <v>2.9827183858824906</v>
      </c>
      <c r="H69">
        <f t="shared" si="8"/>
        <v>2.9439183858824904</v>
      </c>
      <c r="I69">
        <f t="shared" si="9"/>
        <v>6.6833635601857719E-2</v>
      </c>
    </row>
    <row r="70" spans="1:9" x14ac:dyDescent="0.35">
      <c r="A70" s="2">
        <v>44600</v>
      </c>
      <c r="B70">
        <v>436.27990699999998</v>
      </c>
      <c r="C70">
        <f t="shared" si="5"/>
        <v>-2.2528979933807182E-2</v>
      </c>
      <c r="D70" s="3">
        <v>44602</v>
      </c>
      <c r="E70" s="4">
        <v>3.7599999999999995E-2</v>
      </c>
      <c r="F70">
        <f t="shared" si="6"/>
        <v>1.6017464045971517E-2</v>
      </c>
      <c r="G70">
        <f t="shared" si="7"/>
        <v>1.6017464045971517</v>
      </c>
      <c r="H70">
        <f t="shared" si="8"/>
        <v>1.5641464045971516</v>
      </c>
      <c r="I70">
        <f t="shared" si="9"/>
        <v>3.5509676944208153E-2</v>
      </c>
    </row>
    <row r="71" spans="1:9" x14ac:dyDescent="0.35">
      <c r="A71" s="2">
        <v>44601</v>
      </c>
      <c r="B71">
        <v>449.29290800000001</v>
      </c>
      <c r="C71">
        <f t="shared" si="5"/>
        <v>2.9827183858824907E-2</v>
      </c>
      <c r="D71" s="3">
        <v>44603</v>
      </c>
      <c r="E71" s="4">
        <v>3.7499999999999999E-2</v>
      </c>
      <c r="F71">
        <f t="shared" si="6"/>
        <v>-2.1703882083879394E-2</v>
      </c>
      <c r="G71">
        <f t="shared" si="7"/>
        <v>-2.1703882083879393</v>
      </c>
      <c r="H71">
        <f t="shared" si="8"/>
        <v>-2.2078882083879394</v>
      </c>
      <c r="I71">
        <f t="shared" si="9"/>
        <v>-5.0124078397235879E-2</v>
      </c>
    </row>
    <row r="72" spans="1:9" x14ac:dyDescent="0.35">
      <c r="A72" s="2">
        <v>44602</v>
      </c>
      <c r="B72">
        <v>456.489441</v>
      </c>
      <c r="C72">
        <f t="shared" si="5"/>
        <v>1.6017464045971517E-2</v>
      </c>
      <c r="D72" s="3">
        <v>44606</v>
      </c>
      <c r="E72" s="4">
        <v>3.7599999999999995E-2</v>
      </c>
      <c r="F72">
        <f t="shared" si="6"/>
        <v>-6.7218551614753444E-2</v>
      </c>
      <c r="G72">
        <f t="shared" si="7"/>
        <v>-6.7218551614753448</v>
      </c>
      <c r="H72">
        <f t="shared" si="8"/>
        <v>-6.7594551614753451</v>
      </c>
      <c r="I72">
        <f t="shared" si="9"/>
        <v>-0.15345498886638362</v>
      </c>
    </row>
    <row r="73" spans="1:9" x14ac:dyDescent="0.35">
      <c r="A73" s="2">
        <v>44603</v>
      </c>
      <c r="B73">
        <v>446.58184799999998</v>
      </c>
      <c r="C73">
        <f t="shared" si="5"/>
        <v>-2.1703882083879394E-2</v>
      </c>
      <c r="D73" s="3">
        <v>44607</v>
      </c>
      <c r="E73" s="4">
        <v>3.7699999999999997E-2</v>
      </c>
      <c r="F73">
        <f t="shared" si="6"/>
        <v>5.8218035900107629E-2</v>
      </c>
      <c r="G73">
        <f t="shared" si="7"/>
        <v>5.821803590010763</v>
      </c>
      <c r="H73">
        <f t="shared" si="8"/>
        <v>5.7841035900107629</v>
      </c>
      <c r="I73">
        <f t="shared" si="9"/>
        <v>0.13131229230809485</v>
      </c>
    </row>
    <row r="74" spans="1:9" x14ac:dyDescent="0.35">
      <c r="A74" s="2">
        <v>44606</v>
      </c>
      <c r="B74">
        <v>416.56326300000001</v>
      </c>
      <c r="C74">
        <f t="shared" si="5"/>
        <v>-6.7218551614753444E-2</v>
      </c>
      <c r="D74" s="3">
        <v>44608</v>
      </c>
      <c r="E74" s="4">
        <v>3.73E-2</v>
      </c>
      <c r="F74">
        <f t="shared" si="6"/>
        <v>-6.5973358360201673E-3</v>
      </c>
      <c r="G74">
        <f t="shared" si="7"/>
        <v>-0.65973358360201673</v>
      </c>
      <c r="H74">
        <f t="shared" si="8"/>
        <v>-0.69703358360201673</v>
      </c>
      <c r="I74">
        <f t="shared" si="9"/>
        <v>-1.5824245927507079E-2</v>
      </c>
    </row>
    <row r="75" spans="1:9" x14ac:dyDescent="0.35">
      <c r="A75" s="2">
        <v>44607</v>
      </c>
      <c r="B75">
        <v>440.81475799999998</v>
      </c>
      <c r="C75">
        <f t="shared" si="5"/>
        <v>5.8218035900107629E-2</v>
      </c>
      <c r="D75" s="3">
        <v>44609</v>
      </c>
      <c r="E75" s="4">
        <v>3.6600000000000001E-2</v>
      </c>
      <c r="F75">
        <f t="shared" si="6"/>
        <v>-9.7928655121410808E-3</v>
      </c>
      <c r="G75">
        <f t="shared" si="7"/>
        <v>-0.97928655121410813</v>
      </c>
      <c r="H75">
        <f t="shared" si="8"/>
        <v>-1.0158865512141082</v>
      </c>
      <c r="I75">
        <f t="shared" si="9"/>
        <v>-2.306293268939209E-2</v>
      </c>
    </row>
    <row r="76" spans="1:9" x14ac:dyDescent="0.35">
      <c r="A76" s="2">
        <v>44608</v>
      </c>
      <c r="B76">
        <v>437.90655500000003</v>
      </c>
      <c r="C76">
        <f t="shared" si="5"/>
        <v>-6.5973358360201673E-3</v>
      </c>
      <c r="D76" s="3">
        <v>44610</v>
      </c>
      <c r="E76" s="4">
        <v>3.7200000000000004E-2</v>
      </c>
      <c r="F76">
        <f t="shared" si="6"/>
        <v>-2.9896542971403674E-2</v>
      </c>
      <c r="G76">
        <f t="shared" si="7"/>
        <v>-2.9896542971403672</v>
      </c>
      <c r="H76">
        <f t="shared" si="8"/>
        <v>-3.0268542971403671</v>
      </c>
      <c r="I76">
        <f t="shared" si="9"/>
        <v>-6.871646920821646E-2</v>
      </c>
    </row>
    <row r="77" spans="1:9" x14ac:dyDescent="0.35">
      <c r="A77" s="2">
        <v>44609</v>
      </c>
      <c r="B77">
        <v>433.61819500000001</v>
      </c>
      <c r="C77">
        <f t="shared" si="5"/>
        <v>-9.7928655121410808E-3</v>
      </c>
      <c r="D77" s="3">
        <v>44613</v>
      </c>
      <c r="E77" s="4">
        <v>3.7100000000000001E-2</v>
      </c>
      <c r="F77">
        <f t="shared" si="6"/>
        <v>-3.2341319721022437E-2</v>
      </c>
      <c r="G77">
        <f t="shared" si="7"/>
        <v>-3.2341319721022437</v>
      </c>
      <c r="H77">
        <f t="shared" si="8"/>
        <v>-3.2712319721022438</v>
      </c>
      <c r="I77">
        <f t="shared" si="9"/>
        <v>-7.4264397627684289E-2</v>
      </c>
    </row>
    <row r="78" spans="1:9" x14ac:dyDescent="0.35">
      <c r="A78" s="2">
        <v>44610</v>
      </c>
      <c r="B78">
        <v>420.65451000000002</v>
      </c>
      <c r="C78">
        <f t="shared" si="5"/>
        <v>-2.9896542971403674E-2</v>
      </c>
      <c r="D78" s="3">
        <v>44614</v>
      </c>
      <c r="E78" s="4">
        <v>3.7200000000000004E-2</v>
      </c>
      <c r="F78">
        <f t="shared" si="6"/>
        <v>9.2033315574007683E-3</v>
      </c>
      <c r="G78">
        <f t="shared" si="7"/>
        <v>0.92033315574007679</v>
      </c>
      <c r="H78">
        <f t="shared" si="8"/>
        <v>0.88313315574007678</v>
      </c>
      <c r="I78">
        <f t="shared" si="9"/>
        <v>2.004912901176022E-2</v>
      </c>
    </row>
    <row r="79" spans="1:9" x14ac:dyDescent="0.35">
      <c r="A79" s="2">
        <v>44613</v>
      </c>
      <c r="B79">
        <v>407.04998799999998</v>
      </c>
      <c r="C79">
        <f t="shared" si="5"/>
        <v>-3.2341319721022437E-2</v>
      </c>
      <c r="D79" s="3">
        <v>44615</v>
      </c>
      <c r="E79" s="4">
        <v>3.7100000000000001E-2</v>
      </c>
      <c r="F79">
        <f t="shared" si="6"/>
        <v>-4.5597767987164278E-3</v>
      </c>
      <c r="G79">
        <f t="shared" si="7"/>
        <v>-0.45597767987164278</v>
      </c>
      <c r="H79">
        <f t="shared" si="8"/>
        <v>-0.4930776798716428</v>
      </c>
      <c r="I79">
        <f t="shared" si="9"/>
        <v>-1.1193983548586809E-2</v>
      </c>
    </row>
    <row r="80" spans="1:9" x14ac:dyDescent="0.35">
      <c r="A80" s="2">
        <v>44614</v>
      </c>
      <c r="B80">
        <v>410.79620399999999</v>
      </c>
      <c r="C80">
        <f t="shared" si="5"/>
        <v>9.2033315574007683E-3</v>
      </c>
      <c r="D80" s="3">
        <v>44616</v>
      </c>
      <c r="E80" s="4">
        <v>3.7400000000000003E-2</v>
      </c>
      <c r="F80">
        <f t="shared" si="6"/>
        <v>-7.8592025617337163E-2</v>
      </c>
      <c r="G80">
        <f t="shared" si="7"/>
        <v>-7.8592025617337162</v>
      </c>
      <c r="H80">
        <f t="shared" si="8"/>
        <v>-7.8966025617337161</v>
      </c>
      <c r="I80">
        <f t="shared" si="9"/>
        <v>-0.17927081831971459</v>
      </c>
    </row>
    <row r="81" spans="1:9" x14ac:dyDescent="0.35">
      <c r="A81" s="2">
        <v>44615</v>
      </c>
      <c r="B81">
        <v>408.92306500000001</v>
      </c>
      <c r="C81">
        <f t="shared" si="5"/>
        <v>-4.5597767987164278E-3</v>
      </c>
      <c r="D81" s="3">
        <v>44617</v>
      </c>
      <c r="E81" s="4">
        <v>3.7400000000000003E-2</v>
      </c>
      <c r="F81">
        <f t="shared" si="6"/>
        <v>5.5860733596719093E-2</v>
      </c>
      <c r="G81">
        <f t="shared" si="7"/>
        <v>5.586073359671909</v>
      </c>
      <c r="H81">
        <f t="shared" si="8"/>
        <v>5.5486733596719091</v>
      </c>
      <c r="I81">
        <f t="shared" si="9"/>
        <v>0.12596749120912973</v>
      </c>
    </row>
    <row r="82" spans="1:9" x14ac:dyDescent="0.35">
      <c r="A82" s="2">
        <v>44616</v>
      </c>
      <c r="B82">
        <v>376.78497299999998</v>
      </c>
      <c r="C82">
        <f t="shared" si="5"/>
        <v>-7.8592025617337163E-2</v>
      </c>
      <c r="D82" s="3">
        <v>44620</v>
      </c>
      <c r="E82" s="4">
        <v>3.73E-2</v>
      </c>
      <c r="F82">
        <f t="shared" si="6"/>
        <v>1.0159884943324638E-2</v>
      </c>
      <c r="G82">
        <f t="shared" si="7"/>
        <v>1.0159884943324637</v>
      </c>
      <c r="H82">
        <f t="shared" si="8"/>
        <v>0.97868849433246374</v>
      </c>
      <c r="I82">
        <f t="shared" si="9"/>
        <v>2.2218452288492743E-2</v>
      </c>
    </row>
    <row r="83" spans="1:9" x14ac:dyDescent="0.35">
      <c r="A83" s="2">
        <v>44617</v>
      </c>
      <c r="B83">
        <v>397.83245799999997</v>
      </c>
      <c r="C83">
        <f t="shared" si="5"/>
        <v>5.5860733596719093E-2</v>
      </c>
      <c r="D83" s="3">
        <v>44622</v>
      </c>
      <c r="E83" s="4">
        <v>3.78E-2</v>
      </c>
      <c r="F83">
        <f t="shared" si="6"/>
        <v>3.3116603921936917E-2</v>
      </c>
      <c r="G83">
        <f t="shared" si="7"/>
        <v>3.3116603921936916</v>
      </c>
      <c r="H83">
        <f t="shared" si="8"/>
        <v>3.2738603921936917</v>
      </c>
      <c r="I83">
        <f t="shared" si="9"/>
        <v>7.4324068735226817E-2</v>
      </c>
    </row>
    <row r="84" spans="1:9" x14ac:dyDescent="0.35">
      <c r="A84" s="2">
        <v>44620</v>
      </c>
      <c r="B84">
        <v>401.87439000000001</v>
      </c>
      <c r="C84">
        <f t="shared" si="5"/>
        <v>1.0159884943324638E-2</v>
      </c>
      <c r="D84" s="3">
        <v>44623</v>
      </c>
      <c r="E84" s="4">
        <v>3.7900000000000003E-2</v>
      </c>
      <c r="F84">
        <f t="shared" si="6"/>
        <v>2.0657757737998512E-2</v>
      </c>
      <c r="G84">
        <f t="shared" si="7"/>
        <v>2.0657757737998512</v>
      </c>
      <c r="H84">
        <f t="shared" si="8"/>
        <v>2.0278757737998512</v>
      </c>
      <c r="I84">
        <f t="shared" si="9"/>
        <v>4.6037387164640078E-2</v>
      </c>
    </row>
    <row r="85" spans="1:9" x14ac:dyDescent="0.35">
      <c r="A85" s="2">
        <v>44622</v>
      </c>
      <c r="B85">
        <v>415.18310500000001</v>
      </c>
      <c r="C85">
        <f t="shared" si="5"/>
        <v>3.3116603921936917E-2</v>
      </c>
      <c r="D85" s="3">
        <v>44624</v>
      </c>
      <c r="E85" s="4">
        <v>3.7999999999999999E-2</v>
      </c>
      <c r="F85">
        <f t="shared" si="6"/>
        <v>1.8843833053304015E-2</v>
      </c>
      <c r="G85">
        <f t="shared" si="7"/>
        <v>1.8843833053304015</v>
      </c>
      <c r="H85">
        <f t="shared" si="8"/>
        <v>1.8463833053304015</v>
      </c>
      <c r="I85">
        <f t="shared" si="9"/>
        <v>4.1917095800471461E-2</v>
      </c>
    </row>
    <row r="86" spans="1:9" x14ac:dyDescent="0.35">
      <c r="A86" s="2">
        <v>44623</v>
      </c>
      <c r="B86">
        <v>423.75985700000001</v>
      </c>
      <c r="C86">
        <f t="shared" si="5"/>
        <v>2.0657757737998512E-2</v>
      </c>
      <c r="D86" s="3">
        <v>44627</v>
      </c>
      <c r="E86" s="4">
        <v>3.8300000000000001E-2</v>
      </c>
      <c r="F86">
        <f t="shared" si="6"/>
        <v>-1.5641080197787097E-2</v>
      </c>
      <c r="G86">
        <f t="shared" si="7"/>
        <v>-1.5641080197787098</v>
      </c>
      <c r="H86">
        <f t="shared" si="8"/>
        <v>-1.6024080197787098</v>
      </c>
      <c r="I86">
        <f t="shared" si="9"/>
        <v>-3.6378302534797076E-2</v>
      </c>
    </row>
    <row r="87" spans="1:9" x14ac:dyDescent="0.35">
      <c r="A87" s="2">
        <v>44624</v>
      </c>
      <c r="B87">
        <v>431.74511699999999</v>
      </c>
      <c r="C87">
        <f t="shared" si="5"/>
        <v>1.8843833053304015E-2</v>
      </c>
      <c r="D87" s="3">
        <v>44628</v>
      </c>
      <c r="E87" s="4">
        <v>3.8399999999999997E-2</v>
      </c>
      <c r="F87">
        <f t="shared" si="6"/>
        <v>4.6624898068412975E-2</v>
      </c>
      <c r="G87">
        <f t="shared" si="7"/>
        <v>4.6624898068412977</v>
      </c>
      <c r="H87">
        <f t="shared" si="8"/>
        <v>4.6240898068412974</v>
      </c>
      <c r="I87">
        <f t="shared" si="9"/>
        <v>0.10497734401290287</v>
      </c>
    </row>
    <row r="88" spans="1:9" x14ac:dyDescent="0.35">
      <c r="A88" s="2">
        <v>44627</v>
      </c>
      <c r="B88">
        <v>424.99215700000002</v>
      </c>
      <c r="C88">
        <f t="shared" si="5"/>
        <v>-1.5641080197787097E-2</v>
      </c>
      <c r="D88" s="3">
        <v>44629</v>
      </c>
      <c r="E88" s="4">
        <v>3.78E-2</v>
      </c>
      <c r="F88">
        <f t="shared" si="6"/>
        <v>1.0970778130514502E-2</v>
      </c>
      <c r="G88">
        <f t="shared" si="7"/>
        <v>1.0970778130514502</v>
      </c>
      <c r="H88">
        <f t="shared" si="8"/>
        <v>1.0592778130514502</v>
      </c>
      <c r="I88">
        <f t="shared" si="9"/>
        <v>2.404801291303164E-2</v>
      </c>
    </row>
    <row r="89" spans="1:9" x14ac:dyDescent="0.35">
      <c r="A89" s="2">
        <v>44628</v>
      </c>
      <c r="B89">
        <v>444.80737299999998</v>
      </c>
      <c r="C89">
        <f t="shared" si="5"/>
        <v>4.6624898068412975E-2</v>
      </c>
      <c r="D89" s="3">
        <v>44630</v>
      </c>
      <c r="E89" s="4">
        <v>3.8399999999999997E-2</v>
      </c>
      <c r="F89">
        <f t="shared" si="6"/>
        <v>-1.3482474584514275E-2</v>
      </c>
      <c r="G89">
        <f t="shared" si="7"/>
        <v>-1.3482474584514275</v>
      </c>
      <c r="H89">
        <f t="shared" si="8"/>
        <v>-1.3866474584514275</v>
      </c>
      <c r="I89">
        <f t="shared" si="9"/>
        <v>-3.1480047609609263E-2</v>
      </c>
    </row>
    <row r="90" spans="1:9" x14ac:dyDescent="0.35">
      <c r="A90" s="2">
        <v>44629</v>
      </c>
      <c r="B90">
        <v>449.68725599999999</v>
      </c>
      <c r="C90">
        <f t="shared" si="5"/>
        <v>1.0970778130514502E-2</v>
      </c>
      <c r="D90" s="3">
        <v>44631</v>
      </c>
      <c r="E90" s="4">
        <v>3.8300000000000001E-2</v>
      </c>
      <c r="F90">
        <f t="shared" si="6"/>
        <v>7.22221161890699E-3</v>
      </c>
      <c r="G90">
        <f t="shared" si="7"/>
        <v>0.72222116189069896</v>
      </c>
      <c r="H90">
        <f t="shared" si="8"/>
        <v>0.68392116189069896</v>
      </c>
      <c r="I90">
        <f t="shared" si="9"/>
        <v>1.5526564164753525E-2</v>
      </c>
    </row>
    <row r="91" spans="1:9" x14ac:dyDescent="0.35">
      <c r="A91" s="2">
        <v>44630</v>
      </c>
      <c r="B91">
        <v>443.62435900000003</v>
      </c>
      <c r="C91">
        <f t="shared" si="5"/>
        <v>-1.3482474584514275E-2</v>
      </c>
      <c r="D91" s="3">
        <v>44634</v>
      </c>
      <c r="E91" s="4">
        <v>3.8300000000000001E-2</v>
      </c>
      <c r="F91">
        <f t="shared" si="6"/>
        <v>-2.2062366737964538E-3</v>
      </c>
      <c r="G91">
        <f t="shared" si="7"/>
        <v>-0.22062366737964539</v>
      </c>
      <c r="H91">
        <f t="shared" si="8"/>
        <v>-0.25892366737964539</v>
      </c>
      <c r="I91">
        <f t="shared" si="9"/>
        <v>-5.8781554941647676E-3</v>
      </c>
    </row>
    <row r="92" spans="1:9" x14ac:dyDescent="0.35">
      <c r="A92" s="2">
        <v>44631</v>
      </c>
      <c r="B92">
        <v>446.82830799999999</v>
      </c>
      <c r="C92">
        <f t="shared" si="5"/>
        <v>7.22221161890699E-3</v>
      </c>
      <c r="D92" s="3">
        <v>44635</v>
      </c>
      <c r="E92" s="4">
        <v>3.7999999999999999E-2</v>
      </c>
      <c r="F92">
        <f t="shared" si="6"/>
        <v>-3.3941376234749604E-2</v>
      </c>
      <c r="G92">
        <f t="shared" si="7"/>
        <v>-3.3941376234749603</v>
      </c>
      <c r="H92">
        <f t="shared" si="8"/>
        <v>-3.4321376234749601</v>
      </c>
      <c r="I92">
        <f t="shared" si="9"/>
        <v>-7.7917321472887963E-2</v>
      </c>
    </row>
    <row r="93" spans="1:9" x14ac:dyDescent="0.35">
      <c r="A93" s="2">
        <v>44634</v>
      </c>
      <c r="B93">
        <v>445.84249899999998</v>
      </c>
      <c r="C93">
        <f t="shared" si="5"/>
        <v>-2.2062366737964538E-3</v>
      </c>
      <c r="D93" s="3">
        <v>44636</v>
      </c>
      <c r="E93" s="4">
        <v>3.7900000000000003E-2</v>
      </c>
      <c r="F93">
        <f t="shared" si="6"/>
        <v>1.281751088982745E-2</v>
      </c>
      <c r="G93">
        <f t="shared" si="7"/>
        <v>1.281751088982745</v>
      </c>
      <c r="H93">
        <f t="shared" si="8"/>
        <v>1.243851088982745</v>
      </c>
      <c r="I93">
        <f t="shared" si="9"/>
        <v>2.823824560582263E-2</v>
      </c>
    </row>
    <row r="94" spans="1:9" x14ac:dyDescent="0.35">
      <c r="A94" s="2">
        <v>44635</v>
      </c>
      <c r="B94">
        <v>430.709991</v>
      </c>
      <c r="C94">
        <f t="shared" si="5"/>
        <v>-3.3941376234749604E-2</v>
      </c>
      <c r="D94" s="3">
        <v>44637</v>
      </c>
      <c r="E94" s="4">
        <v>3.7699999999999997E-2</v>
      </c>
      <c r="F94">
        <f t="shared" si="6"/>
        <v>3.2768767967804521E-3</v>
      </c>
      <c r="G94">
        <f t="shared" si="7"/>
        <v>0.32768767967804524</v>
      </c>
      <c r="H94">
        <f t="shared" si="8"/>
        <v>0.28998767967804523</v>
      </c>
      <c r="I94">
        <f t="shared" si="9"/>
        <v>6.5833791471841185E-3</v>
      </c>
    </row>
    <row r="95" spans="1:9" x14ac:dyDescent="0.35">
      <c r="A95" s="2">
        <v>44636</v>
      </c>
      <c r="B95">
        <v>436.23062099999999</v>
      </c>
      <c r="C95">
        <f t="shared" si="5"/>
        <v>1.281751088982745E-2</v>
      </c>
      <c r="D95" s="3">
        <v>44641</v>
      </c>
      <c r="E95" s="4">
        <v>3.78E-2</v>
      </c>
      <c r="F95">
        <f t="shared" si="6"/>
        <v>-4.5051856966767361E-4</v>
      </c>
      <c r="G95">
        <f t="shared" si="7"/>
        <v>-4.5051856966767362E-2</v>
      </c>
      <c r="H95">
        <f t="shared" si="8"/>
        <v>-8.2851856966767362E-2</v>
      </c>
      <c r="I95">
        <f t="shared" si="9"/>
        <v>-1.8809253829889269E-3</v>
      </c>
    </row>
    <row r="96" spans="1:9" x14ac:dyDescent="0.35">
      <c r="A96" s="2">
        <v>44637</v>
      </c>
      <c r="B96">
        <v>437.66009500000001</v>
      </c>
      <c r="C96">
        <f t="shared" si="5"/>
        <v>3.2768767967804521E-3</v>
      </c>
      <c r="D96" s="3">
        <v>44642</v>
      </c>
      <c r="E96" s="4">
        <v>3.7599999999999995E-2</v>
      </c>
      <c r="F96">
        <f t="shared" si="6"/>
        <v>4.9915503581616713E-2</v>
      </c>
      <c r="G96">
        <f t="shared" si="7"/>
        <v>4.9915503581616711</v>
      </c>
      <c r="H96">
        <f t="shared" si="8"/>
        <v>4.9539503581616708</v>
      </c>
      <c r="I96">
        <f t="shared" si="9"/>
        <v>0.11246592793292384</v>
      </c>
    </row>
    <row r="97" spans="1:9" x14ac:dyDescent="0.35">
      <c r="A97" s="2">
        <v>44641</v>
      </c>
      <c r="B97">
        <v>437.46292099999999</v>
      </c>
      <c r="C97">
        <f t="shared" si="5"/>
        <v>-4.5051856966767361E-4</v>
      </c>
      <c r="D97" s="3">
        <v>44643</v>
      </c>
      <c r="E97" s="4">
        <v>3.7999999999999999E-2</v>
      </c>
      <c r="F97">
        <f t="shared" si="6"/>
        <v>3.5415200887078811E-3</v>
      </c>
      <c r="G97">
        <f t="shared" si="7"/>
        <v>0.35415200887078813</v>
      </c>
      <c r="H97">
        <f t="shared" si="8"/>
        <v>0.31615200887078815</v>
      </c>
      <c r="I97">
        <f t="shared" si="9"/>
        <v>7.1773688621913296E-3</v>
      </c>
    </row>
    <row r="98" spans="1:9" x14ac:dyDescent="0.35">
      <c r="A98" s="2">
        <v>44642</v>
      </c>
      <c r="B98">
        <v>459.299103</v>
      </c>
      <c r="C98">
        <f t="shared" si="5"/>
        <v>4.9915503581616713E-2</v>
      </c>
      <c r="D98" s="3">
        <v>44644</v>
      </c>
      <c r="E98" s="4">
        <v>3.7999999999999999E-2</v>
      </c>
      <c r="F98">
        <f t="shared" si="6"/>
        <v>2.6842053856313292E-2</v>
      </c>
      <c r="G98">
        <f t="shared" si="7"/>
        <v>2.684205385631329</v>
      </c>
      <c r="H98">
        <f t="shared" si="8"/>
        <v>2.6462053856313292</v>
      </c>
      <c r="I98">
        <f t="shared" si="9"/>
        <v>6.0074874126628396E-2</v>
      </c>
    </row>
    <row r="99" spans="1:9" x14ac:dyDescent="0.35">
      <c r="A99" s="2">
        <v>44643</v>
      </c>
      <c r="B99">
        <v>460.92572000000001</v>
      </c>
      <c r="C99">
        <f t="shared" si="5"/>
        <v>3.5415200887078811E-3</v>
      </c>
      <c r="D99" s="3">
        <v>44645</v>
      </c>
      <c r="E99" s="4">
        <v>3.7900000000000003E-2</v>
      </c>
      <c r="F99">
        <f t="shared" si="6"/>
        <v>-2.9577164013398032E-2</v>
      </c>
      <c r="G99">
        <f t="shared" si="7"/>
        <v>-2.9577164013398032</v>
      </c>
      <c r="H99">
        <f t="shared" si="8"/>
        <v>-2.9956164013398032</v>
      </c>
      <c r="I99">
        <f t="shared" si="9"/>
        <v>-6.800729800465477E-2</v>
      </c>
    </row>
    <row r="100" spans="1:9" x14ac:dyDescent="0.35">
      <c r="A100" s="2">
        <v>44644</v>
      </c>
      <c r="B100">
        <v>473.29791299999999</v>
      </c>
      <c r="C100">
        <f t="shared" si="5"/>
        <v>2.6842053856313292E-2</v>
      </c>
      <c r="D100" s="3">
        <v>44648</v>
      </c>
      <c r="E100" s="4">
        <v>3.78E-2</v>
      </c>
      <c r="F100">
        <f t="shared" si="6"/>
        <v>-2.5541994145806175E-2</v>
      </c>
      <c r="G100">
        <f t="shared" si="7"/>
        <v>-2.5541994145806175</v>
      </c>
      <c r="H100">
        <f t="shared" si="8"/>
        <v>-2.5919994145806173</v>
      </c>
      <c r="I100">
        <f t="shared" si="9"/>
        <v>-5.8844275434075936E-2</v>
      </c>
    </row>
    <row r="101" spans="1:9" x14ac:dyDescent="0.35">
      <c r="A101" s="2">
        <v>44645</v>
      </c>
      <c r="B101">
        <v>459.299103</v>
      </c>
      <c r="C101">
        <f t="shared" si="5"/>
        <v>-2.9577164013398032E-2</v>
      </c>
      <c r="D101" s="3">
        <v>44649</v>
      </c>
      <c r="E101" s="4">
        <v>3.78E-2</v>
      </c>
      <c r="F101">
        <f t="shared" si="6"/>
        <v>4.5154421424632519E-3</v>
      </c>
      <c r="G101">
        <f t="shared" si="7"/>
        <v>0.45154421424632518</v>
      </c>
      <c r="H101">
        <f t="shared" si="8"/>
        <v>0.41374421424632518</v>
      </c>
      <c r="I101">
        <f t="shared" si="9"/>
        <v>9.3929336424272755E-3</v>
      </c>
    </row>
    <row r="102" spans="1:9" x14ac:dyDescent="0.35">
      <c r="A102" s="2">
        <v>44648</v>
      </c>
      <c r="B102">
        <v>447.56768799999998</v>
      </c>
      <c r="C102">
        <f t="shared" si="5"/>
        <v>-2.5541994145806175E-2</v>
      </c>
      <c r="D102" s="3">
        <v>44650</v>
      </c>
      <c r="E102" s="4">
        <v>3.8300000000000001E-2</v>
      </c>
      <c r="F102">
        <f t="shared" si="6"/>
        <v>-4.0565792392083496E-3</v>
      </c>
      <c r="G102">
        <f t="shared" si="7"/>
        <v>-0.40565792392083494</v>
      </c>
      <c r="H102">
        <f t="shared" si="8"/>
        <v>-0.44395792392083494</v>
      </c>
      <c r="I102">
        <f t="shared" si="9"/>
        <v>-1.0078853494095036E-2</v>
      </c>
    </row>
    <row r="103" spans="1:9" x14ac:dyDescent="0.35">
      <c r="A103" s="2">
        <v>44649</v>
      </c>
      <c r="B103">
        <v>449.58865400000002</v>
      </c>
      <c r="C103">
        <f t="shared" si="5"/>
        <v>4.5154421424632519E-3</v>
      </c>
      <c r="D103" s="3">
        <v>44651</v>
      </c>
      <c r="E103" s="4">
        <v>3.8300000000000001E-2</v>
      </c>
      <c r="F103">
        <f t="shared" si="6"/>
        <v>1.6512684731388833E-3</v>
      </c>
      <c r="G103">
        <f t="shared" si="7"/>
        <v>0.16512684731388833</v>
      </c>
      <c r="H103">
        <f t="shared" si="8"/>
        <v>0.12682684731388832</v>
      </c>
      <c r="I103">
        <f t="shared" si="9"/>
        <v>2.8792575699641697E-3</v>
      </c>
    </row>
    <row r="104" spans="1:9" x14ac:dyDescent="0.35">
      <c r="A104" s="2">
        <v>44650</v>
      </c>
      <c r="B104">
        <v>447.76486199999999</v>
      </c>
      <c r="C104">
        <f t="shared" si="5"/>
        <v>-4.0565792392083496E-3</v>
      </c>
      <c r="D104" s="3">
        <v>44655</v>
      </c>
      <c r="E104" s="4">
        <v>3.7499999999999999E-2</v>
      </c>
      <c r="F104">
        <f t="shared" si="6"/>
        <v>1.1251564240540276E-2</v>
      </c>
      <c r="G104">
        <f t="shared" si="7"/>
        <v>1.1251564240540275</v>
      </c>
      <c r="H104">
        <f t="shared" si="8"/>
        <v>1.0876564240540274</v>
      </c>
      <c r="I104">
        <f t="shared" si="9"/>
        <v>2.4692271855714442E-2</v>
      </c>
    </row>
    <row r="105" spans="1:9" x14ac:dyDescent="0.35">
      <c r="A105" s="2">
        <v>44651</v>
      </c>
      <c r="B105">
        <v>448.50424199999998</v>
      </c>
      <c r="C105">
        <f t="shared" si="5"/>
        <v>1.6512684731388833E-3</v>
      </c>
      <c r="D105" s="3">
        <v>44656</v>
      </c>
      <c r="E105" s="4">
        <v>3.73E-2</v>
      </c>
      <c r="F105">
        <f t="shared" si="6"/>
        <v>3.7723813557300617E-2</v>
      </c>
      <c r="G105">
        <f t="shared" si="7"/>
        <v>3.7723813557300616</v>
      </c>
      <c r="H105">
        <f t="shared" si="8"/>
        <v>3.7350813557300615</v>
      </c>
      <c r="I105">
        <f t="shared" si="9"/>
        <v>8.4794832448225305E-2</v>
      </c>
    </row>
    <row r="106" spans="1:9" x14ac:dyDescent="0.35">
      <c r="A106" s="2">
        <v>44652</v>
      </c>
      <c r="B106">
        <v>459.98919699999999</v>
      </c>
      <c r="C106">
        <f t="shared" si="5"/>
        <v>2.5607238292296941E-2</v>
      </c>
      <c r="D106" s="3">
        <v>44657</v>
      </c>
      <c r="E106" s="4">
        <v>3.78E-2</v>
      </c>
      <c r="F106">
        <f t="shared" si="6"/>
        <v>-1.4704321413124123E-2</v>
      </c>
      <c r="G106">
        <f t="shared" si="7"/>
        <v>-1.4704321413124122</v>
      </c>
      <c r="H106">
        <f t="shared" si="8"/>
        <v>-1.5082321413124122</v>
      </c>
      <c r="I106">
        <f t="shared" si="9"/>
        <v>-3.4240296136900751E-2</v>
      </c>
    </row>
    <row r="107" spans="1:9" x14ac:dyDescent="0.35">
      <c r="A107" s="2">
        <v>44655</v>
      </c>
      <c r="B107">
        <v>465.16479500000003</v>
      </c>
      <c r="C107">
        <f t="shared" si="5"/>
        <v>1.1251564240540276E-2</v>
      </c>
      <c r="D107" s="3">
        <v>44658</v>
      </c>
      <c r="E107" s="4">
        <v>3.8699999999999998E-2</v>
      </c>
      <c r="F107">
        <f t="shared" si="6"/>
        <v>5.0782353572037938E-3</v>
      </c>
      <c r="G107">
        <f t="shared" si="7"/>
        <v>0.50782353572037942</v>
      </c>
      <c r="H107">
        <f t="shared" si="8"/>
        <v>0.4691235357203794</v>
      </c>
      <c r="I107">
        <f t="shared" si="9"/>
        <v>1.0650170055306152E-2</v>
      </c>
    </row>
    <row r="108" spans="1:9" x14ac:dyDescent="0.35">
      <c r="A108" s="2">
        <v>44656</v>
      </c>
      <c r="B108">
        <v>482.71258499999999</v>
      </c>
      <c r="C108">
        <f t="shared" si="5"/>
        <v>3.7723813557300617E-2</v>
      </c>
      <c r="D108" s="3">
        <v>44659</v>
      </c>
      <c r="E108" s="4">
        <v>3.9800000000000002E-2</v>
      </c>
      <c r="F108">
        <f t="shared" si="6"/>
        <v>9.6927471109040757E-3</v>
      </c>
      <c r="G108">
        <f t="shared" si="7"/>
        <v>0.96927471109040753</v>
      </c>
      <c r="H108">
        <f t="shared" si="8"/>
        <v>0.92947471109040758</v>
      </c>
      <c r="I108">
        <f t="shared" si="9"/>
        <v>2.1101187600870493E-2</v>
      </c>
    </row>
    <row r="109" spans="1:9" x14ac:dyDescent="0.35">
      <c r="A109" s="2">
        <v>44657</v>
      </c>
      <c r="B109">
        <v>475.61462399999999</v>
      </c>
      <c r="C109">
        <f t="shared" si="5"/>
        <v>-1.4704321413124123E-2</v>
      </c>
      <c r="D109" s="3">
        <v>44662</v>
      </c>
      <c r="E109" s="4">
        <v>0.04</v>
      </c>
      <c r="F109">
        <f t="shared" si="6"/>
        <v>1.3991035946319001E-2</v>
      </c>
      <c r="G109">
        <f t="shared" si="7"/>
        <v>1.3991035946319001</v>
      </c>
      <c r="H109">
        <f t="shared" si="8"/>
        <v>1.3591035946319001</v>
      </c>
      <c r="I109">
        <f t="shared" si="9"/>
        <v>3.0854739324430815E-2</v>
      </c>
    </row>
    <row r="110" spans="1:9" x14ac:dyDescent="0.35">
      <c r="A110" s="2">
        <v>44658</v>
      </c>
      <c r="B110">
        <v>478.02990699999998</v>
      </c>
      <c r="C110">
        <f t="shared" si="5"/>
        <v>5.0782353572037938E-3</v>
      </c>
      <c r="D110" s="3">
        <v>44663</v>
      </c>
      <c r="E110" s="4">
        <v>3.9800000000000002E-2</v>
      </c>
      <c r="F110">
        <f t="shared" si="6"/>
        <v>-7.2414169131967396E-2</v>
      </c>
      <c r="G110">
        <f t="shared" si="7"/>
        <v>-7.2414169131967396</v>
      </c>
      <c r="H110">
        <f t="shared" si="8"/>
        <v>-7.2812169131967392</v>
      </c>
      <c r="I110">
        <f t="shared" si="9"/>
        <v>-0.1653001660128558</v>
      </c>
    </row>
    <row r="111" spans="1:9" x14ac:dyDescent="0.35">
      <c r="A111" s="2">
        <v>44659</v>
      </c>
      <c r="B111">
        <v>482.66332999999997</v>
      </c>
      <c r="C111">
        <f t="shared" si="5"/>
        <v>9.6927471109040757E-3</v>
      </c>
      <c r="D111" s="3">
        <v>44664</v>
      </c>
      <c r="E111" s="4">
        <v>3.9900000000000005E-2</v>
      </c>
      <c r="F111">
        <f t="shared" si="6"/>
        <v>-1.7589623139582858E-2</v>
      </c>
      <c r="G111">
        <f t="shared" si="7"/>
        <v>-1.7589623139582857</v>
      </c>
      <c r="H111">
        <f t="shared" si="8"/>
        <v>-1.7988623139582858</v>
      </c>
      <c r="I111">
        <f t="shared" si="9"/>
        <v>-4.083826133412434E-2</v>
      </c>
    </row>
    <row r="112" spans="1:9" x14ac:dyDescent="0.35">
      <c r="A112" s="2">
        <v>44662</v>
      </c>
      <c r="B112">
        <v>489.41629</v>
      </c>
      <c r="C112">
        <f t="shared" si="5"/>
        <v>1.3991035946319001E-2</v>
      </c>
      <c r="D112" s="3">
        <v>44669</v>
      </c>
      <c r="E112" s="4">
        <v>4.0099999999999997E-2</v>
      </c>
      <c r="F112">
        <f t="shared" si="6"/>
        <v>-6.0565906048425912E-2</v>
      </c>
      <c r="G112">
        <f t="shared" si="7"/>
        <v>-6.056590604842591</v>
      </c>
      <c r="H112">
        <f t="shared" si="8"/>
        <v>-6.0966906048425908</v>
      </c>
      <c r="I112">
        <f t="shared" si="9"/>
        <v>-0.13840872770634738</v>
      </c>
    </row>
    <row r="113" spans="1:9" x14ac:dyDescent="0.35">
      <c r="A113" s="2">
        <v>44663</v>
      </c>
      <c r="B113">
        <v>453.975616</v>
      </c>
      <c r="C113">
        <f t="shared" si="5"/>
        <v>-7.2414169131967396E-2</v>
      </c>
      <c r="D113" s="3">
        <v>44670</v>
      </c>
      <c r="E113" s="4">
        <v>3.9900000000000005E-2</v>
      </c>
      <c r="F113">
        <f t="shared" si="6"/>
        <v>2.1177671469602755E-3</v>
      </c>
      <c r="G113">
        <f t="shared" si="7"/>
        <v>0.21177671469602755</v>
      </c>
      <c r="H113">
        <f t="shared" si="8"/>
        <v>0.17187671469602755</v>
      </c>
      <c r="I113">
        <f t="shared" si="9"/>
        <v>3.9019919076307202E-3</v>
      </c>
    </row>
    <row r="114" spans="1:9" x14ac:dyDescent="0.35">
      <c r="A114" s="2">
        <v>44664</v>
      </c>
      <c r="B114">
        <v>445.99035600000002</v>
      </c>
      <c r="C114">
        <f t="shared" si="5"/>
        <v>-1.7589623139582858E-2</v>
      </c>
      <c r="D114" s="3">
        <v>44671</v>
      </c>
      <c r="E114" s="4">
        <v>3.9699999999999999E-2</v>
      </c>
      <c r="F114">
        <f t="shared" si="6"/>
        <v>-1.4909693356934005E-2</v>
      </c>
      <c r="G114">
        <f t="shared" si="7"/>
        <v>-1.4909693356934004</v>
      </c>
      <c r="H114">
        <f t="shared" si="8"/>
        <v>-1.5306693356934005</v>
      </c>
      <c r="I114">
        <f t="shared" si="9"/>
        <v>-3.4749671424061608E-2</v>
      </c>
    </row>
    <row r="115" spans="1:9" x14ac:dyDescent="0.35">
      <c r="A115" s="2">
        <v>44669</v>
      </c>
      <c r="B115">
        <v>418.97854599999999</v>
      </c>
      <c r="C115">
        <f t="shared" si="5"/>
        <v>-6.0565906048425912E-2</v>
      </c>
      <c r="D115" s="3">
        <v>44672</v>
      </c>
      <c r="E115" s="4">
        <v>3.9699999999999999E-2</v>
      </c>
      <c r="F115">
        <f t="shared" si="6"/>
        <v>2.8840404921426484E-2</v>
      </c>
      <c r="G115">
        <f t="shared" si="7"/>
        <v>2.8840404921426486</v>
      </c>
      <c r="H115">
        <f t="shared" si="8"/>
        <v>2.8443404921426487</v>
      </c>
      <c r="I115">
        <f t="shared" si="9"/>
        <v>6.4572991184497594E-2</v>
      </c>
    </row>
    <row r="116" spans="1:9" x14ac:dyDescent="0.35">
      <c r="A116" s="2">
        <v>44670</v>
      </c>
      <c r="B116">
        <v>419.86584499999998</v>
      </c>
      <c r="C116">
        <f t="shared" si="5"/>
        <v>2.1177671469602755E-3</v>
      </c>
      <c r="D116" s="3">
        <v>44673</v>
      </c>
      <c r="E116" s="4">
        <v>3.9800000000000002E-2</v>
      </c>
      <c r="F116">
        <f t="shared" si="6"/>
        <v>-2.7452774362751054E-2</v>
      </c>
      <c r="G116">
        <f t="shared" si="7"/>
        <v>-2.7452774362751056</v>
      </c>
      <c r="H116">
        <f t="shared" si="8"/>
        <v>-2.7850774362751056</v>
      </c>
      <c r="I116">
        <f t="shared" si="9"/>
        <v>-6.3227585177490844E-2</v>
      </c>
    </row>
    <row r="117" spans="1:9" x14ac:dyDescent="0.35">
      <c r="A117" s="2">
        <v>44671</v>
      </c>
      <c r="B117">
        <v>413.605774</v>
      </c>
      <c r="C117">
        <f t="shared" si="5"/>
        <v>-1.4909693356934005E-2</v>
      </c>
      <c r="D117" s="3">
        <v>44676</v>
      </c>
      <c r="E117" s="4">
        <v>3.9599999999999996E-2</v>
      </c>
      <c r="F117">
        <f t="shared" si="6"/>
        <v>-2.2272439877659405E-2</v>
      </c>
      <c r="G117">
        <f t="shared" si="7"/>
        <v>-2.2272439877659407</v>
      </c>
      <c r="H117">
        <f t="shared" si="8"/>
        <v>-2.2668439877659408</v>
      </c>
      <c r="I117">
        <f t="shared" si="9"/>
        <v>-5.1462508529833355E-2</v>
      </c>
    </row>
    <row r="118" spans="1:9" x14ac:dyDescent="0.35">
      <c r="A118" s="2">
        <v>44672</v>
      </c>
      <c r="B118">
        <v>425.53433200000001</v>
      </c>
      <c r="C118">
        <f t="shared" si="5"/>
        <v>2.8840404921426484E-2</v>
      </c>
      <c r="D118" s="3">
        <v>44677</v>
      </c>
      <c r="E118" s="4">
        <v>3.9800000000000002E-2</v>
      </c>
      <c r="F118">
        <f t="shared" si="6"/>
        <v>2.7043372833526102E-2</v>
      </c>
      <c r="G118">
        <f t="shared" si="7"/>
        <v>2.70433728335261</v>
      </c>
      <c r="H118">
        <f t="shared" si="8"/>
        <v>2.66453728335261</v>
      </c>
      <c r="I118">
        <f t="shared" si="9"/>
        <v>6.0491049852854355E-2</v>
      </c>
    </row>
    <row r="119" spans="1:9" x14ac:dyDescent="0.35">
      <c r="A119" s="2">
        <v>44673</v>
      </c>
      <c r="B119">
        <v>413.85223400000001</v>
      </c>
      <c r="C119">
        <f t="shared" si="5"/>
        <v>-2.7452774362751054E-2</v>
      </c>
      <c r="D119" s="3">
        <v>44678</v>
      </c>
      <c r="E119" s="4">
        <v>0.04</v>
      </c>
      <c r="F119">
        <f t="shared" si="6"/>
        <v>-8.8956661151441182E-3</v>
      </c>
      <c r="G119">
        <f t="shared" si="7"/>
        <v>-0.88956661151441185</v>
      </c>
      <c r="H119">
        <f t="shared" si="8"/>
        <v>-0.92956661151441189</v>
      </c>
      <c r="I119">
        <f t="shared" si="9"/>
        <v>-2.1103273949282533E-2</v>
      </c>
    </row>
    <row r="120" spans="1:9" x14ac:dyDescent="0.35">
      <c r="A120" s="2">
        <v>44676</v>
      </c>
      <c r="B120">
        <v>404.63473499999998</v>
      </c>
      <c r="C120">
        <f t="shared" si="5"/>
        <v>-2.2272439877659405E-2</v>
      </c>
      <c r="D120" s="3">
        <v>44679</v>
      </c>
      <c r="E120" s="4">
        <v>4.0099999999999997E-2</v>
      </c>
      <c r="F120">
        <f t="shared" si="6"/>
        <v>1.7472450176305412E-2</v>
      </c>
      <c r="G120">
        <f t="shared" si="7"/>
        <v>1.7472450176305412</v>
      </c>
      <c r="H120">
        <f t="shared" si="8"/>
        <v>1.7071450176305412</v>
      </c>
      <c r="I120">
        <f t="shared" si="9"/>
        <v>3.8756070336387637E-2</v>
      </c>
    </row>
    <row r="121" spans="1:9" x14ac:dyDescent="0.35">
      <c r="A121" s="2">
        <v>44677</v>
      </c>
      <c r="B121">
        <v>415.57742300000001</v>
      </c>
      <c r="C121">
        <f t="shared" si="5"/>
        <v>2.7043372833526102E-2</v>
      </c>
      <c r="D121" s="3">
        <v>44680</v>
      </c>
      <c r="E121" s="4">
        <v>4.0300000000000002E-2</v>
      </c>
      <c r="F121">
        <f t="shared" si="6"/>
        <v>-2.6346747973955479E-2</v>
      </c>
      <c r="G121">
        <f t="shared" si="7"/>
        <v>-2.6346747973955478</v>
      </c>
      <c r="H121">
        <f t="shared" si="8"/>
        <v>-2.6749747973955476</v>
      </c>
      <c r="I121">
        <f t="shared" si="9"/>
        <v>-6.0728005134454616E-2</v>
      </c>
    </row>
    <row r="122" spans="1:9" x14ac:dyDescent="0.35">
      <c r="A122" s="2">
        <v>44678</v>
      </c>
      <c r="B122">
        <v>411.880585</v>
      </c>
      <c r="C122">
        <f t="shared" si="5"/>
        <v>-8.8956661151441182E-3</v>
      </c>
      <c r="D122" s="3">
        <v>44683</v>
      </c>
      <c r="E122" s="4">
        <v>4.0300000000000002E-2</v>
      </c>
      <c r="F122">
        <f t="shared" si="6"/>
        <v>-1.7516300063728649E-2</v>
      </c>
      <c r="G122">
        <f t="shared" si="7"/>
        <v>-1.7516300063728649</v>
      </c>
      <c r="H122">
        <f t="shared" si="8"/>
        <v>-1.7919300063728649</v>
      </c>
      <c r="I122">
        <f t="shared" si="9"/>
        <v>-4.0680882202533665E-2</v>
      </c>
    </row>
    <row r="123" spans="1:9" x14ac:dyDescent="0.35">
      <c r="A123" s="2">
        <v>44679</v>
      </c>
      <c r="B123">
        <v>419.07714800000002</v>
      </c>
      <c r="C123">
        <f t="shared" si="5"/>
        <v>1.7472450176305412E-2</v>
      </c>
      <c r="D123" s="3">
        <v>44685</v>
      </c>
      <c r="E123" s="4">
        <v>4.3700000000000003E-2</v>
      </c>
      <c r="F123">
        <f t="shared" si="6"/>
        <v>-3.1968635671934366E-3</v>
      </c>
      <c r="G123">
        <f t="shared" si="7"/>
        <v>-0.31968635671934365</v>
      </c>
      <c r="H123">
        <f t="shared" si="8"/>
        <v>-0.36338635671934366</v>
      </c>
      <c r="I123">
        <f t="shared" si="9"/>
        <v>-8.2496958693326749E-3</v>
      </c>
    </row>
    <row r="124" spans="1:9" x14ac:dyDescent="0.35">
      <c r="A124" s="2">
        <v>44680</v>
      </c>
      <c r="B124">
        <v>408.03582799999998</v>
      </c>
      <c r="C124">
        <f t="shared" si="5"/>
        <v>-2.6346747973955479E-2</v>
      </c>
      <c r="D124" s="3">
        <v>44686</v>
      </c>
      <c r="E124" s="4">
        <v>4.58E-2</v>
      </c>
      <c r="F124">
        <f t="shared" si="6"/>
        <v>2.5410100210365643E-2</v>
      </c>
      <c r="G124">
        <f t="shared" si="7"/>
        <v>2.5410100210365645</v>
      </c>
      <c r="H124">
        <f t="shared" si="8"/>
        <v>2.4952100210365646</v>
      </c>
      <c r="I124">
        <f t="shared" si="9"/>
        <v>5.6646936306310382E-2</v>
      </c>
    </row>
    <row r="125" spans="1:9" x14ac:dyDescent="0.35">
      <c r="A125" s="2">
        <v>44683</v>
      </c>
      <c r="B125">
        <v>400.88855000000001</v>
      </c>
      <c r="C125">
        <f t="shared" si="5"/>
        <v>-1.7516300063728649E-2</v>
      </c>
      <c r="D125" s="3">
        <v>44687</v>
      </c>
      <c r="E125" s="4">
        <v>4.58E-2</v>
      </c>
      <c r="F125">
        <f t="shared" si="6"/>
        <v>-5.0042046825552397E-2</v>
      </c>
      <c r="G125">
        <f t="shared" si="7"/>
        <v>-5.0042046825552395</v>
      </c>
      <c r="H125">
        <f t="shared" si="8"/>
        <v>-5.0500046825552394</v>
      </c>
      <c r="I125">
        <f t="shared" si="9"/>
        <v>-0.11464657932098125</v>
      </c>
    </row>
    <row r="126" spans="1:9" x14ac:dyDescent="0.35">
      <c r="A126" s="2">
        <v>44685</v>
      </c>
      <c r="B126">
        <v>399.606964</v>
      </c>
      <c r="C126">
        <f t="shared" si="5"/>
        <v>-3.1968635671934366E-3</v>
      </c>
      <c r="D126" s="3">
        <v>44690</v>
      </c>
      <c r="E126" s="4">
        <v>4.6199999999999998E-2</v>
      </c>
      <c r="F126">
        <f t="shared" si="6"/>
        <v>-2.0007553543135024E-2</v>
      </c>
      <c r="G126">
        <f t="shared" si="7"/>
        <v>-2.0007553543135024</v>
      </c>
      <c r="H126">
        <f t="shared" si="8"/>
        <v>-2.0469553543135022</v>
      </c>
      <c r="I126">
        <f t="shared" si="9"/>
        <v>-4.6470536988901738E-2</v>
      </c>
    </row>
    <row r="127" spans="1:9" x14ac:dyDescent="0.35">
      <c r="A127" s="2">
        <v>44686</v>
      </c>
      <c r="B127">
        <v>409.76101699999998</v>
      </c>
      <c r="C127">
        <f t="shared" si="5"/>
        <v>2.5410100210365643E-2</v>
      </c>
      <c r="D127" s="3">
        <v>44691</v>
      </c>
      <c r="E127" s="4">
        <v>4.6300000000000001E-2</v>
      </c>
      <c r="F127">
        <f t="shared" si="6"/>
        <v>-2.726462683672376E-2</v>
      </c>
      <c r="G127">
        <f t="shared" si="7"/>
        <v>-2.7264626836723762</v>
      </c>
      <c r="H127">
        <f t="shared" si="8"/>
        <v>-2.7727626836723762</v>
      </c>
      <c r="I127">
        <f t="shared" si="9"/>
        <v>-6.2948012315714272E-2</v>
      </c>
    </row>
    <row r="128" spans="1:9" x14ac:dyDescent="0.35">
      <c r="A128" s="2">
        <v>44687</v>
      </c>
      <c r="B128">
        <v>389.25573700000001</v>
      </c>
      <c r="C128">
        <f t="shared" si="5"/>
        <v>-5.0042046825552397E-2</v>
      </c>
      <c r="D128" s="3">
        <v>44692</v>
      </c>
      <c r="E128" s="4">
        <v>4.7500000000000001E-2</v>
      </c>
      <c r="F128">
        <f t="shared" si="6"/>
        <v>-3.506896385976635E-2</v>
      </c>
      <c r="G128">
        <f t="shared" si="7"/>
        <v>-3.5068963859766349</v>
      </c>
      <c r="H128">
        <f t="shared" si="8"/>
        <v>-3.5543963859766348</v>
      </c>
      <c r="I128">
        <f t="shared" si="9"/>
        <v>-8.0692873139454155E-2</v>
      </c>
    </row>
    <row r="129" spans="1:9" x14ac:dyDescent="0.35">
      <c r="A129" s="2">
        <v>44690</v>
      </c>
      <c r="B129">
        <v>381.46768200000002</v>
      </c>
      <c r="C129">
        <f t="shared" si="5"/>
        <v>-2.0007553543135024E-2</v>
      </c>
      <c r="D129" s="3">
        <v>44693</v>
      </c>
      <c r="E129" s="4">
        <v>4.8399999999999999E-2</v>
      </c>
      <c r="F129">
        <f t="shared" si="6"/>
        <v>8.2598116599504892E-4</v>
      </c>
      <c r="G129">
        <f t="shared" si="7"/>
        <v>8.2598116599504889E-2</v>
      </c>
      <c r="H129">
        <f t="shared" si="8"/>
        <v>3.4198116599504891E-2</v>
      </c>
      <c r="I129">
        <f t="shared" si="9"/>
        <v>7.7637494097717934E-4</v>
      </c>
    </row>
    <row r="130" spans="1:9" x14ac:dyDescent="0.35">
      <c r="A130" s="2">
        <v>44691</v>
      </c>
      <c r="B130">
        <v>371.06710800000002</v>
      </c>
      <c r="C130">
        <f t="shared" si="5"/>
        <v>-2.726462683672376E-2</v>
      </c>
      <c r="D130" s="3">
        <v>44694</v>
      </c>
      <c r="E130" s="4">
        <v>4.9000000000000002E-2</v>
      </c>
      <c r="F130">
        <f t="shared" si="6"/>
        <v>-1.5268160451496097E-2</v>
      </c>
      <c r="G130">
        <f t="shared" si="7"/>
        <v>-1.5268160451496098</v>
      </c>
      <c r="H130">
        <f t="shared" si="8"/>
        <v>-1.5758160451496097</v>
      </c>
      <c r="I130">
        <f t="shared" si="9"/>
        <v>-3.5774604296823546E-2</v>
      </c>
    </row>
    <row r="131" spans="1:9" x14ac:dyDescent="0.35">
      <c r="A131" s="2">
        <v>44692</v>
      </c>
      <c r="B131">
        <v>358.054169</v>
      </c>
      <c r="C131">
        <f t="shared" si="5"/>
        <v>-3.506896385976635E-2</v>
      </c>
      <c r="D131" s="3">
        <v>44698</v>
      </c>
      <c r="E131" s="4">
        <v>4.8799999999999996E-2</v>
      </c>
      <c r="F131">
        <f t="shared" si="6"/>
        <v>6.0057953267215421E-2</v>
      </c>
      <c r="G131">
        <f t="shared" si="7"/>
        <v>6.0057953267215423</v>
      </c>
      <c r="H131">
        <f t="shared" si="8"/>
        <v>5.9569953267215423</v>
      </c>
      <c r="I131">
        <f t="shared" si="9"/>
        <v>0.13523732752147316</v>
      </c>
    </row>
    <row r="132" spans="1:9" x14ac:dyDescent="0.35">
      <c r="A132" s="2">
        <v>44693</v>
      </c>
      <c r="B132">
        <v>358.34991500000001</v>
      </c>
      <c r="C132">
        <f t="shared" ref="C132:C195" si="10">(B132-B131)/B131</f>
        <v>8.2598116599504892E-4</v>
      </c>
      <c r="D132" s="3">
        <v>44699</v>
      </c>
      <c r="E132" s="4">
        <v>4.8899999999999999E-2</v>
      </c>
      <c r="F132">
        <f t="shared" ref="F132:F195" si="11">VLOOKUP(D132,A132:C377,3,FALSE)</f>
        <v>1.4196455540625111E-2</v>
      </c>
      <c r="G132">
        <f t="shared" ref="G132:G195" si="12">F132*100</f>
        <v>1.419645554062511</v>
      </c>
      <c r="H132">
        <f t="shared" ref="H132:H195" si="13">G132-E132</f>
        <v>1.3707455540625111</v>
      </c>
      <c r="I132">
        <f t="shared" ref="I132:I195" si="14">H132/$T$16</f>
        <v>3.1119038252691973E-2</v>
      </c>
    </row>
    <row r="133" spans="1:9" x14ac:dyDescent="0.35">
      <c r="A133" s="2">
        <v>44694</v>
      </c>
      <c r="B133">
        <v>352.87857100000002</v>
      </c>
      <c r="C133">
        <f t="shared" si="10"/>
        <v>-1.5268160451496097E-2</v>
      </c>
      <c r="D133" s="3">
        <v>44700</v>
      </c>
      <c r="E133" s="4">
        <v>4.9100000000000005E-2</v>
      </c>
      <c r="F133">
        <f t="shared" si="11"/>
        <v>-1.643765606092111E-2</v>
      </c>
      <c r="G133">
        <f t="shared" si="12"/>
        <v>-1.6437656060921111</v>
      </c>
      <c r="H133">
        <f t="shared" si="13"/>
        <v>-1.692865606092111</v>
      </c>
      <c r="I133">
        <f t="shared" si="14"/>
        <v>-3.8431895253292624E-2</v>
      </c>
    </row>
    <row r="134" spans="1:9" x14ac:dyDescent="0.35">
      <c r="A134" s="2">
        <v>44697</v>
      </c>
      <c r="B134">
        <v>357.01904300000001</v>
      </c>
      <c r="C134">
        <f t="shared" si="10"/>
        <v>1.1733418632552749E-2</v>
      </c>
      <c r="D134" s="3">
        <v>44701</v>
      </c>
      <c r="E134" s="4">
        <v>4.9200000000000001E-2</v>
      </c>
      <c r="F134">
        <f t="shared" si="11"/>
        <v>1.4361325188470321E-3</v>
      </c>
      <c r="G134">
        <f t="shared" si="12"/>
        <v>0.1436132518847032</v>
      </c>
      <c r="H134">
        <f t="shared" si="13"/>
        <v>9.4413251884703203E-2</v>
      </c>
      <c r="I134">
        <f t="shared" si="14"/>
        <v>2.1433953137790997E-3</v>
      </c>
    </row>
    <row r="135" spans="1:9" x14ac:dyDescent="0.35">
      <c r="A135" s="2">
        <v>44698</v>
      </c>
      <c r="B135">
        <v>378.46087599999998</v>
      </c>
      <c r="C135">
        <f t="shared" si="10"/>
        <v>6.0057953267215421E-2</v>
      </c>
      <c r="D135" s="3">
        <v>44704</v>
      </c>
      <c r="E135" s="4">
        <v>4.87E-2</v>
      </c>
      <c r="F135">
        <f t="shared" si="11"/>
        <v>-1.4080736076164944E-2</v>
      </c>
      <c r="G135">
        <f t="shared" si="12"/>
        <v>-1.4080736076164944</v>
      </c>
      <c r="H135">
        <f t="shared" si="13"/>
        <v>-1.4567736076164943</v>
      </c>
      <c r="I135">
        <f t="shared" si="14"/>
        <v>-3.3072070514162256E-2</v>
      </c>
    </row>
    <row r="136" spans="1:9" x14ac:dyDescent="0.35">
      <c r="A136" s="2">
        <v>44699</v>
      </c>
      <c r="B136">
        <v>383.83367900000002</v>
      </c>
      <c r="C136">
        <f t="shared" si="10"/>
        <v>1.4196455540625111E-2</v>
      </c>
      <c r="D136" s="3">
        <v>44705</v>
      </c>
      <c r="E136" s="4">
        <v>4.87E-2</v>
      </c>
      <c r="F136">
        <f t="shared" si="11"/>
        <v>-1.1637176688726783E-2</v>
      </c>
      <c r="G136">
        <f t="shared" si="12"/>
        <v>-1.1637176688726782</v>
      </c>
      <c r="H136">
        <f t="shared" si="13"/>
        <v>-1.2124176688726782</v>
      </c>
      <c r="I136">
        <f t="shared" si="14"/>
        <v>-2.7524635556226584E-2</v>
      </c>
    </row>
    <row r="137" spans="1:9" x14ac:dyDescent="0.35">
      <c r="A137" s="2">
        <v>44700</v>
      </c>
      <c r="B137">
        <v>377.52435300000002</v>
      </c>
      <c r="C137">
        <f t="shared" si="10"/>
        <v>-1.643765606092111E-2</v>
      </c>
      <c r="D137" s="3">
        <v>44706</v>
      </c>
      <c r="E137" s="4">
        <v>4.8799999999999996E-2</v>
      </c>
      <c r="F137">
        <f t="shared" si="11"/>
        <v>-8.148248186896799E-2</v>
      </c>
      <c r="G137">
        <f t="shared" si="12"/>
        <v>-8.1482481868967991</v>
      </c>
      <c r="H137">
        <f t="shared" si="13"/>
        <v>-8.197048186896799</v>
      </c>
      <c r="I137">
        <f t="shared" si="14"/>
        <v>-0.18609161658865253</v>
      </c>
    </row>
    <row r="138" spans="1:9" x14ac:dyDescent="0.35">
      <c r="A138" s="2">
        <v>44701</v>
      </c>
      <c r="B138">
        <v>378.06652800000001</v>
      </c>
      <c r="C138">
        <f t="shared" si="10"/>
        <v>1.4361325188470321E-3</v>
      </c>
      <c r="D138" s="3">
        <v>44707</v>
      </c>
      <c r="E138" s="4">
        <v>4.8899999999999999E-2</v>
      </c>
      <c r="F138">
        <f t="shared" si="11"/>
        <v>3.0444274704442525E-2</v>
      </c>
      <c r="G138">
        <f t="shared" si="12"/>
        <v>3.0444274704442527</v>
      </c>
      <c r="H138">
        <f t="shared" si="13"/>
        <v>2.9955274704442525</v>
      </c>
      <c r="I138">
        <f t="shared" si="14"/>
        <v>6.8005279071285049E-2</v>
      </c>
    </row>
    <row r="139" spans="1:9" x14ac:dyDescent="0.35">
      <c r="A139" s="2">
        <v>44704</v>
      </c>
      <c r="B139">
        <v>372.74307299999998</v>
      </c>
      <c r="C139">
        <f t="shared" si="10"/>
        <v>-1.4080736076164944E-2</v>
      </c>
      <c r="D139" s="3">
        <v>44708</v>
      </c>
      <c r="E139" s="4">
        <v>4.8799999999999996E-2</v>
      </c>
      <c r="F139">
        <f t="shared" si="11"/>
        <v>2.5303887707005427E-2</v>
      </c>
      <c r="G139">
        <f t="shared" si="12"/>
        <v>2.5303887707005428</v>
      </c>
      <c r="H139">
        <f t="shared" si="13"/>
        <v>2.4815887707005428</v>
      </c>
      <c r="I139">
        <f t="shared" si="14"/>
        <v>5.6337702977776218E-2</v>
      </c>
    </row>
    <row r="140" spans="1:9" x14ac:dyDescent="0.35">
      <c r="A140" s="2">
        <v>44705</v>
      </c>
      <c r="B140">
        <v>368.405396</v>
      </c>
      <c r="C140">
        <f t="shared" si="10"/>
        <v>-1.1637176688726783E-2</v>
      </c>
      <c r="D140" s="3">
        <v>44711</v>
      </c>
      <c r="E140" s="4">
        <v>4.8899999999999999E-2</v>
      </c>
      <c r="F140">
        <f t="shared" si="11"/>
        <v>2.9091459806158373E-2</v>
      </c>
      <c r="G140">
        <f t="shared" si="12"/>
        <v>2.9091459806158371</v>
      </c>
      <c r="H140">
        <f t="shared" si="13"/>
        <v>2.8602459806158369</v>
      </c>
      <c r="I140">
        <f t="shared" si="14"/>
        <v>6.4934081908270477E-2</v>
      </c>
    </row>
    <row r="141" spans="1:9" x14ac:dyDescent="0.35">
      <c r="A141" s="2">
        <v>44706</v>
      </c>
      <c r="B141">
        <v>338.38681000000003</v>
      </c>
      <c r="C141">
        <f t="shared" si="10"/>
        <v>-8.148248186896799E-2</v>
      </c>
      <c r="D141" s="3">
        <v>44712</v>
      </c>
      <c r="E141" s="4">
        <v>4.9100000000000005E-2</v>
      </c>
      <c r="F141">
        <f t="shared" si="11"/>
        <v>-6.9667140072739199E-3</v>
      </c>
      <c r="G141">
        <f t="shared" si="12"/>
        <v>-0.69667140072739198</v>
      </c>
      <c r="H141">
        <f t="shared" si="13"/>
        <v>-0.74577140072739201</v>
      </c>
      <c r="I141">
        <f t="shared" si="14"/>
        <v>-1.6930705102940667E-2</v>
      </c>
    </row>
    <row r="142" spans="1:9" x14ac:dyDescent="0.35">
      <c r="A142" s="2">
        <v>44707</v>
      </c>
      <c r="B142">
        <v>348.68875100000002</v>
      </c>
      <c r="C142">
        <f t="shared" si="10"/>
        <v>3.0444274704442525E-2</v>
      </c>
      <c r="D142" s="3">
        <v>44713</v>
      </c>
      <c r="E142" s="4">
        <v>4.9299999999999997E-2</v>
      </c>
      <c r="F142">
        <f t="shared" si="11"/>
        <v>-6.6109713871520346E-3</v>
      </c>
      <c r="G142">
        <f t="shared" si="12"/>
        <v>-0.66109713871520348</v>
      </c>
      <c r="H142">
        <f t="shared" si="13"/>
        <v>-0.71039713871520349</v>
      </c>
      <c r="I142">
        <f t="shared" si="14"/>
        <v>-1.6127628989029124E-2</v>
      </c>
    </row>
    <row r="143" spans="1:9" x14ac:dyDescent="0.35">
      <c r="A143" s="2">
        <v>44708</v>
      </c>
      <c r="B143">
        <v>357.511932</v>
      </c>
      <c r="C143">
        <f t="shared" si="10"/>
        <v>2.5303887707005427E-2</v>
      </c>
      <c r="D143" s="3">
        <v>44714</v>
      </c>
      <c r="E143" s="4">
        <v>4.9699999999999994E-2</v>
      </c>
      <c r="F143">
        <f t="shared" si="11"/>
        <v>1.1272536503267209E-2</v>
      </c>
      <c r="G143">
        <f t="shared" si="12"/>
        <v>1.127253650326721</v>
      </c>
      <c r="H143">
        <f t="shared" si="13"/>
        <v>1.0775536503267209</v>
      </c>
      <c r="I143">
        <f t="shared" si="14"/>
        <v>2.4462915939770319E-2</v>
      </c>
    </row>
    <row r="144" spans="1:9" x14ac:dyDescent="0.35">
      <c r="A144" s="2">
        <v>44711</v>
      </c>
      <c r="B144">
        <v>367.91247600000003</v>
      </c>
      <c r="C144">
        <f t="shared" si="10"/>
        <v>2.9091459806158373E-2</v>
      </c>
      <c r="D144" s="3">
        <v>44715</v>
      </c>
      <c r="E144" s="4">
        <v>4.9800000000000004E-2</v>
      </c>
      <c r="F144">
        <f t="shared" si="11"/>
        <v>2.457701760910105E-2</v>
      </c>
      <c r="G144">
        <f t="shared" si="12"/>
        <v>2.4577017609101048</v>
      </c>
      <c r="H144">
        <f t="shared" si="13"/>
        <v>2.407901760910105</v>
      </c>
      <c r="I144">
        <f t="shared" si="14"/>
        <v>5.4664840447163514E-2</v>
      </c>
    </row>
    <row r="145" spans="1:9" x14ac:dyDescent="0.35">
      <c r="A145" s="2">
        <v>44712</v>
      </c>
      <c r="B145">
        <v>365.349335</v>
      </c>
      <c r="C145">
        <f t="shared" si="10"/>
        <v>-6.9667140072739199E-3</v>
      </c>
      <c r="D145" s="3">
        <v>44718</v>
      </c>
      <c r="E145" s="4">
        <v>4.9800000000000004E-2</v>
      </c>
      <c r="F145">
        <f t="shared" si="11"/>
        <v>-3.3556175726808739E-2</v>
      </c>
      <c r="G145">
        <f t="shared" si="12"/>
        <v>-3.3556175726808739</v>
      </c>
      <c r="H145">
        <f t="shared" si="13"/>
        <v>-3.4054175726808738</v>
      </c>
      <c r="I145">
        <f t="shared" si="14"/>
        <v>-7.7310715614995001E-2</v>
      </c>
    </row>
    <row r="146" spans="1:9" x14ac:dyDescent="0.35">
      <c r="A146" s="2">
        <v>44713</v>
      </c>
      <c r="B146">
        <v>362.93402099999997</v>
      </c>
      <c r="C146">
        <f t="shared" si="10"/>
        <v>-6.6109713871520346E-3</v>
      </c>
      <c r="D146" s="3">
        <v>44719</v>
      </c>
      <c r="E146" s="4">
        <v>5.0199999999999995E-2</v>
      </c>
      <c r="F146">
        <f t="shared" si="11"/>
        <v>-1.9666340586456336E-2</v>
      </c>
      <c r="G146">
        <f t="shared" si="12"/>
        <v>-1.9666340586456337</v>
      </c>
      <c r="H146">
        <f t="shared" si="13"/>
        <v>-2.0168340586456335</v>
      </c>
      <c r="I146">
        <f t="shared" si="14"/>
        <v>-4.5786715145138671E-2</v>
      </c>
    </row>
    <row r="147" spans="1:9" x14ac:dyDescent="0.35">
      <c r="A147" s="2">
        <v>44714</v>
      </c>
      <c r="B147">
        <v>367.02520800000002</v>
      </c>
      <c r="C147">
        <f t="shared" si="10"/>
        <v>1.1272536503267209E-2</v>
      </c>
      <c r="D147" s="3">
        <v>44720</v>
      </c>
      <c r="E147" s="4">
        <v>4.9699999999999994E-2</v>
      </c>
      <c r="F147">
        <f t="shared" si="11"/>
        <v>1.1344742402543464E-2</v>
      </c>
      <c r="G147">
        <f t="shared" si="12"/>
        <v>1.1344742402543464</v>
      </c>
      <c r="H147">
        <f t="shared" si="13"/>
        <v>1.0847742402543463</v>
      </c>
      <c r="I147">
        <f t="shared" si="14"/>
        <v>2.4626839735473201E-2</v>
      </c>
    </row>
    <row r="148" spans="1:9" x14ac:dyDescent="0.35">
      <c r="A148" s="2">
        <v>44715</v>
      </c>
      <c r="B148">
        <v>376.045593</v>
      </c>
      <c r="C148">
        <f t="shared" si="10"/>
        <v>2.457701760910105E-2</v>
      </c>
      <c r="D148" s="3">
        <v>44721</v>
      </c>
      <c r="E148" s="4">
        <v>5.0099999999999999E-2</v>
      </c>
      <c r="F148">
        <f t="shared" si="11"/>
        <v>7.7976515443855116E-3</v>
      </c>
      <c r="G148">
        <f t="shared" si="12"/>
        <v>0.7797651544385511</v>
      </c>
      <c r="H148">
        <f t="shared" si="13"/>
        <v>0.72966515443855107</v>
      </c>
      <c r="I148">
        <f t="shared" si="14"/>
        <v>1.656505672065391E-2</v>
      </c>
    </row>
    <row r="149" spans="1:9" x14ac:dyDescent="0.35">
      <c r="A149" s="2">
        <v>44718</v>
      </c>
      <c r="B149">
        <v>363.426941</v>
      </c>
      <c r="C149">
        <f t="shared" si="10"/>
        <v>-3.3556175726808739E-2</v>
      </c>
      <c r="D149" s="3">
        <v>44722</v>
      </c>
      <c r="E149" s="4">
        <v>0.05</v>
      </c>
      <c r="F149">
        <f t="shared" si="11"/>
        <v>-2.9998698046419314E-2</v>
      </c>
      <c r="G149">
        <f t="shared" si="12"/>
        <v>-2.9998698046419312</v>
      </c>
      <c r="H149">
        <f t="shared" si="13"/>
        <v>-3.049869804641931</v>
      </c>
      <c r="I149">
        <f t="shared" si="14"/>
        <v>-6.9238973517074962E-2</v>
      </c>
    </row>
    <row r="150" spans="1:9" x14ac:dyDescent="0.35">
      <c r="A150" s="2">
        <v>44719</v>
      </c>
      <c r="B150">
        <v>356.27966300000003</v>
      </c>
      <c r="C150">
        <f t="shared" si="10"/>
        <v>-1.9666340586456336E-2</v>
      </c>
      <c r="D150" s="3">
        <v>44725</v>
      </c>
      <c r="E150" s="4">
        <v>4.99E-2</v>
      </c>
      <c r="F150">
        <f t="shared" si="11"/>
        <v>-5.4156135593434705E-2</v>
      </c>
      <c r="G150">
        <f t="shared" si="12"/>
        <v>-5.4156135593434707</v>
      </c>
      <c r="H150">
        <f t="shared" si="13"/>
        <v>-5.4655135593434707</v>
      </c>
      <c r="I150">
        <f t="shared" si="14"/>
        <v>-0.12407957481221915</v>
      </c>
    </row>
    <row r="151" spans="1:9" x14ac:dyDescent="0.35">
      <c r="A151" s="2">
        <v>44720</v>
      </c>
      <c r="B151">
        <v>360.32156400000002</v>
      </c>
      <c r="C151">
        <f t="shared" si="10"/>
        <v>1.1344742402543464E-2</v>
      </c>
      <c r="D151" s="3">
        <v>44726</v>
      </c>
      <c r="E151" s="4">
        <v>4.9800000000000004E-2</v>
      </c>
      <c r="F151">
        <f t="shared" si="11"/>
        <v>3.1661393985338022E-2</v>
      </c>
      <c r="G151">
        <f t="shared" si="12"/>
        <v>3.1661393985338022</v>
      </c>
      <c r="H151">
        <f t="shared" si="13"/>
        <v>3.1163393985338024</v>
      </c>
      <c r="I151">
        <f t="shared" si="14"/>
        <v>7.074798430965544E-2</v>
      </c>
    </row>
    <row r="152" spans="1:9" x14ac:dyDescent="0.35">
      <c r="A152" s="2">
        <v>44721</v>
      </c>
      <c r="B152">
        <v>363.13122600000003</v>
      </c>
      <c r="C152">
        <f t="shared" si="10"/>
        <v>7.7976515443855116E-3</v>
      </c>
      <c r="D152" s="3">
        <v>44727</v>
      </c>
      <c r="E152" s="4">
        <v>5.04E-2</v>
      </c>
      <c r="F152">
        <f t="shared" si="11"/>
        <v>6.1666380626355793E-3</v>
      </c>
      <c r="G152">
        <f t="shared" si="12"/>
        <v>0.61666380626355788</v>
      </c>
      <c r="H152">
        <f t="shared" si="13"/>
        <v>0.56626380626355788</v>
      </c>
      <c r="I152">
        <f t="shared" si="14"/>
        <v>1.2855474888103853E-2</v>
      </c>
    </row>
    <row r="153" spans="1:9" x14ac:dyDescent="0.35">
      <c r="A153" s="2">
        <v>44722</v>
      </c>
      <c r="B153">
        <v>352.23776199999998</v>
      </c>
      <c r="C153">
        <f t="shared" si="10"/>
        <v>-2.9998698046419314E-2</v>
      </c>
      <c r="D153" s="3">
        <v>44728</v>
      </c>
      <c r="E153" s="4">
        <v>5.0700000000000002E-2</v>
      </c>
      <c r="F153">
        <f t="shared" si="11"/>
        <v>-2.1807331983972233E-2</v>
      </c>
      <c r="G153">
        <f t="shared" si="12"/>
        <v>-2.1807331983972231</v>
      </c>
      <c r="H153">
        <f t="shared" si="13"/>
        <v>-2.2314331983972231</v>
      </c>
      <c r="I153">
        <f t="shared" si="14"/>
        <v>-5.0658603161942671E-2</v>
      </c>
    </row>
    <row r="154" spans="1:9" x14ac:dyDescent="0.35">
      <c r="A154" s="2">
        <v>44725</v>
      </c>
      <c r="B154">
        <v>333.16192599999999</v>
      </c>
      <c r="C154">
        <f t="shared" si="10"/>
        <v>-5.4156135593434705E-2</v>
      </c>
      <c r="D154" s="3">
        <v>44729</v>
      </c>
      <c r="E154" s="4">
        <v>5.1200000000000002E-2</v>
      </c>
      <c r="F154">
        <f t="shared" si="11"/>
        <v>-3.7009921433619669E-2</v>
      </c>
      <c r="G154">
        <f t="shared" si="12"/>
        <v>-3.700992143361967</v>
      </c>
      <c r="H154">
        <f t="shared" si="13"/>
        <v>-3.7521921433619672</v>
      </c>
      <c r="I154">
        <f t="shared" si="14"/>
        <v>-8.5183286201201455E-2</v>
      </c>
    </row>
    <row r="155" spans="1:9" x14ac:dyDescent="0.35">
      <c r="A155" s="2">
        <v>44726</v>
      </c>
      <c r="B155">
        <v>343.71029700000003</v>
      </c>
      <c r="C155">
        <f t="shared" si="10"/>
        <v>3.1661393985338022E-2</v>
      </c>
      <c r="D155" s="3">
        <v>44732</v>
      </c>
      <c r="E155" s="4">
        <v>5.0700000000000002E-2</v>
      </c>
      <c r="F155">
        <f t="shared" si="11"/>
        <v>-2.526863979732729E-2</v>
      </c>
      <c r="G155">
        <f t="shared" si="12"/>
        <v>-2.5268639797327288</v>
      </c>
      <c r="H155">
        <f t="shared" si="13"/>
        <v>-2.5775639797327288</v>
      </c>
      <c r="I155">
        <f t="shared" si="14"/>
        <v>-5.8516558267389288E-2</v>
      </c>
    </row>
    <row r="156" spans="1:9" x14ac:dyDescent="0.35">
      <c r="A156" s="2">
        <v>44727</v>
      </c>
      <c r="B156">
        <v>345.82983400000001</v>
      </c>
      <c r="C156">
        <f t="shared" si="10"/>
        <v>6.1666380626355793E-3</v>
      </c>
      <c r="D156" s="3">
        <v>44733</v>
      </c>
      <c r="E156" s="4">
        <v>5.0499999999999996E-2</v>
      </c>
      <c r="F156">
        <f t="shared" si="11"/>
        <v>4.113623559881556E-2</v>
      </c>
      <c r="G156">
        <f t="shared" si="12"/>
        <v>4.1136235598815558</v>
      </c>
      <c r="H156">
        <f t="shared" si="13"/>
        <v>4.0631235598815554</v>
      </c>
      <c r="I156">
        <f t="shared" si="14"/>
        <v>9.2242135756438096E-2</v>
      </c>
    </row>
    <row r="157" spans="1:9" x14ac:dyDescent="0.35">
      <c r="A157" s="2">
        <v>44728</v>
      </c>
      <c r="B157">
        <v>338.288208</v>
      </c>
      <c r="C157">
        <f t="shared" si="10"/>
        <v>-2.1807331983972233E-2</v>
      </c>
      <c r="D157" s="3">
        <v>44734</v>
      </c>
      <c r="E157" s="4">
        <v>5.0700000000000002E-2</v>
      </c>
      <c r="F157">
        <f t="shared" si="11"/>
        <v>2.1470113115137059E-2</v>
      </c>
      <c r="G157">
        <f t="shared" si="12"/>
        <v>2.1470113115137059</v>
      </c>
      <c r="H157">
        <f t="shared" si="13"/>
        <v>2.096311311513706</v>
      </c>
      <c r="I157">
        <f t="shared" si="14"/>
        <v>4.7591029348376737E-2</v>
      </c>
    </row>
    <row r="158" spans="1:9" x14ac:dyDescent="0.35">
      <c r="A158" s="2">
        <v>44729</v>
      </c>
      <c r="B158">
        <v>325.76818800000001</v>
      </c>
      <c r="C158">
        <f t="shared" si="10"/>
        <v>-3.7009921433619669E-2</v>
      </c>
      <c r="D158" s="3">
        <v>44735</v>
      </c>
      <c r="E158" s="4">
        <v>5.1100000000000007E-2</v>
      </c>
      <c r="F158">
        <f t="shared" si="11"/>
        <v>2.9484767035756417E-2</v>
      </c>
      <c r="G158">
        <f t="shared" si="12"/>
        <v>2.9484767035756416</v>
      </c>
      <c r="H158">
        <f t="shared" si="13"/>
        <v>2.8973767035756417</v>
      </c>
      <c r="I158">
        <f t="shared" si="14"/>
        <v>6.5777033676169175E-2</v>
      </c>
    </row>
    <row r="159" spans="1:9" x14ac:dyDescent="0.35">
      <c r="A159" s="2">
        <v>44732</v>
      </c>
      <c r="B159">
        <v>317.53646900000001</v>
      </c>
      <c r="C159">
        <f t="shared" si="10"/>
        <v>-2.526863979732729E-2</v>
      </c>
      <c r="D159" s="3">
        <v>44736</v>
      </c>
      <c r="E159" s="4">
        <v>5.1100000000000007E-2</v>
      </c>
      <c r="F159">
        <f t="shared" si="11"/>
        <v>2.5521085822131175E-2</v>
      </c>
      <c r="G159">
        <f t="shared" si="12"/>
        <v>2.5521085822131173</v>
      </c>
      <c r="H159">
        <f t="shared" si="13"/>
        <v>2.5010085822131174</v>
      </c>
      <c r="I159">
        <f t="shared" si="14"/>
        <v>5.6778576818678948E-2</v>
      </c>
    </row>
    <row r="160" spans="1:9" x14ac:dyDescent="0.35">
      <c r="A160" s="2">
        <v>44733</v>
      </c>
      <c r="B160">
        <v>330.598724</v>
      </c>
      <c r="C160">
        <f t="shared" si="10"/>
        <v>4.113623559881556E-2</v>
      </c>
      <c r="D160" s="3">
        <v>44739</v>
      </c>
      <c r="E160" s="4">
        <v>5.0799999999999998E-2</v>
      </c>
      <c r="F160">
        <f t="shared" si="11"/>
        <v>3.1660459842377371E-2</v>
      </c>
      <c r="G160">
        <f t="shared" si="12"/>
        <v>3.1660459842377371</v>
      </c>
      <c r="H160">
        <f t="shared" si="13"/>
        <v>3.1152459842377369</v>
      </c>
      <c r="I160">
        <f t="shared" si="14"/>
        <v>7.0723161321023853E-2</v>
      </c>
    </row>
    <row r="161" spans="1:9" x14ac:dyDescent="0.35">
      <c r="A161" s="2">
        <v>44734</v>
      </c>
      <c r="B161">
        <v>337.69671599999998</v>
      </c>
      <c r="C161">
        <f t="shared" si="10"/>
        <v>2.1470113115137059E-2</v>
      </c>
      <c r="D161" s="3">
        <v>44740</v>
      </c>
      <c r="E161" s="4">
        <v>5.0999999999999997E-2</v>
      </c>
      <c r="F161">
        <f t="shared" si="11"/>
        <v>-8.8448695512065162E-3</v>
      </c>
      <c r="G161">
        <f t="shared" si="12"/>
        <v>-0.88448695512065156</v>
      </c>
      <c r="H161">
        <f t="shared" si="13"/>
        <v>-0.93548695512065161</v>
      </c>
      <c r="I161">
        <f t="shared" si="14"/>
        <v>-2.1237679199480598E-2</v>
      </c>
    </row>
    <row r="162" spans="1:9" x14ac:dyDescent="0.35">
      <c r="A162" s="2">
        <v>44735</v>
      </c>
      <c r="B162">
        <v>347.65362499999998</v>
      </c>
      <c r="C162">
        <f t="shared" si="10"/>
        <v>2.9484767035756417E-2</v>
      </c>
      <c r="D162" s="3">
        <v>44741</v>
      </c>
      <c r="E162" s="4">
        <v>5.1299999999999998E-2</v>
      </c>
      <c r="F162">
        <f t="shared" si="11"/>
        <v>3.1098475310437088E-3</v>
      </c>
      <c r="G162">
        <f t="shared" si="12"/>
        <v>0.3109847531043709</v>
      </c>
      <c r="H162">
        <f t="shared" si="13"/>
        <v>0.25968475310437089</v>
      </c>
      <c r="I162">
        <f t="shared" si="14"/>
        <v>5.8954338692148393E-3</v>
      </c>
    </row>
    <row r="163" spans="1:9" x14ac:dyDescent="0.35">
      <c r="A163" s="2">
        <v>44736</v>
      </c>
      <c r="B163">
        <v>356.52612299999998</v>
      </c>
      <c r="C163">
        <f t="shared" si="10"/>
        <v>2.5521085822131175E-2</v>
      </c>
      <c r="D163" s="3">
        <v>44742</v>
      </c>
      <c r="E163" s="4">
        <v>5.1399999999999994E-2</v>
      </c>
      <c r="F163">
        <f t="shared" si="11"/>
        <v>-4.7715389194702577E-2</v>
      </c>
      <c r="G163">
        <f t="shared" si="12"/>
        <v>-4.7715389194702578</v>
      </c>
      <c r="H163">
        <f t="shared" si="13"/>
        <v>-4.8229389194702579</v>
      </c>
      <c r="I163">
        <f t="shared" si="14"/>
        <v>-0.10949167063178189</v>
      </c>
    </row>
    <row r="164" spans="1:9" x14ac:dyDescent="0.35">
      <c r="A164" s="2">
        <v>44739</v>
      </c>
      <c r="B164">
        <v>367.81390399999998</v>
      </c>
      <c r="C164">
        <f t="shared" si="10"/>
        <v>3.1660459842377371E-2</v>
      </c>
      <c r="D164" s="3">
        <v>44743</v>
      </c>
      <c r="E164" s="4">
        <v>5.1299999999999998E-2</v>
      </c>
      <c r="F164">
        <f t="shared" si="11"/>
        <v>-1.0757147242354612E-2</v>
      </c>
      <c r="G164">
        <f t="shared" si="12"/>
        <v>-1.0757147242354612</v>
      </c>
      <c r="H164">
        <f t="shared" si="13"/>
        <v>-1.1270147242354611</v>
      </c>
      <c r="I164">
        <f t="shared" si="14"/>
        <v>-2.5585794687342109E-2</v>
      </c>
    </row>
    <row r="165" spans="1:9" x14ac:dyDescent="0.35">
      <c r="A165" s="2">
        <v>44740</v>
      </c>
      <c r="B165">
        <v>364.56063799999998</v>
      </c>
      <c r="C165">
        <f t="shared" si="10"/>
        <v>-8.8448695512065162E-3</v>
      </c>
      <c r="D165" s="3">
        <v>44746</v>
      </c>
      <c r="E165" s="4">
        <v>5.1100000000000007E-2</v>
      </c>
      <c r="F165">
        <f t="shared" si="11"/>
        <v>-1.3163611772879707E-2</v>
      </c>
      <c r="G165">
        <f t="shared" si="12"/>
        <v>-1.3163611772879706</v>
      </c>
      <c r="H165">
        <f t="shared" si="13"/>
        <v>-1.3674611772879706</v>
      </c>
      <c r="I165">
        <f t="shared" si="14"/>
        <v>-3.1044475438185469E-2</v>
      </c>
    </row>
    <row r="166" spans="1:9" x14ac:dyDescent="0.35">
      <c r="A166" s="2">
        <v>44741</v>
      </c>
      <c r="B166">
        <v>365.694366</v>
      </c>
      <c r="C166">
        <f t="shared" si="10"/>
        <v>3.1098475310437088E-3</v>
      </c>
      <c r="D166" s="3">
        <v>44747</v>
      </c>
      <c r="E166" s="4">
        <v>5.1200000000000002E-2</v>
      </c>
      <c r="F166">
        <f t="shared" si="11"/>
        <v>-2.319938789309018E-3</v>
      </c>
      <c r="G166">
        <f t="shared" si="12"/>
        <v>-0.23199387893090179</v>
      </c>
      <c r="H166">
        <f t="shared" si="13"/>
        <v>-0.28319387893090181</v>
      </c>
      <c r="I166">
        <f t="shared" si="14"/>
        <v>-6.4291444354938687E-3</v>
      </c>
    </row>
    <row r="167" spans="1:9" x14ac:dyDescent="0.35">
      <c r="A167" s="2">
        <v>44742</v>
      </c>
      <c r="B167">
        <v>348.24511699999999</v>
      </c>
      <c r="C167">
        <f t="shared" si="10"/>
        <v>-4.7715389194702577E-2</v>
      </c>
      <c r="D167" s="3">
        <v>44748</v>
      </c>
      <c r="E167" s="4">
        <v>5.0900000000000001E-2</v>
      </c>
      <c r="F167">
        <f t="shared" si="11"/>
        <v>-1.1916755908091338E-2</v>
      </c>
      <c r="G167">
        <f t="shared" si="12"/>
        <v>-1.1916755908091337</v>
      </c>
      <c r="H167">
        <f t="shared" si="13"/>
        <v>-1.2425755908091336</v>
      </c>
      <c r="I167">
        <f t="shared" si="14"/>
        <v>-2.8209288899497219E-2</v>
      </c>
    </row>
    <row r="168" spans="1:9" x14ac:dyDescent="0.35">
      <c r="A168" s="2">
        <v>44743</v>
      </c>
      <c r="B168">
        <v>344.49899299999998</v>
      </c>
      <c r="C168">
        <f t="shared" si="10"/>
        <v>-1.0757147242354612E-2</v>
      </c>
      <c r="D168" s="3">
        <v>44749</v>
      </c>
      <c r="E168" s="4">
        <v>5.16E-2</v>
      </c>
      <c r="F168">
        <f t="shared" si="11"/>
        <v>1.6178802735594745E-3</v>
      </c>
      <c r="G168">
        <f t="shared" si="12"/>
        <v>0.16178802735594744</v>
      </c>
      <c r="H168">
        <f t="shared" si="13"/>
        <v>0.11018802735594743</v>
      </c>
      <c r="I168">
        <f t="shared" si="14"/>
        <v>2.5015185554430222E-3</v>
      </c>
    </row>
    <row r="169" spans="1:9" x14ac:dyDescent="0.35">
      <c r="A169" s="2">
        <v>44746</v>
      </c>
      <c r="B169">
        <v>339.96414199999998</v>
      </c>
      <c r="C169">
        <f t="shared" si="10"/>
        <v>-1.3163611772879707E-2</v>
      </c>
      <c r="D169" s="3">
        <v>44750</v>
      </c>
      <c r="E169" s="4">
        <v>5.1699999999999996E-2</v>
      </c>
      <c r="F169">
        <f t="shared" si="11"/>
        <v>9.2510308332314616E-3</v>
      </c>
      <c r="G169">
        <f t="shared" si="12"/>
        <v>0.92510308332314617</v>
      </c>
      <c r="H169">
        <f t="shared" si="13"/>
        <v>0.8734030833231462</v>
      </c>
      <c r="I169">
        <f t="shared" si="14"/>
        <v>1.9828234262295932E-2</v>
      </c>
    </row>
    <row r="170" spans="1:9" x14ac:dyDescent="0.35">
      <c r="A170" s="2">
        <v>44747</v>
      </c>
      <c r="B170">
        <v>339.17544600000002</v>
      </c>
      <c r="C170">
        <f t="shared" si="10"/>
        <v>-2.319938789309018E-3</v>
      </c>
      <c r="D170" s="3">
        <v>44753</v>
      </c>
      <c r="E170" s="4">
        <v>5.1500000000000004E-2</v>
      </c>
      <c r="F170">
        <f t="shared" si="11"/>
        <v>-1.7168536023057481E-2</v>
      </c>
      <c r="G170">
        <f t="shared" si="12"/>
        <v>-1.7168536023057481</v>
      </c>
      <c r="H170">
        <f t="shared" si="13"/>
        <v>-1.7683536023057482</v>
      </c>
      <c r="I170">
        <f t="shared" si="14"/>
        <v>-4.0145644267344953E-2</v>
      </c>
    </row>
    <row r="171" spans="1:9" x14ac:dyDescent="0.35">
      <c r="A171" s="2">
        <v>44748</v>
      </c>
      <c r="B171">
        <v>335.13357500000001</v>
      </c>
      <c r="C171">
        <f t="shared" si="10"/>
        <v>-1.1916755908091338E-2</v>
      </c>
      <c r="D171" s="3">
        <v>44754</v>
      </c>
      <c r="E171" s="4">
        <v>5.16E-2</v>
      </c>
      <c r="F171">
        <f t="shared" si="11"/>
        <v>-2.9608839796951758E-3</v>
      </c>
      <c r="G171">
        <f t="shared" si="12"/>
        <v>-0.29608839796951758</v>
      </c>
      <c r="H171">
        <f t="shared" si="13"/>
        <v>-0.34768839796951756</v>
      </c>
      <c r="I171">
        <f t="shared" si="14"/>
        <v>-7.8933165417636557E-3</v>
      </c>
    </row>
    <row r="172" spans="1:9" x14ac:dyDescent="0.35">
      <c r="A172" s="2">
        <v>44749</v>
      </c>
      <c r="B172">
        <v>335.67578099999997</v>
      </c>
      <c r="C172">
        <f t="shared" si="10"/>
        <v>1.6178802735594745E-3</v>
      </c>
      <c r="D172" s="3">
        <v>44755</v>
      </c>
      <c r="E172" s="4">
        <v>5.1799999999999999E-2</v>
      </c>
      <c r="F172">
        <f t="shared" si="11"/>
        <v>2.6577630320473253E-2</v>
      </c>
      <c r="G172">
        <f t="shared" si="12"/>
        <v>2.6577630320473253</v>
      </c>
      <c r="H172">
        <f t="shared" si="13"/>
        <v>2.6059630320473253</v>
      </c>
      <c r="I172">
        <f t="shared" si="14"/>
        <v>5.9161281274295228E-2</v>
      </c>
    </row>
    <row r="173" spans="1:9" x14ac:dyDescent="0.35">
      <c r="A173" s="2">
        <v>44750</v>
      </c>
      <c r="B173">
        <v>338.78112800000002</v>
      </c>
      <c r="C173">
        <f t="shared" si="10"/>
        <v>9.2510308332314616E-3</v>
      </c>
      <c r="D173" s="3">
        <v>44756</v>
      </c>
      <c r="E173" s="4">
        <v>5.2199999999999996E-2</v>
      </c>
      <c r="F173">
        <f t="shared" si="11"/>
        <v>-7.3387879477055065E-2</v>
      </c>
      <c r="G173">
        <f t="shared" si="12"/>
        <v>-7.3387879477055069</v>
      </c>
      <c r="H173">
        <f t="shared" si="13"/>
        <v>-7.3909879477055069</v>
      </c>
      <c r="I173">
        <f t="shared" si="14"/>
        <v>-0.16779221788330831</v>
      </c>
    </row>
    <row r="174" spans="1:9" x14ac:dyDescent="0.35">
      <c r="A174" s="2">
        <v>44753</v>
      </c>
      <c r="B174">
        <v>332.96475199999998</v>
      </c>
      <c r="C174">
        <f t="shared" si="10"/>
        <v>-1.7168536023057481E-2</v>
      </c>
      <c r="D174" s="3">
        <v>44757</v>
      </c>
      <c r="E174" s="4">
        <v>5.2300000000000006E-2</v>
      </c>
      <c r="F174">
        <f t="shared" si="11"/>
        <v>-2.5035343669054543E-2</v>
      </c>
      <c r="G174">
        <f t="shared" si="12"/>
        <v>-2.5035343669054542</v>
      </c>
      <c r="H174">
        <f t="shared" si="13"/>
        <v>-2.555834366905454</v>
      </c>
      <c r="I174">
        <f t="shared" si="14"/>
        <v>-5.8023246689041241E-2</v>
      </c>
    </row>
    <row r="175" spans="1:9" x14ac:dyDescent="0.35">
      <c r="A175" s="2">
        <v>44754</v>
      </c>
      <c r="B175">
        <v>331.978882</v>
      </c>
      <c r="C175">
        <f t="shared" si="10"/>
        <v>-2.9608839796951758E-3</v>
      </c>
      <c r="D175" s="3">
        <v>44760</v>
      </c>
      <c r="E175" s="4">
        <v>5.2300000000000006E-2</v>
      </c>
      <c r="F175">
        <f t="shared" si="11"/>
        <v>2.7131802408328611E-2</v>
      </c>
      <c r="G175">
        <f t="shared" si="12"/>
        <v>2.7131802408328611</v>
      </c>
      <c r="H175">
        <f t="shared" si="13"/>
        <v>2.6608802408328613</v>
      </c>
      <c r="I175">
        <f t="shared" si="14"/>
        <v>6.0408026679278123E-2</v>
      </c>
    </row>
    <row r="176" spans="1:9" x14ac:dyDescent="0.35">
      <c r="A176" s="2">
        <v>44755</v>
      </c>
      <c r="B176">
        <v>340.80209400000001</v>
      </c>
      <c r="C176">
        <f t="shared" si="10"/>
        <v>2.6577630320473253E-2</v>
      </c>
      <c r="D176" s="3">
        <v>44761</v>
      </c>
      <c r="E176" s="4">
        <v>5.2499999999999998E-2</v>
      </c>
      <c r="F176">
        <f t="shared" si="11"/>
        <v>3.0817515639411E-2</v>
      </c>
      <c r="G176">
        <f t="shared" si="12"/>
        <v>3.0817515639411002</v>
      </c>
      <c r="H176">
        <f t="shared" si="13"/>
        <v>3.0292515639411</v>
      </c>
      <c r="I176">
        <f t="shared" si="14"/>
        <v>6.8770892610906201E-2</v>
      </c>
    </row>
    <row r="177" spans="1:9" x14ac:dyDescent="0.35">
      <c r="A177" s="2">
        <v>44756</v>
      </c>
      <c r="B177">
        <v>315.79135100000002</v>
      </c>
      <c r="C177">
        <f t="shared" si="10"/>
        <v>-7.3387879477055065E-2</v>
      </c>
      <c r="D177" s="3">
        <v>44762</v>
      </c>
      <c r="E177" s="4">
        <v>5.3699999999999998E-2</v>
      </c>
      <c r="F177">
        <f t="shared" si="11"/>
        <v>2.2727307516982011E-2</v>
      </c>
      <c r="G177">
        <f t="shared" si="12"/>
        <v>2.2727307516982012</v>
      </c>
      <c r="H177">
        <f t="shared" si="13"/>
        <v>2.2190307516982011</v>
      </c>
      <c r="I177">
        <f t="shared" si="14"/>
        <v>5.0377039444949402E-2</v>
      </c>
    </row>
    <row r="178" spans="1:9" x14ac:dyDescent="0.35">
      <c r="A178" s="2">
        <v>44757</v>
      </c>
      <c r="B178">
        <v>307.88540599999999</v>
      </c>
      <c r="C178">
        <f t="shared" si="10"/>
        <v>-2.5035343669054543E-2</v>
      </c>
      <c r="D178" s="3">
        <v>44763</v>
      </c>
      <c r="E178" s="4">
        <v>5.4299999999999994E-2</v>
      </c>
      <c r="F178">
        <f t="shared" si="11"/>
        <v>9.3960125016413921E-3</v>
      </c>
      <c r="G178">
        <f t="shared" si="12"/>
        <v>0.9396012501641392</v>
      </c>
      <c r="H178">
        <f t="shared" si="13"/>
        <v>0.88530125016413919</v>
      </c>
      <c r="I178">
        <f t="shared" si="14"/>
        <v>2.0098349680846388E-2</v>
      </c>
    </row>
    <row r="179" spans="1:9" x14ac:dyDescent="0.35">
      <c r="A179" s="2">
        <v>44760</v>
      </c>
      <c r="B179">
        <v>316.23889200000002</v>
      </c>
      <c r="C179">
        <f t="shared" si="10"/>
        <v>2.7131802408328611E-2</v>
      </c>
      <c r="D179" s="3">
        <v>44764</v>
      </c>
      <c r="E179" s="4">
        <v>5.45E-2</v>
      </c>
      <c r="F179">
        <f t="shared" si="11"/>
        <v>-1.4479904428398692E-2</v>
      </c>
      <c r="G179">
        <f t="shared" si="12"/>
        <v>-1.4479904428398691</v>
      </c>
      <c r="H179">
        <f t="shared" si="13"/>
        <v>-1.5024904428398691</v>
      </c>
      <c r="I179">
        <f t="shared" si="14"/>
        <v>-3.4109946537098701E-2</v>
      </c>
    </row>
    <row r="180" spans="1:9" x14ac:dyDescent="0.35">
      <c r="A180" s="2">
        <v>44761</v>
      </c>
      <c r="B180">
        <v>325.98458900000003</v>
      </c>
      <c r="C180">
        <f t="shared" si="10"/>
        <v>3.0817515639411E-2</v>
      </c>
      <c r="D180" s="3">
        <v>44767</v>
      </c>
      <c r="E180" s="4">
        <v>5.45E-2</v>
      </c>
      <c r="F180">
        <f t="shared" si="11"/>
        <v>-2.2488863256211991E-3</v>
      </c>
      <c r="G180">
        <f t="shared" si="12"/>
        <v>-0.22488863256211991</v>
      </c>
      <c r="H180">
        <f t="shared" si="13"/>
        <v>-0.27938863256211993</v>
      </c>
      <c r="I180">
        <f t="shared" si="14"/>
        <v>-6.3427566978425665E-3</v>
      </c>
    </row>
    <row r="181" spans="1:9" x14ac:dyDescent="0.35">
      <c r="A181" s="2">
        <v>44762</v>
      </c>
      <c r="B181">
        <v>333.39334100000002</v>
      </c>
      <c r="C181">
        <f t="shared" si="10"/>
        <v>2.2727307516982011E-2</v>
      </c>
      <c r="D181" s="3">
        <v>44768</v>
      </c>
      <c r="E181" s="4">
        <v>5.4400000000000004E-2</v>
      </c>
      <c r="F181">
        <f t="shared" si="11"/>
        <v>-3.9969871190108516E-2</v>
      </c>
      <c r="G181">
        <f t="shared" si="12"/>
        <v>-3.9969871190108517</v>
      </c>
      <c r="H181">
        <f t="shared" si="13"/>
        <v>-4.0513871190108519</v>
      </c>
      <c r="I181">
        <f t="shared" si="14"/>
        <v>-9.1975691884835925E-2</v>
      </c>
    </row>
    <row r="182" spans="1:9" x14ac:dyDescent="0.35">
      <c r="A182" s="2">
        <v>44763</v>
      </c>
      <c r="B182">
        <v>336.52590900000001</v>
      </c>
      <c r="C182">
        <f t="shared" si="10"/>
        <v>9.3960125016413921E-3</v>
      </c>
      <c r="D182" s="3">
        <v>44769</v>
      </c>
      <c r="E182" s="4">
        <v>5.6299999999999996E-2</v>
      </c>
      <c r="F182">
        <f t="shared" si="11"/>
        <v>2.0503915882529027E-2</v>
      </c>
      <c r="G182">
        <f t="shared" si="12"/>
        <v>2.0503915882529027</v>
      </c>
      <c r="H182">
        <f t="shared" si="13"/>
        <v>1.9940915882529027</v>
      </c>
      <c r="I182">
        <f t="shared" si="14"/>
        <v>4.5270409398959439E-2</v>
      </c>
    </row>
    <row r="183" spans="1:9" x14ac:dyDescent="0.35">
      <c r="A183" s="2">
        <v>44764</v>
      </c>
      <c r="B183">
        <v>331.65304600000002</v>
      </c>
      <c r="C183">
        <f t="shared" si="10"/>
        <v>-1.4479904428398692E-2</v>
      </c>
      <c r="D183" s="3">
        <v>44770</v>
      </c>
      <c r="E183" s="4">
        <v>5.5999999999999994E-2</v>
      </c>
      <c r="F183">
        <f t="shared" si="11"/>
        <v>1.0122649181858739E-2</v>
      </c>
      <c r="G183">
        <f t="shared" si="12"/>
        <v>1.0122649181858738</v>
      </c>
      <c r="H183">
        <f t="shared" si="13"/>
        <v>0.95626491818587378</v>
      </c>
      <c r="I183">
        <f t="shared" si="14"/>
        <v>2.170938616619178E-2</v>
      </c>
    </row>
    <row r="184" spans="1:9" x14ac:dyDescent="0.35">
      <c r="A184" s="2">
        <v>44767</v>
      </c>
      <c r="B184">
        <v>330.907196</v>
      </c>
      <c r="C184">
        <f t="shared" si="10"/>
        <v>-2.2488863256211991E-3</v>
      </c>
      <c r="D184" s="3">
        <v>44771</v>
      </c>
      <c r="E184" s="4">
        <v>5.5999999999999994E-2</v>
      </c>
      <c r="F184">
        <f t="shared" si="11"/>
        <v>2.0346215112832754E-2</v>
      </c>
      <c r="G184">
        <f t="shared" si="12"/>
        <v>2.0346215112832753</v>
      </c>
      <c r="H184">
        <f t="shared" si="13"/>
        <v>1.9786215112832752</v>
      </c>
      <c r="I184">
        <f t="shared" si="14"/>
        <v>4.4919203505522004E-2</v>
      </c>
    </row>
    <row r="185" spans="1:9" x14ac:dyDescent="0.35">
      <c r="A185" s="2">
        <v>44768</v>
      </c>
      <c r="B185">
        <v>317.68087800000001</v>
      </c>
      <c r="C185">
        <f t="shared" si="10"/>
        <v>-3.9969871190108516E-2</v>
      </c>
      <c r="D185" s="3">
        <v>44774</v>
      </c>
      <c r="E185" s="4">
        <v>5.5800000000000002E-2</v>
      </c>
      <c r="F185">
        <f t="shared" si="11"/>
        <v>1.9047639939967512E-2</v>
      </c>
      <c r="G185">
        <f t="shared" si="12"/>
        <v>1.9047639939967511</v>
      </c>
      <c r="H185">
        <f t="shared" si="13"/>
        <v>1.848963993996751</v>
      </c>
      <c r="I185">
        <f t="shared" si="14"/>
        <v>4.1975683296223976E-2</v>
      </c>
    </row>
    <row r="186" spans="1:9" x14ac:dyDescent="0.35">
      <c r="A186" s="2">
        <v>44769</v>
      </c>
      <c r="B186">
        <v>324.19457999999997</v>
      </c>
      <c r="C186">
        <f t="shared" si="10"/>
        <v>2.0503915882529027E-2</v>
      </c>
      <c r="D186" s="3">
        <v>44775</v>
      </c>
      <c r="E186" s="4">
        <v>5.4699999999999999E-2</v>
      </c>
      <c r="F186">
        <f t="shared" si="11"/>
        <v>-2.2926469703473572E-2</v>
      </c>
      <c r="G186">
        <f t="shared" si="12"/>
        <v>-2.2926469703473571</v>
      </c>
      <c r="H186">
        <f t="shared" si="13"/>
        <v>-2.3473469703473571</v>
      </c>
      <c r="I186">
        <f t="shared" si="14"/>
        <v>-5.3290109127903683E-2</v>
      </c>
    </row>
    <row r="187" spans="1:9" x14ac:dyDescent="0.35">
      <c r="A187" s="2">
        <v>44770</v>
      </c>
      <c r="B187">
        <v>327.47628800000001</v>
      </c>
      <c r="C187">
        <f t="shared" si="10"/>
        <v>1.0122649181858739E-2</v>
      </c>
      <c r="D187" s="3">
        <v>44776</v>
      </c>
      <c r="E187" s="4">
        <v>5.5300000000000002E-2</v>
      </c>
      <c r="F187">
        <f t="shared" si="11"/>
        <v>2.3315002000092008E-2</v>
      </c>
      <c r="G187">
        <f t="shared" si="12"/>
        <v>2.3315002000092009</v>
      </c>
      <c r="H187">
        <f t="shared" si="13"/>
        <v>2.276200200009201</v>
      </c>
      <c r="I187">
        <f t="shared" si="14"/>
        <v>5.1674915803988225E-2</v>
      </c>
    </row>
    <row r="188" spans="1:9" x14ac:dyDescent="0.35">
      <c r="A188" s="2">
        <v>44771</v>
      </c>
      <c r="B188">
        <v>334.13919099999998</v>
      </c>
      <c r="C188">
        <f t="shared" si="10"/>
        <v>2.0346215112832754E-2</v>
      </c>
      <c r="D188" s="3">
        <v>44777</v>
      </c>
      <c r="E188" s="4">
        <v>5.5300000000000002E-2</v>
      </c>
      <c r="F188">
        <f t="shared" si="11"/>
        <v>2.278361560114367E-2</v>
      </c>
      <c r="G188">
        <f t="shared" si="12"/>
        <v>2.2783615601143667</v>
      </c>
      <c r="H188">
        <f t="shared" si="13"/>
        <v>2.2230615601143668</v>
      </c>
      <c r="I188">
        <f t="shared" si="14"/>
        <v>5.0468547953527218E-2</v>
      </c>
    </row>
    <row r="189" spans="1:9" x14ac:dyDescent="0.35">
      <c r="A189" s="2">
        <v>44774</v>
      </c>
      <c r="B189">
        <v>340.50375400000001</v>
      </c>
      <c r="C189">
        <f t="shared" si="10"/>
        <v>1.9047639939967512E-2</v>
      </c>
      <c r="D189" s="3">
        <v>44778</v>
      </c>
      <c r="E189" s="4">
        <v>5.5800000000000002E-2</v>
      </c>
      <c r="F189">
        <f t="shared" si="11"/>
        <v>-1.1994733707510058E-2</v>
      </c>
      <c r="G189">
        <f t="shared" si="12"/>
        <v>-1.1994733707510057</v>
      </c>
      <c r="H189">
        <f t="shared" si="13"/>
        <v>-1.2552733707510058</v>
      </c>
      <c r="I189">
        <f t="shared" si="14"/>
        <v>-2.8497557352066182E-2</v>
      </c>
    </row>
    <row r="190" spans="1:9" x14ac:dyDescent="0.35">
      <c r="A190" s="2">
        <v>44775</v>
      </c>
      <c r="B190">
        <v>332.697205</v>
      </c>
      <c r="C190">
        <f t="shared" si="10"/>
        <v>-2.2926469703473572E-2</v>
      </c>
      <c r="D190" s="3">
        <v>44781</v>
      </c>
      <c r="E190" s="4">
        <v>5.5800000000000002E-2</v>
      </c>
      <c r="F190">
        <f t="shared" si="11"/>
        <v>-6.7929483470794191E-3</v>
      </c>
      <c r="G190">
        <f t="shared" si="12"/>
        <v>-0.67929483470794194</v>
      </c>
      <c r="H190">
        <f t="shared" si="13"/>
        <v>-0.7350948347079419</v>
      </c>
      <c r="I190">
        <f t="shared" si="14"/>
        <v>-1.6688322798375111E-2</v>
      </c>
    </row>
    <row r="191" spans="1:9" x14ac:dyDescent="0.35">
      <c r="A191" s="2">
        <v>44776</v>
      </c>
      <c r="B191">
        <v>340.45404100000002</v>
      </c>
      <c r="C191">
        <f t="shared" si="10"/>
        <v>2.3315002000092008E-2</v>
      </c>
      <c r="D191" s="3">
        <v>44783</v>
      </c>
      <c r="E191" s="4">
        <v>5.5300000000000002E-2</v>
      </c>
      <c r="F191">
        <f t="shared" si="11"/>
        <v>-2.2118776285944268E-2</v>
      </c>
      <c r="G191">
        <f t="shared" si="12"/>
        <v>-2.2118776285944266</v>
      </c>
      <c r="H191">
        <f t="shared" si="13"/>
        <v>-2.2671776285944265</v>
      </c>
      <c r="I191">
        <f t="shared" si="14"/>
        <v>-5.1470082934633385E-2</v>
      </c>
    </row>
    <row r="192" spans="1:9" x14ac:dyDescent="0.35">
      <c r="A192" s="2">
        <v>44777</v>
      </c>
      <c r="B192">
        <v>348.21081500000003</v>
      </c>
      <c r="C192">
        <f t="shared" si="10"/>
        <v>2.278361560114367E-2</v>
      </c>
      <c r="D192" s="3">
        <v>44784</v>
      </c>
      <c r="E192" s="4">
        <v>5.6100000000000004E-2</v>
      </c>
      <c r="F192">
        <f t="shared" si="11"/>
        <v>2.1131011237768872E-2</v>
      </c>
      <c r="G192">
        <f t="shared" si="12"/>
        <v>2.1131011237768873</v>
      </c>
      <c r="H192">
        <f t="shared" si="13"/>
        <v>2.0570011237768875</v>
      </c>
      <c r="I192">
        <f t="shared" si="14"/>
        <v>4.6698598778547748E-2</v>
      </c>
    </row>
    <row r="193" spans="1:9" x14ac:dyDescent="0.35">
      <c r="A193" s="2">
        <v>44778</v>
      </c>
      <c r="B193">
        <v>344.03411899999998</v>
      </c>
      <c r="C193">
        <f t="shared" si="10"/>
        <v>-1.1994733707510058E-2</v>
      </c>
      <c r="D193" s="3">
        <v>44785</v>
      </c>
      <c r="E193" s="4">
        <v>5.5500000000000001E-2</v>
      </c>
      <c r="F193">
        <f t="shared" si="11"/>
        <v>-7.4323558545109107E-3</v>
      </c>
      <c r="G193">
        <f t="shared" si="12"/>
        <v>-0.74323558545109103</v>
      </c>
      <c r="H193">
        <f t="shared" si="13"/>
        <v>-0.79873558545109102</v>
      </c>
      <c r="I193">
        <f t="shared" si="14"/>
        <v>-1.8133112424674917E-2</v>
      </c>
    </row>
    <row r="194" spans="1:9" x14ac:dyDescent="0.35">
      <c r="A194" s="2">
        <v>44781</v>
      </c>
      <c r="B194">
        <v>341.697113</v>
      </c>
      <c r="C194">
        <f t="shared" si="10"/>
        <v>-6.7929483470794191E-3</v>
      </c>
      <c r="D194" s="3">
        <v>44790</v>
      </c>
      <c r="E194" s="4">
        <v>5.5399999999999998E-2</v>
      </c>
      <c r="F194">
        <f t="shared" si="11"/>
        <v>9.2290068701826791E-3</v>
      </c>
      <c r="G194">
        <f t="shared" si="12"/>
        <v>0.92290068701826788</v>
      </c>
      <c r="H194">
        <f t="shared" si="13"/>
        <v>0.86750068701826788</v>
      </c>
      <c r="I194">
        <f t="shared" si="14"/>
        <v>1.9694236456612967E-2</v>
      </c>
    </row>
    <row r="195" spans="1:9" x14ac:dyDescent="0.35">
      <c r="A195" s="2">
        <v>44783</v>
      </c>
      <c r="B195">
        <v>334.13919099999998</v>
      </c>
      <c r="C195">
        <f t="shared" si="10"/>
        <v>-2.2118776285944268E-2</v>
      </c>
      <c r="D195" s="3">
        <v>44791</v>
      </c>
      <c r="E195" s="4">
        <v>5.5599999999999997E-2</v>
      </c>
      <c r="F195">
        <f t="shared" si="11"/>
        <v>-1.3274393784392782E-2</v>
      </c>
      <c r="G195">
        <f t="shared" si="12"/>
        <v>-1.3274393784392782</v>
      </c>
      <c r="H195">
        <f t="shared" si="13"/>
        <v>-1.3830393784392783</v>
      </c>
      <c r="I195">
        <f t="shared" si="14"/>
        <v>-3.1398135996192698E-2</v>
      </c>
    </row>
    <row r="196" spans="1:9" x14ac:dyDescent="0.35">
      <c r="A196" s="2">
        <v>44784</v>
      </c>
      <c r="B196">
        <v>341.19988999999998</v>
      </c>
      <c r="C196">
        <f t="shared" ref="C196:C248" si="15">(B196-B195)/B195</f>
        <v>2.1131011237768872E-2</v>
      </c>
      <c r="D196" s="3">
        <v>44792</v>
      </c>
      <c r="E196" s="4">
        <v>5.5500000000000001E-2</v>
      </c>
      <c r="F196">
        <f t="shared" ref="F196:F248" si="16">VLOOKUP(D196,A196:C441,3,FALSE)</f>
        <v>-8.9685540420925258E-3</v>
      </c>
      <c r="G196">
        <f t="shared" ref="G196:G248" si="17">F196*100</f>
        <v>-0.89685540420925258</v>
      </c>
      <c r="H196">
        <f t="shared" ref="H196:H248" si="18">G196-E196</f>
        <v>-0.95235540420925258</v>
      </c>
      <c r="I196">
        <f t="shared" ref="I196:I248" si="19">H196/$T$16</f>
        <v>-2.1620631316958572E-2</v>
      </c>
    </row>
    <row r="197" spans="1:9" x14ac:dyDescent="0.35">
      <c r="A197" s="2">
        <v>44785</v>
      </c>
      <c r="B197">
        <v>338.663971</v>
      </c>
      <c r="C197">
        <f t="shared" si="15"/>
        <v>-7.4323558545109107E-3</v>
      </c>
      <c r="D197" s="3">
        <v>44795</v>
      </c>
      <c r="E197" s="4">
        <v>5.5800000000000002E-2</v>
      </c>
      <c r="F197">
        <f t="shared" si="16"/>
        <v>-2.5641073397480178E-2</v>
      </c>
      <c r="G197">
        <f t="shared" si="17"/>
        <v>-2.5641073397480176</v>
      </c>
      <c r="H197">
        <f t="shared" si="18"/>
        <v>-2.6199073397480177</v>
      </c>
      <c r="I197">
        <f t="shared" si="19"/>
        <v>-5.947784873895641E-2</v>
      </c>
    </row>
    <row r="198" spans="1:9" x14ac:dyDescent="0.35">
      <c r="A198" s="2">
        <v>44789</v>
      </c>
      <c r="B198">
        <v>334.03973400000001</v>
      </c>
      <c r="C198">
        <f t="shared" si="15"/>
        <v>-1.3654351794038327E-2</v>
      </c>
      <c r="D198" s="3">
        <v>44796</v>
      </c>
      <c r="E198" s="4">
        <v>5.5199999999999999E-2</v>
      </c>
      <c r="F198">
        <f t="shared" si="16"/>
        <v>-5.2631511439723278E-3</v>
      </c>
      <c r="G198">
        <f t="shared" si="17"/>
        <v>-0.52631511439723278</v>
      </c>
      <c r="H198">
        <f t="shared" si="18"/>
        <v>-0.5815151143972328</v>
      </c>
      <c r="I198">
        <f t="shared" si="19"/>
        <v>-1.3201714231947662E-2</v>
      </c>
    </row>
    <row r="199" spans="1:9" x14ac:dyDescent="0.35">
      <c r="A199" s="2">
        <v>44790</v>
      </c>
      <c r="B199">
        <v>337.122589</v>
      </c>
      <c r="C199">
        <f t="shared" si="15"/>
        <v>9.2290068701826791E-3</v>
      </c>
      <c r="D199" s="3">
        <v>44797</v>
      </c>
      <c r="E199" s="4">
        <v>5.5800000000000002E-2</v>
      </c>
      <c r="F199">
        <f t="shared" si="16"/>
        <v>-3.1124002743873804E-3</v>
      </c>
      <c r="G199">
        <f t="shared" si="17"/>
        <v>-0.31124002743873802</v>
      </c>
      <c r="H199">
        <f t="shared" si="18"/>
        <v>-0.36704002743873804</v>
      </c>
      <c r="I199">
        <f t="shared" si="19"/>
        <v>-8.3326424953805225E-3</v>
      </c>
    </row>
    <row r="200" spans="1:9" x14ac:dyDescent="0.35">
      <c r="A200" s="2">
        <v>44791</v>
      </c>
      <c r="B200">
        <v>332.647491</v>
      </c>
      <c r="C200">
        <f t="shared" si="15"/>
        <v>-1.3274393784392782E-2</v>
      </c>
      <c r="D200" s="3">
        <v>44798</v>
      </c>
      <c r="E200" s="4">
        <v>5.62E-2</v>
      </c>
      <c r="F200">
        <f t="shared" si="16"/>
        <v>1.1239511429334211E-2</v>
      </c>
      <c r="G200">
        <f t="shared" si="17"/>
        <v>1.123951142933421</v>
      </c>
      <c r="H200">
        <f t="shared" si="18"/>
        <v>1.067751142933421</v>
      </c>
      <c r="I200">
        <f t="shared" si="19"/>
        <v>2.424037675177855E-2</v>
      </c>
    </row>
    <row r="201" spans="1:9" x14ac:dyDescent="0.35">
      <c r="A201" s="2">
        <v>44792</v>
      </c>
      <c r="B201">
        <v>329.66412400000002</v>
      </c>
      <c r="C201">
        <f t="shared" si="15"/>
        <v>-8.9685540420925258E-3</v>
      </c>
      <c r="D201" s="3">
        <v>44799</v>
      </c>
      <c r="E201" s="4">
        <v>5.5899999999999998E-2</v>
      </c>
      <c r="F201">
        <f t="shared" si="16"/>
        <v>-6.9466188265031297E-3</v>
      </c>
      <c r="G201">
        <f t="shared" si="17"/>
        <v>-0.69466188265031292</v>
      </c>
      <c r="H201">
        <f t="shared" si="18"/>
        <v>-0.75056188265031287</v>
      </c>
      <c r="I201">
        <f t="shared" si="19"/>
        <v>-1.7039459926012232E-2</v>
      </c>
    </row>
    <row r="202" spans="1:9" x14ac:dyDescent="0.35">
      <c r="A202" s="2">
        <v>44795</v>
      </c>
      <c r="B202">
        <v>321.21118200000001</v>
      </c>
      <c r="C202">
        <f t="shared" si="15"/>
        <v>-2.5641073397480178E-2</v>
      </c>
      <c r="D202" s="3">
        <v>44802</v>
      </c>
      <c r="E202" s="4">
        <v>5.5999999999999994E-2</v>
      </c>
      <c r="F202">
        <f t="shared" si="16"/>
        <v>-2.9535207470096171E-2</v>
      </c>
      <c r="G202">
        <f t="shared" si="17"/>
        <v>-2.953520747009617</v>
      </c>
      <c r="H202">
        <f t="shared" si="18"/>
        <v>-3.009520747009617</v>
      </c>
      <c r="I202">
        <f t="shared" si="19"/>
        <v>-6.8322958240425891E-2</v>
      </c>
    </row>
    <row r="203" spans="1:9" x14ac:dyDescent="0.35">
      <c r="A203" s="2">
        <v>44796</v>
      </c>
      <c r="B203">
        <v>319.520599</v>
      </c>
      <c r="C203">
        <f t="shared" si="15"/>
        <v>-5.2631511439723278E-3</v>
      </c>
      <c r="D203" s="3">
        <v>44803</v>
      </c>
      <c r="E203" s="4">
        <v>5.5899999999999998E-2</v>
      </c>
      <c r="F203">
        <f t="shared" si="16"/>
        <v>2.9473103268231236E-2</v>
      </c>
      <c r="G203">
        <f t="shared" si="17"/>
        <v>2.9473103268231235</v>
      </c>
      <c r="H203">
        <f t="shared" si="18"/>
        <v>2.8914103268231237</v>
      </c>
      <c r="I203">
        <f t="shared" si="19"/>
        <v>6.5641583368968609E-2</v>
      </c>
    </row>
    <row r="204" spans="1:9" x14ac:dyDescent="0.35">
      <c r="A204" s="2">
        <v>44797</v>
      </c>
      <c r="B204">
        <v>318.52612299999998</v>
      </c>
      <c r="C204">
        <f t="shared" si="15"/>
        <v>-3.1124002743873804E-3</v>
      </c>
      <c r="D204" s="3">
        <v>44805</v>
      </c>
      <c r="E204" s="4">
        <v>5.6600000000000004E-2</v>
      </c>
      <c r="F204">
        <f t="shared" si="16"/>
        <v>1.7114729573013492E-3</v>
      </c>
      <c r="G204">
        <f t="shared" si="17"/>
        <v>0.17114729573013493</v>
      </c>
      <c r="H204">
        <f t="shared" si="18"/>
        <v>0.11454729573013492</v>
      </c>
      <c r="I204">
        <f t="shared" si="19"/>
        <v>2.6004838512909958E-3</v>
      </c>
    </row>
    <row r="205" spans="1:9" x14ac:dyDescent="0.35">
      <c r="A205" s="2">
        <v>44798</v>
      </c>
      <c r="B205">
        <v>322.106201</v>
      </c>
      <c r="C205">
        <f t="shared" si="15"/>
        <v>1.1239511429334211E-2</v>
      </c>
      <c r="D205" s="3">
        <v>44806</v>
      </c>
      <c r="E205" s="4">
        <v>5.6299999999999996E-2</v>
      </c>
      <c r="F205">
        <f t="shared" si="16"/>
        <v>-2.9512090161180745E-3</v>
      </c>
      <c r="G205">
        <f t="shared" si="17"/>
        <v>-0.29512090161180743</v>
      </c>
      <c r="H205">
        <f t="shared" si="18"/>
        <v>-0.35142090161180745</v>
      </c>
      <c r="I205">
        <f t="shared" si="19"/>
        <v>-7.9780528542605228E-3</v>
      </c>
    </row>
    <row r="206" spans="1:9" x14ac:dyDescent="0.35">
      <c r="A206" s="2">
        <v>44799</v>
      </c>
      <c r="B206">
        <v>319.868652</v>
      </c>
      <c r="C206">
        <f t="shared" si="15"/>
        <v>-6.9466188265031297E-3</v>
      </c>
      <c r="D206" s="3">
        <v>44809</v>
      </c>
      <c r="E206" s="4">
        <v>5.6299999999999996E-2</v>
      </c>
      <c r="F206">
        <f t="shared" si="16"/>
        <v>4.8294034662993137E-3</v>
      </c>
      <c r="G206">
        <f t="shared" si="17"/>
        <v>0.48294034662993135</v>
      </c>
      <c r="H206">
        <f t="shared" si="18"/>
        <v>0.42664034662993133</v>
      </c>
      <c r="I206">
        <f t="shared" si="19"/>
        <v>9.6857051460574224E-3</v>
      </c>
    </row>
    <row r="207" spans="1:9" x14ac:dyDescent="0.35">
      <c r="A207" s="2">
        <v>44802</v>
      </c>
      <c r="B207">
        <v>310.42126500000001</v>
      </c>
      <c r="C207">
        <f t="shared" si="15"/>
        <v>-2.9535207470096171E-2</v>
      </c>
      <c r="D207" s="3">
        <v>44810</v>
      </c>
      <c r="E207" s="4">
        <v>5.5999999999999994E-2</v>
      </c>
      <c r="F207">
        <f t="shared" si="16"/>
        <v>2.1705821666465853E-3</v>
      </c>
      <c r="G207">
        <f t="shared" si="17"/>
        <v>0.21705821666465852</v>
      </c>
      <c r="H207">
        <f t="shared" si="18"/>
        <v>0.16105821666465853</v>
      </c>
      <c r="I207">
        <f t="shared" si="19"/>
        <v>3.6563874239414792E-3</v>
      </c>
    </row>
    <row r="208" spans="1:9" x14ac:dyDescent="0.35">
      <c r="A208" s="2">
        <v>44803</v>
      </c>
      <c r="B208">
        <v>319.57034299999998</v>
      </c>
      <c r="C208">
        <f t="shared" si="15"/>
        <v>2.9473103268231236E-2</v>
      </c>
      <c r="D208" s="3">
        <v>44811</v>
      </c>
      <c r="E208" s="4">
        <v>5.5899999999999998E-2</v>
      </c>
      <c r="F208">
        <f t="shared" si="16"/>
        <v>-1.6243786617840941E-2</v>
      </c>
      <c r="G208">
        <f t="shared" si="17"/>
        <v>-1.6243786617840941</v>
      </c>
      <c r="H208">
        <f t="shared" si="18"/>
        <v>-1.6802786617840941</v>
      </c>
      <c r="I208">
        <f t="shared" si="19"/>
        <v>-3.8146143021417923E-2</v>
      </c>
    </row>
    <row r="209" spans="1:9" x14ac:dyDescent="0.35">
      <c r="A209" s="2">
        <v>44805</v>
      </c>
      <c r="B209">
        <v>320.117279</v>
      </c>
      <c r="C209">
        <f t="shared" si="15"/>
        <v>1.7114729573013492E-3</v>
      </c>
      <c r="D209" s="3">
        <v>44812</v>
      </c>
      <c r="E209" s="4">
        <v>5.6399999999999999E-2</v>
      </c>
      <c r="F209">
        <f t="shared" si="16"/>
        <v>1.1006796696879837E-3</v>
      </c>
      <c r="G209">
        <f t="shared" si="17"/>
        <v>0.11006796696879836</v>
      </c>
      <c r="H209">
        <f t="shared" si="18"/>
        <v>5.3667966968798365E-2</v>
      </c>
      <c r="I209">
        <f t="shared" si="19"/>
        <v>1.2183847776099247E-3</v>
      </c>
    </row>
    <row r="210" spans="1:9" x14ac:dyDescent="0.35">
      <c r="A210" s="2">
        <v>44806</v>
      </c>
      <c r="B210">
        <v>319.17254600000001</v>
      </c>
      <c r="C210">
        <f t="shared" si="15"/>
        <v>-2.9512090161180745E-3</v>
      </c>
      <c r="D210" s="3">
        <v>44813</v>
      </c>
      <c r="E210" s="4">
        <v>5.6399999999999999E-2</v>
      </c>
      <c r="F210">
        <f t="shared" si="16"/>
        <v>3.2830741433137314E-2</v>
      </c>
      <c r="G210">
        <f t="shared" si="17"/>
        <v>3.2830741433137316</v>
      </c>
      <c r="H210">
        <f t="shared" si="18"/>
        <v>3.2266741433137316</v>
      </c>
      <c r="I210">
        <f t="shared" si="19"/>
        <v>7.3252833683947888E-2</v>
      </c>
    </row>
    <row r="211" spans="1:9" x14ac:dyDescent="0.35">
      <c r="A211" s="2">
        <v>44809</v>
      </c>
      <c r="B211">
        <v>320.71395899999999</v>
      </c>
      <c r="C211">
        <f t="shared" si="15"/>
        <v>4.8294034662993137E-3</v>
      </c>
      <c r="D211" s="3">
        <v>44816</v>
      </c>
      <c r="E211" s="4">
        <v>5.6600000000000004E-2</v>
      </c>
      <c r="F211">
        <f t="shared" si="16"/>
        <v>2.828890689508964E-2</v>
      </c>
      <c r="G211">
        <f t="shared" si="17"/>
        <v>2.8288906895089641</v>
      </c>
      <c r="H211">
        <f t="shared" si="18"/>
        <v>2.7722906895089641</v>
      </c>
      <c r="I211">
        <f t="shared" si="19"/>
        <v>6.2937296975888624E-2</v>
      </c>
    </row>
    <row r="212" spans="1:9" x14ac:dyDescent="0.35">
      <c r="A212" s="2">
        <v>44810</v>
      </c>
      <c r="B212">
        <v>321.41009500000001</v>
      </c>
      <c r="C212">
        <f t="shared" si="15"/>
        <v>2.1705821666465853E-3</v>
      </c>
      <c r="D212" s="3">
        <v>44817</v>
      </c>
      <c r="E212" s="4">
        <v>5.6600000000000004E-2</v>
      </c>
      <c r="F212">
        <f t="shared" si="16"/>
        <v>-9.1701289067172998E-3</v>
      </c>
      <c r="G212">
        <f t="shared" si="17"/>
        <v>-0.91701289067172997</v>
      </c>
      <c r="H212">
        <f t="shared" si="18"/>
        <v>-0.97361289067172996</v>
      </c>
      <c r="I212">
        <f t="shared" si="19"/>
        <v>-2.2103224554209187E-2</v>
      </c>
    </row>
    <row r="213" spans="1:9" x14ac:dyDescent="0.35">
      <c r="A213" s="2">
        <v>44811</v>
      </c>
      <c r="B213">
        <v>316.18917800000003</v>
      </c>
      <c r="C213">
        <f t="shared" si="15"/>
        <v>-1.6243786617840941E-2</v>
      </c>
      <c r="D213" s="3">
        <v>44818</v>
      </c>
      <c r="E213" s="4">
        <v>5.7000000000000002E-2</v>
      </c>
      <c r="F213">
        <f t="shared" si="16"/>
        <v>-3.119875711625748E-2</v>
      </c>
      <c r="G213">
        <f t="shared" si="17"/>
        <v>-3.1198757116257481</v>
      </c>
      <c r="H213">
        <f t="shared" si="18"/>
        <v>-3.176875711625748</v>
      </c>
      <c r="I213">
        <f t="shared" si="19"/>
        <v>-7.2122296148349391E-2</v>
      </c>
    </row>
    <row r="214" spans="1:9" x14ac:dyDescent="0.35">
      <c r="A214" s="2">
        <v>44812</v>
      </c>
      <c r="B214">
        <v>316.53720099999998</v>
      </c>
      <c r="C214">
        <f t="shared" si="15"/>
        <v>1.1006796696879837E-3</v>
      </c>
      <c r="D214" s="3">
        <v>44819</v>
      </c>
      <c r="E214" s="4">
        <v>5.7599999999999998E-2</v>
      </c>
      <c r="F214">
        <f t="shared" si="16"/>
        <v>-1.6332764007768442E-2</v>
      </c>
      <c r="G214">
        <f t="shared" si="17"/>
        <v>-1.6332764007768441</v>
      </c>
      <c r="H214">
        <f t="shared" si="18"/>
        <v>-1.6908764007768442</v>
      </c>
      <c r="I214">
        <f t="shared" si="19"/>
        <v>-3.8386735773391495E-2</v>
      </c>
    </row>
    <row r="215" spans="1:9" x14ac:dyDescent="0.35">
      <c r="A215" s="2">
        <v>44813</v>
      </c>
      <c r="B215">
        <v>326.92935199999999</v>
      </c>
      <c r="C215">
        <f t="shared" si="15"/>
        <v>3.2830741433137314E-2</v>
      </c>
      <c r="D215" s="3">
        <v>44820</v>
      </c>
      <c r="E215" s="4">
        <v>5.7699999999999994E-2</v>
      </c>
      <c r="F215">
        <f t="shared" si="16"/>
        <v>-3.4774487989879775E-2</v>
      </c>
      <c r="G215">
        <f t="shared" si="17"/>
        <v>-3.4774487989879774</v>
      </c>
      <c r="H215">
        <f t="shared" si="18"/>
        <v>-3.5351487989879775</v>
      </c>
      <c r="I215">
        <f t="shared" si="19"/>
        <v>-8.0255909186518565E-2</v>
      </c>
    </row>
    <row r="216" spans="1:9" x14ac:dyDescent="0.35">
      <c r="A216" s="2">
        <v>44816</v>
      </c>
      <c r="B216">
        <v>336.17782599999998</v>
      </c>
      <c r="C216">
        <f t="shared" si="15"/>
        <v>2.828890689508964E-2</v>
      </c>
      <c r="D216" s="3">
        <v>44823</v>
      </c>
      <c r="E216" s="4">
        <v>5.7800000000000004E-2</v>
      </c>
      <c r="F216">
        <f t="shared" si="16"/>
        <v>-2.5803320431773791E-2</v>
      </c>
      <c r="G216">
        <f t="shared" si="17"/>
        <v>-2.5803320431773793</v>
      </c>
      <c r="H216">
        <f t="shared" si="18"/>
        <v>-2.6381320431773791</v>
      </c>
      <c r="I216">
        <f t="shared" si="19"/>
        <v>-5.9891590911222758E-2</v>
      </c>
    </row>
    <row r="217" spans="1:9" x14ac:dyDescent="0.35">
      <c r="A217" s="2">
        <v>44817</v>
      </c>
      <c r="B217">
        <v>333.095032</v>
      </c>
      <c r="C217">
        <f t="shared" si="15"/>
        <v>-9.1701289067172998E-3</v>
      </c>
      <c r="D217" s="3">
        <v>44824</v>
      </c>
      <c r="E217" s="4">
        <v>5.79E-2</v>
      </c>
      <c r="F217">
        <f t="shared" si="16"/>
        <v>1.5492217951523696E-2</v>
      </c>
      <c r="G217">
        <f t="shared" si="17"/>
        <v>1.5492217951523695</v>
      </c>
      <c r="H217">
        <f t="shared" si="18"/>
        <v>1.4913217951523694</v>
      </c>
      <c r="I217">
        <f t="shared" si="19"/>
        <v>3.3856392860715741E-2</v>
      </c>
    </row>
    <row r="218" spans="1:9" x14ac:dyDescent="0.35">
      <c r="A218" s="2">
        <v>44818</v>
      </c>
      <c r="B218">
        <v>322.70288099999999</v>
      </c>
      <c r="C218">
        <f t="shared" si="15"/>
        <v>-3.119875711625748E-2</v>
      </c>
      <c r="D218" s="3">
        <v>44825</v>
      </c>
      <c r="E218" s="4">
        <v>5.8499999999999996E-2</v>
      </c>
      <c r="F218">
        <f t="shared" si="16"/>
        <v>-7.5458287165161833E-3</v>
      </c>
      <c r="G218">
        <f t="shared" si="17"/>
        <v>-0.7545828716516183</v>
      </c>
      <c r="H218">
        <f t="shared" si="18"/>
        <v>-0.8130828716516183</v>
      </c>
      <c r="I218">
        <f t="shared" si="19"/>
        <v>-1.8458828416802922E-2</v>
      </c>
    </row>
    <row r="219" spans="1:9" x14ac:dyDescent="0.35">
      <c r="A219" s="2">
        <v>44819</v>
      </c>
      <c r="B219">
        <v>317.43225100000001</v>
      </c>
      <c r="C219">
        <f t="shared" si="15"/>
        <v>-1.6332764007768442E-2</v>
      </c>
      <c r="D219" s="3">
        <v>44826</v>
      </c>
      <c r="E219" s="4">
        <v>5.8799999999999998E-2</v>
      </c>
      <c r="F219">
        <f t="shared" si="16"/>
        <v>3.63634323185202E-3</v>
      </c>
      <c r="G219">
        <f t="shared" si="17"/>
        <v>0.363634323185202</v>
      </c>
      <c r="H219">
        <f t="shared" si="18"/>
        <v>0.30483432318520198</v>
      </c>
      <c r="I219">
        <f t="shared" si="19"/>
        <v>6.920431684654703E-3</v>
      </c>
    </row>
    <row r="220" spans="1:9" x14ac:dyDescent="0.35">
      <c r="A220" s="2">
        <v>44820</v>
      </c>
      <c r="B220">
        <v>306.39370700000001</v>
      </c>
      <c r="C220">
        <f t="shared" si="15"/>
        <v>-3.4774487989879775E-2</v>
      </c>
      <c r="D220" s="3">
        <v>44827</v>
      </c>
      <c r="E220" s="4">
        <v>5.9000000000000004E-2</v>
      </c>
      <c r="F220">
        <f t="shared" si="16"/>
        <v>-1.4657538203007301E-2</v>
      </c>
      <c r="G220">
        <f t="shared" si="17"/>
        <v>-1.4657538203007301</v>
      </c>
      <c r="H220">
        <f t="shared" si="18"/>
        <v>-1.52475382030073</v>
      </c>
      <c r="I220">
        <f t="shared" si="19"/>
        <v>-3.4615375785280712E-2</v>
      </c>
    </row>
    <row r="221" spans="1:9" x14ac:dyDescent="0.35">
      <c r="A221" s="2">
        <v>44823</v>
      </c>
      <c r="B221">
        <v>298.48773199999999</v>
      </c>
      <c r="C221">
        <f t="shared" si="15"/>
        <v>-2.5803320431773791E-2</v>
      </c>
      <c r="D221" s="3">
        <v>44830</v>
      </c>
      <c r="E221" s="4">
        <v>5.9400000000000001E-2</v>
      </c>
      <c r="F221">
        <f t="shared" si="16"/>
        <v>-2.8246583176325835E-2</v>
      </c>
      <c r="G221">
        <f t="shared" si="17"/>
        <v>-2.8246583176325837</v>
      </c>
      <c r="H221">
        <f t="shared" si="18"/>
        <v>-2.8840583176325838</v>
      </c>
      <c r="I221">
        <f t="shared" si="19"/>
        <v>-6.5474676057428197E-2</v>
      </c>
    </row>
    <row r="222" spans="1:9" x14ac:dyDescent="0.35">
      <c r="A222" s="2">
        <v>44824</v>
      </c>
      <c r="B222">
        <v>303.11196899999999</v>
      </c>
      <c r="C222">
        <f t="shared" si="15"/>
        <v>1.5492217951523696E-2</v>
      </c>
      <c r="D222" s="3">
        <v>44831</v>
      </c>
      <c r="E222" s="4">
        <v>5.9699999999999996E-2</v>
      </c>
      <c r="F222">
        <f t="shared" si="16"/>
        <v>6.8796201687836304E-4</v>
      </c>
      <c r="G222">
        <f t="shared" si="17"/>
        <v>6.8796201687836303E-2</v>
      </c>
      <c r="H222">
        <f t="shared" si="18"/>
        <v>9.0962016878363069E-3</v>
      </c>
      <c r="I222">
        <f t="shared" si="19"/>
        <v>2.0650444383281253E-4</v>
      </c>
    </row>
    <row r="223" spans="1:9" x14ac:dyDescent="0.35">
      <c r="A223" s="2">
        <v>44825</v>
      </c>
      <c r="B223">
        <v>300.82473800000002</v>
      </c>
      <c r="C223">
        <f t="shared" si="15"/>
        <v>-7.5458287165161833E-3</v>
      </c>
      <c r="D223" s="3">
        <v>44832</v>
      </c>
      <c r="E223" s="4">
        <v>6.0999999999999999E-2</v>
      </c>
      <c r="F223">
        <f t="shared" si="16"/>
        <v>-1.9250647478019536E-2</v>
      </c>
      <c r="G223">
        <f t="shared" si="17"/>
        <v>-1.9250647478019536</v>
      </c>
      <c r="H223">
        <f t="shared" si="18"/>
        <v>-1.9860647478019535</v>
      </c>
      <c r="I223">
        <f t="shared" si="19"/>
        <v>-4.5088181884669107E-2</v>
      </c>
    </row>
    <row r="224" spans="1:9" x14ac:dyDescent="0.35">
      <c r="A224" s="2">
        <v>44826</v>
      </c>
      <c r="B224">
        <v>301.91863999999998</v>
      </c>
      <c r="C224">
        <f t="shared" si="15"/>
        <v>3.63634323185202E-3</v>
      </c>
      <c r="D224" s="3">
        <v>44833</v>
      </c>
      <c r="E224" s="4">
        <v>6.0899999999999996E-2</v>
      </c>
      <c r="F224">
        <f t="shared" si="16"/>
        <v>-1.5772939720200392E-2</v>
      </c>
      <c r="G224">
        <f t="shared" si="17"/>
        <v>-1.5772939720200392</v>
      </c>
      <c r="H224">
        <f t="shared" si="18"/>
        <v>-1.6381939720200391</v>
      </c>
      <c r="I224">
        <f t="shared" si="19"/>
        <v>-3.7190724952222733E-2</v>
      </c>
    </row>
    <row r="225" spans="1:9" x14ac:dyDescent="0.35">
      <c r="A225" s="2">
        <v>44827</v>
      </c>
      <c r="B225">
        <v>297.49325599999997</v>
      </c>
      <c r="C225">
        <f t="shared" si="15"/>
        <v>-1.4657538203007301E-2</v>
      </c>
      <c r="D225" s="3">
        <v>44834</v>
      </c>
      <c r="E225" s="4">
        <v>6.0899999999999996E-2</v>
      </c>
      <c r="F225">
        <f t="shared" si="16"/>
        <v>5.8762045740406053E-3</v>
      </c>
      <c r="G225">
        <f t="shared" si="17"/>
        <v>0.58762045740406055</v>
      </c>
      <c r="H225">
        <f t="shared" si="18"/>
        <v>0.52672045740406059</v>
      </c>
      <c r="I225">
        <f t="shared" si="19"/>
        <v>1.1957751031074935E-2</v>
      </c>
    </row>
    <row r="226" spans="1:9" x14ac:dyDescent="0.35">
      <c r="A226" s="2">
        <v>44830</v>
      </c>
      <c r="B226">
        <v>289.09008799999998</v>
      </c>
      <c r="C226">
        <f t="shared" si="15"/>
        <v>-2.8246583176325835E-2</v>
      </c>
      <c r="D226" s="3">
        <v>44837</v>
      </c>
      <c r="E226" s="4">
        <v>5.9800000000000006E-2</v>
      </c>
      <c r="F226">
        <f t="shared" si="16"/>
        <v>-1.2568685705558896E-2</v>
      </c>
      <c r="G226">
        <f t="shared" si="17"/>
        <v>-1.2568685705558895</v>
      </c>
      <c r="H226">
        <f t="shared" si="18"/>
        <v>-1.3166685705558896</v>
      </c>
      <c r="I226">
        <f t="shared" si="19"/>
        <v>-2.9891367870435163E-2</v>
      </c>
    </row>
    <row r="227" spans="1:9" x14ac:dyDescent="0.35">
      <c r="A227" s="2">
        <v>44831</v>
      </c>
      <c r="B227">
        <v>289.288971</v>
      </c>
      <c r="C227">
        <f t="shared" si="15"/>
        <v>6.8796201687836304E-4</v>
      </c>
      <c r="D227" s="3">
        <v>44838</v>
      </c>
      <c r="E227" s="4">
        <v>5.96E-2</v>
      </c>
      <c r="F227">
        <f t="shared" si="16"/>
        <v>2.886344296556851E-2</v>
      </c>
      <c r="G227">
        <f t="shared" si="17"/>
        <v>2.8863442965568509</v>
      </c>
      <c r="H227">
        <f t="shared" si="18"/>
        <v>2.8267442965568508</v>
      </c>
      <c r="I227">
        <f t="shared" si="19"/>
        <v>6.417351756817731E-2</v>
      </c>
    </row>
    <row r="228" spans="1:9" x14ac:dyDescent="0.35">
      <c r="A228" s="2">
        <v>44832</v>
      </c>
      <c r="B228">
        <v>283.71997099999999</v>
      </c>
      <c r="C228">
        <f t="shared" si="15"/>
        <v>-1.9250647478019536E-2</v>
      </c>
      <c r="D228" s="3">
        <v>44840</v>
      </c>
      <c r="E228" s="4">
        <v>6.0899999999999996E-2</v>
      </c>
      <c r="F228">
        <f t="shared" si="16"/>
        <v>2.8576349158489917E-2</v>
      </c>
      <c r="G228">
        <f t="shared" si="17"/>
        <v>2.8576349158489918</v>
      </c>
      <c r="H228">
        <f t="shared" si="18"/>
        <v>2.7967349158489916</v>
      </c>
      <c r="I228">
        <f t="shared" si="19"/>
        <v>6.3492236448264322E-2</v>
      </c>
    </row>
    <row r="229" spans="1:9" x14ac:dyDescent="0.35">
      <c r="A229" s="2">
        <v>44833</v>
      </c>
      <c r="B229">
        <v>279.24487299999998</v>
      </c>
      <c r="C229">
        <f t="shared" si="15"/>
        <v>-1.5772939720200392E-2</v>
      </c>
      <c r="D229" s="3">
        <v>44841</v>
      </c>
      <c r="E229" s="4">
        <v>6.1200000000000004E-2</v>
      </c>
      <c r="F229">
        <f t="shared" si="16"/>
        <v>-5.0820772746407771E-3</v>
      </c>
      <c r="G229">
        <f t="shared" si="17"/>
        <v>-0.50820772746407772</v>
      </c>
      <c r="H229">
        <f t="shared" si="18"/>
        <v>-0.56940772746407775</v>
      </c>
      <c r="I229">
        <f t="shared" si="19"/>
        <v>-1.2926849041981259E-2</v>
      </c>
    </row>
    <row r="230" spans="1:9" x14ac:dyDescent="0.35">
      <c r="A230" s="2">
        <v>44834</v>
      </c>
      <c r="B230">
        <v>280.88577299999997</v>
      </c>
      <c r="C230">
        <f t="shared" si="15"/>
        <v>5.8762045740406053E-3</v>
      </c>
      <c r="D230" s="3">
        <v>44844</v>
      </c>
      <c r="E230" s="4">
        <v>6.13E-2</v>
      </c>
      <c r="F230">
        <f t="shared" si="16"/>
        <v>-1.5494668185250948E-2</v>
      </c>
      <c r="G230">
        <f t="shared" si="17"/>
        <v>-1.5494668185250948</v>
      </c>
      <c r="H230">
        <f t="shared" si="18"/>
        <v>-1.6107668185250947</v>
      </c>
      <c r="I230">
        <f t="shared" si="19"/>
        <v>-3.6568066256564682E-2</v>
      </c>
    </row>
    <row r="231" spans="1:9" x14ac:dyDescent="0.35">
      <c r="A231" s="2">
        <v>44837</v>
      </c>
      <c r="B231">
        <v>277.35540800000001</v>
      </c>
      <c r="C231">
        <f t="shared" si="15"/>
        <v>-1.2568685705558896E-2</v>
      </c>
      <c r="D231" s="3">
        <v>44845</v>
      </c>
      <c r="E231" s="4">
        <v>6.2E-2</v>
      </c>
      <c r="F231">
        <f t="shared" si="16"/>
        <v>-2.5596648129461622E-2</v>
      </c>
      <c r="G231">
        <f t="shared" si="17"/>
        <v>-2.5596648129461621</v>
      </c>
      <c r="H231">
        <f t="shared" si="18"/>
        <v>-2.6216648129461619</v>
      </c>
      <c r="I231">
        <f t="shared" si="19"/>
        <v>-5.9517747373330265E-2</v>
      </c>
    </row>
    <row r="232" spans="1:9" x14ac:dyDescent="0.35">
      <c r="A232" s="2">
        <v>44838</v>
      </c>
      <c r="B232">
        <v>285.36084</v>
      </c>
      <c r="C232">
        <f t="shared" si="15"/>
        <v>2.886344296556851E-2</v>
      </c>
      <c r="D232" s="3">
        <v>44846</v>
      </c>
      <c r="E232" s="4">
        <v>6.2300000000000001E-2</v>
      </c>
      <c r="F232">
        <f t="shared" si="16"/>
        <v>5.1472706373236372E-3</v>
      </c>
      <c r="G232">
        <f t="shared" si="17"/>
        <v>0.51472706373236377</v>
      </c>
      <c r="H232">
        <f t="shared" si="18"/>
        <v>0.45242706373236374</v>
      </c>
      <c r="I232">
        <f t="shared" si="19"/>
        <v>1.0271122208723558E-2</v>
      </c>
    </row>
    <row r="233" spans="1:9" x14ac:dyDescent="0.35">
      <c r="A233" s="2">
        <v>44840</v>
      </c>
      <c r="B233">
        <v>293.51541099999997</v>
      </c>
      <c r="C233">
        <f t="shared" si="15"/>
        <v>2.8576349158489917E-2</v>
      </c>
      <c r="D233" s="3">
        <v>44847</v>
      </c>
      <c r="E233" s="4">
        <v>6.3E-2</v>
      </c>
      <c r="F233">
        <f t="shared" si="16"/>
        <v>-9.5355141798737272E-3</v>
      </c>
      <c r="G233">
        <f t="shared" si="17"/>
        <v>-0.95355141798737275</v>
      </c>
      <c r="H233">
        <f t="shared" si="18"/>
        <v>-1.0165514179873727</v>
      </c>
      <c r="I233">
        <f t="shared" si="19"/>
        <v>-2.3078026675645659E-2</v>
      </c>
    </row>
    <row r="234" spans="1:9" x14ac:dyDescent="0.35">
      <c r="A234" s="2">
        <v>44841</v>
      </c>
      <c r="B234">
        <v>292.02374300000002</v>
      </c>
      <c r="C234">
        <f t="shared" si="15"/>
        <v>-5.0820772746407771E-3</v>
      </c>
      <c r="D234" s="3">
        <v>44848</v>
      </c>
      <c r="E234" s="4">
        <v>6.3299999999999995E-2</v>
      </c>
      <c r="F234">
        <f t="shared" si="16"/>
        <v>8.3793524079624516E-3</v>
      </c>
      <c r="G234">
        <f t="shared" si="17"/>
        <v>0.83793524079624515</v>
      </c>
      <c r="H234">
        <f t="shared" si="18"/>
        <v>0.77463524079624513</v>
      </c>
      <c r="I234">
        <f t="shared" si="19"/>
        <v>1.7585979847812287E-2</v>
      </c>
    </row>
    <row r="235" spans="1:9" x14ac:dyDescent="0.35">
      <c r="A235" s="2">
        <v>44844</v>
      </c>
      <c r="B235">
        <v>287.49893200000002</v>
      </c>
      <c r="C235">
        <f t="shared" si="15"/>
        <v>-1.5494668185250948E-2</v>
      </c>
      <c r="D235" s="3">
        <v>44851</v>
      </c>
      <c r="E235" s="4">
        <v>6.3E-2</v>
      </c>
      <c r="F235">
        <f t="shared" si="16"/>
        <v>-4.2433017996919078E-3</v>
      </c>
      <c r="G235">
        <f t="shared" si="17"/>
        <v>-0.42433017996919076</v>
      </c>
      <c r="H235">
        <f t="shared" si="18"/>
        <v>-0.48733017996919076</v>
      </c>
      <c r="I235">
        <f t="shared" si="19"/>
        <v>-1.1063502243145645E-2</v>
      </c>
    </row>
    <row r="236" spans="1:9" x14ac:dyDescent="0.35">
      <c r="A236" s="2">
        <v>44845</v>
      </c>
      <c r="B236">
        <v>280.13992300000001</v>
      </c>
      <c r="C236">
        <f t="shared" si="15"/>
        <v>-2.5596648129461622E-2</v>
      </c>
      <c r="D236" s="3">
        <v>44852</v>
      </c>
      <c r="E236" s="4">
        <v>6.3E-2</v>
      </c>
      <c r="F236">
        <f t="shared" si="16"/>
        <v>-7.1019379035016544E-4</v>
      </c>
      <c r="G236">
        <f t="shared" si="17"/>
        <v>-7.1019379035016539E-2</v>
      </c>
      <c r="H236">
        <f t="shared" si="18"/>
        <v>-0.13401937903501654</v>
      </c>
      <c r="I236">
        <f t="shared" si="19"/>
        <v>-3.0425443806345637E-3</v>
      </c>
    </row>
    <row r="237" spans="1:9" x14ac:dyDescent="0.35">
      <c r="A237" s="2">
        <v>44846</v>
      </c>
      <c r="B237">
        <v>281.58187900000001</v>
      </c>
      <c r="C237">
        <f t="shared" si="15"/>
        <v>5.1472706373236372E-3</v>
      </c>
      <c r="D237" s="3">
        <v>44853</v>
      </c>
      <c r="E237" s="4">
        <v>6.3299999999999995E-2</v>
      </c>
      <c r="F237">
        <f t="shared" si="16"/>
        <v>-3.2693668688973908E-2</v>
      </c>
      <c r="G237">
        <f t="shared" si="17"/>
        <v>-3.2693668688973907</v>
      </c>
      <c r="H237">
        <f t="shared" si="18"/>
        <v>-3.3326668688973906</v>
      </c>
      <c r="I237">
        <f t="shared" si="19"/>
        <v>-7.565910935791921E-2</v>
      </c>
    </row>
    <row r="238" spans="1:9" x14ac:dyDescent="0.35">
      <c r="A238" s="2">
        <v>44847</v>
      </c>
      <c r="B238">
        <v>278.89685100000003</v>
      </c>
      <c r="C238">
        <f t="shared" si="15"/>
        <v>-9.5355141798737272E-3</v>
      </c>
      <c r="D238" s="3">
        <v>44854</v>
      </c>
      <c r="E238" s="4">
        <v>6.3799999999999996E-2</v>
      </c>
      <c r="F238">
        <f t="shared" si="16"/>
        <v>5.0698006873370144E-2</v>
      </c>
      <c r="G238">
        <f t="shared" si="17"/>
        <v>5.0698006873370147</v>
      </c>
      <c r="H238">
        <f t="shared" si="18"/>
        <v>5.0060006873370151</v>
      </c>
      <c r="I238">
        <f t="shared" si="19"/>
        <v>0.11364758865753626</v>
      </c>
    </row>
    <row r="239" spans="1:9" x14ac:dyDescent="0.35">
      <c r="A239" s="2">
        <v>44848</v>
      </c>
      <c r="B239">
        <v>281.23382600000002</v>
      </c>
      <c r="C239">
        <f t="shared" si="15"/>
        <v>8.3793524079624516E-3</v>
      </c>
      <c r="D239" s="3">
        <v>44855</v>
      </c>
      <c r="E239" s="4">
        <v>6.3799999999999996E-2</v>
      </c>
      <c r="F239">
        <f t="shared" si="16"/>
        <v>-1.9580466306009937E-2</v>
      </c>
      <c r="G239">
        <f t="shared" si="17"/>
        <v>-1.9580466306009938</v>
      </c>
      <c r="H239">
        <f t="shared" si="18"/>
        <v>-2.0218466306009937</v>
      </c>
      <c r="I239">
        <f t="shared" si="19"/>
        <v>-4.5900511916509498E-2</v>
      </c>
    </row>
    <row r="240" spans="1:9" x14ac:dyDescent="0.35">
      <c r="A240" s="2">
        <v>44851</v>
      </c>
      <c r="B240">
        <v>280.04046599999998</v>
      </c>
      <c r="C240">
        <f t="shared" si="15"/>
        <v>-4.2433017996919078E-3</v>
      </c>
      <c r="D240" s="3">
        <v>44859</v>
      </c>
      <c r="E240" s="4">
        <v>6.3600000000000004E-2</v>
      </c>
      <c r="F240">
        <f t="shared" si="16"/>
        <v>-2.853086397656587E-2</v>
      </c>
      <c r="G240">
        <f t="shared" si="17"/>
        <v>-2.853086397656587</v>
      </c>
      <c r="H240">
        <f t="shared" si="18"/>
        <v>-2.9166863976565871</v>
      </c>
      <c r="I240">
        <f t="shared" si="19"/>
        <v>-6.6215407601199844E-2</v>
      </c>
    </row>
    <row r="241" spans="1:9" x14ac:dyDescent="0.35">
      <c r="A241" s="2">
        <v>44852</v>
      </c>
      <c r="B241">
        <v>279.84158300000001</v>
      </c>
      <c r="C241">
        <f t="shared" si="15"/>
        <v>-7.1019379035016544E-4</v>
      </c>
      <c r="D241" s="3">
        <v>44861</v>
      </c>
      <c r="E241" s="4">
        <v>6.3799999999999996E-2</v>
      </c>
      <c r="F241">
        <f t="shared" si="16"/>
        <v>-1.4228334907556765E-2</v>
      </c>
      <c r="G241">
        <f t="shared" si="17"/>
        <v>-1.4228334907556766</v>
      </c>
      <c r="H241">
        <f t="shared" si="18"/>
        <v>-1.4866334907556766</v>
      </c>
      <c r="I241">
        <f t="shared" si="19"/>
        <v>-3.3749957699625084E-2</v>
      </c>
    </row>
    <row r="242" spans="1:9" x14ac:dyDescent="0.35">
      <c r="A242" s="2">
        <v>44853</v>
      </c>
      <c r="B242">
        <v>270.69253500000002</v>
      </c>
      <c r="C242">
        <f t="shared" si="15"/>
        <v>-3.2693668688973908E-2</v>
      </c>
      <c r="D242" s="3">
        <v>44862</v>
      </c>
      <c r="E242" s="4">
        <v>6.4500000000000002E-2</v>
      </c>
      <c r="F242">
        <f t="shared" si="16"/>
        <v>-2.6461914377012848E-2</v>
      </c>
      <c r="G242">
        <f t="shared" si="17"/>
        <v>-2.646191437701285</v>
      </c>
      <c r="H242">
        <f t="shared" si="18"/>
        <v>-2.7106914377012847</v>
      </c>
      <c r="I242">
        <f t="shared" si="19"/>
        <v>-6.1538854013473622E-2</v>
      </c>
    </row>
    <row r="243" spans="1:9" x14ac:dyDescent="0.35">
      <c r="A243" s="2">
        <v>44854</v>
      </c>
      <c r="B243">
        <v>284.41610700000001</v>
      </c>
      <c r="C243">
        <f t="shared" si="15"/>
        <v>5.0698006873370144E-2</v>
      </c>
      <c r="D243" s="3">
        <v>44865</v>
      </c>
      <c r="E243" s="4">
        <v>6.4399999999999999E-2</v>
      </c>
      <c r="F243" t="e">
        <f t="shared" si="16"/>
        <v>#N/A</v>
      </c>
      <c r="G243" t="e">
        <f t="shared" si="17"/>
        <v>#N/A</v>
      </c>
      <c r="H243" t="e">
        <f t="shared" si="18"/>
        <v>#N/A</v>
      </c>
      <c r="I243" t="e">
        <f t="shared" si="19"/>
        <v>#N/A</v>
      </c>
    </row>
    <row r="244" spans="1:9" x14ac:dyDescent="0.35">
      <c r="A244" s="2">
        <v>44855</v>
      </c>
      <c r="B244">
        <v>278.84710699999999</v>
      </c>
      <c r="C244">
        <f t="shared" si="15"/>
        <v>-1.9580466306009937E-2</v>
      </c>
      <c r="D244" s="4"/>
      <c r="E244" s="4"/>
      <c r="F244" t="e">
        <f t="shared" si="16"/>
        <v>#N/A</v>
      </c>
      <c r="G244" t="e">
        <f t="shared" si="17"/>
        <v>#N/A</v>
      </c>
      <c r="H244" t="e">
        <f t="shared" si="18"/>
        <v>#N/A</v>
      </c>
      <c r="I244" t="e">
        <f t="shared" si="19"/>
        <v>#N/A</v>
      </c>
    </row>
    <row r="245" spans="1:9" x14ac:dyDescent="0.35">
      <c r="A245" s="2">
        <v>44858</v>
      </c>
      <c r="B245">
        <v>280.587402</v>
      </c>
      <c r="C245">
        <f t="shared" si="15"/>
        <v>6.2410365978801544E-3</v>
      </c>
      <c r="D245" s="4"/>
      <c r="E245" s="4"/>
      <c r="F245" t="e">
        <f t="shared" si="16"/>
        <v>#N/A</v>
      </c>
      <c r="G245" t="e">
        <f t="shared" si="17"/>
        <v>#N/A</v>
      </c>
      <c r="H245" t="e">
        <f t="shared" si="18"/>
        <v>#N/A</v>
      </c>
      <c r="I245" t="e">
        <f t="shared" si="19"/>
        <v>#N/A</v>
      </c>
    </row>
    <row r="246" spans="1:9" x14ac:dyDescent="0.35">
      <c r="A246" s="2">
        <v>44859</v>
      </c>
      <c r="B246">
        <v>272.58200099999999</v>
      </c>
      <c r="C246">
        <f t="shared" si="15"/>
        <v>-2.853086397656587E-2</v>
      </c>
      <c r="D246" s="4"/>
      <c r="E246" s="4"/>
      <c r="F246" t="e">
        <f t="shared" si="16"/>
        <v>#N/A</v>
      </c>
      <c r="G246" t="e">
        <f t="shared" si="17"/>
        <v>#N/A</v>
      </c>
      <c r="H246" t="e">
        <f t="shared" si="18"/>
        <v>#N/A</v>
      </c>
      <c r="I246" t="e">
        <f t="shared" si="19"/>
        <v>#N/A</v>
      </c>
    </row>
    <row r="247" spans="1:9" x14ac:dyDescent="0.35">
      <c r="A247" s="2">
        <v>44861</v>
      </c>
      <c r="B247">
        <v>268.70361300000002</v>
      </c>
      <c r="C247">
        <f t="shared" si="15"/>
        <v>-1.4228334907556765E-2</v>
      </c>
      <c r="D247" s="4"/>
      <c r="E247" s="4"/>
      <c r="F247" t="e">
        <f t="shared" si="16"/>
        <v>#N/A</v>
      </c>
      <c r="G247" t="e">
        <f t="shared" si="17"/>
        <v>#N/A</v>
      </c>
      <c r="H247" t="e">
        <f t="shared" si="18"/>
        <v>#N/A</v>
      </c>
      <c r="I247" t="e">
        <f t="shared" si="19"/>
        <v>#N/A</v>
      </c>
    </row>
    <row r="248" spans="1:9" x14ac:dyDescent="0.35">
      <c r="A248" s="2">
        <v>44862</v>
      </c>
      <c r="B248">
        <v>261.59320100000002</v>
      </c>
      <c r="C248">
        <f t="shared" si="15"/>
        <v>-2.6461914377012848E-2</v>
      </c>
      <c r="D248" s="4"/>
      <c r="E248" s="4"/>
      <c r="F248" t="e">
        <f t="shared" si="16"/>
        <v>#N/A</v>
      </c>
      <c r="G248" t="e">
        <f t="shared" si="17"/>
        <v>#N/A</v>
      </c>
      <c r="H248" t="e">
        <f t="shared" si="18"/>
        <v>#N/A</v>
      </c>
      <c r="I248" t="e">
        <f t="shared" si="19"/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AD88-FE38-4A43-B851-D3A2767A752A}">
  <dimension ref="A1:R249"/>
  <sheetViews>
    <sheetView topLeftCell="E1" workbookViewId="0">
      <selection activeCell="B1" activeCellId="1" sqref="A1:A1048576 B1:B1048576"/>
    </sheetView>
  </sheetViews>
  <sheetFormatPr defaultRowHeight="14.5" x14ac:dyDescent="0.35"/>
  <cols>
    <col min="1" max="1" width="10.453125" bestFit="1" customWidth="1"/>
    <col min="4" max="4" width="10.08984375" bestFit="1" customWidth="1"/>
    <col min="17" max="17" width="15.7265625" customWidth="1"/>
  </cols>
  <sheetData>
    <row r="1" spans="1:18" x14ac:dyDescent="0.35">
      <c r="A1" t="s">
        <v>0</v>
      </c>
      <c r="B1" t="s">
        <v>1</v>
      </c>
      <c r="C1" s="6" t="s">
        <v>27</v>
      </c>
      <c r="D1" s="1" t="s">
        <v>0</v>
      </c>
      <c r="E1" s="1" t="s">
        <v>3</v>
      </c>
      <c r="F1" t="s">
        <v>28</v>
      </c>
    </row>
    <row r="2" spans="1:18" x14ac:dyDescent="0.35">
      <c r="A2" s="2">
        <v>44501</v>
      </c>
      <c r="B2">
        <v>1065.8813479999999</v>
      </c>
      <c r="D2" s="3">
        <v>44501</v>
      </c>
      <c r="E2" s="4">
        <v>3.61E-2</v>
      </c>
    </row>
    <row r="3" spans="1:18" x14ac:dyDescent="0.35">
      <c r="A3" s="2">
        <v>44502</v>
      </c>
      <c r="B3">
        <v>1063.092529</v>
      </c>
      <c r="C3">
        <f>((B3-B2)/B2)*100</f>
        <v>-0.26164441335170791</v>
      </c>
      <c r="D3" s="3">
        <v>44502</v>
      </c>
      <c r="E3" s="4">
        <v>3.61E-2</v>
      </c>
      <c r="F3">
        <f>C3-E3</f>
        <v>-0.29774441335170793</v>
      </c>
    </row>
    <row r="4" spans="1:18" x14ac:dyDescent="0.35">
      <c r="A4" s="2">
        <v>44503</v>
      </c>
      <c r="B4">
        <v>1075.3435059999999</v>
      </c>
      <c r="C4">
        <f t="shared" ref="C4:C67" si="0">((B4-B3)/B3)*100</f>
        <v>1.1523904708016173</v>
      </c>
      <c r="D4" s="3">
        <v>44503</v>
      </c>
      <c r="E4" s="4">
        <v>3.6699999999999997E-2</v>
      </c>
      <c r="F4">
        <f t="shared" ref="F4:F67" si="1">C4-E4</f>
        <v>1.1156904708016173</v>
      </c>
      <c r="Q4" s="7" t="s">
        <v>14</v>
      </c>
    </row>
    <row r="5" spans="1:18" x14ac:dyDescent="0.35">
      <c r="A5" s="2">
        <v>44504</v>
      </c>
      <c r="B5">
        <v>1082.2657469999999</v>
      </c>
      <c r="C5">
        <f t="shared" si="0"/>
        <v>0.6437236995784662</v>
      </c>
      <c r="D5" s="8"/>
      <c r="E5">
        <f>(E3+E4+E6+E7)/4</f>
        <v>3.6150000000000002E-2</v>
      </c>
      <c r="F5">
        <f t="shared" si="1"/>
        <v>0.60757369957846619</v>
      </c>
      <c r="Q5" t="s">
        <v>10</v>
      </c>
      <c r="R5">
        <f>AVERAGE(C3:C248)</f>
        <v>-0.15245759837417441</v>
      </c>
    </row>
    <row r="6" spans="1:18" x14ac:dyDescent="0.35">
      <c r="A6" s="2">
        <v>44508</v>
      </c>
      <c r="B6">
        <v>1091.528687</v>
      </c>
      <c r="C6">
        <f t="shared" si="0"/>
        <v>0.85588405857587135</v>
      </c>
      <c r="D6" s="3">
        <v>44508</v>
      </c>
      <c r="E6" s="4">
        <v>3.6299999999999999E-2</v>
      </c>
      <c r="F6">
        <f t="shared" si="1"/>
        <v>0.81958405857587135</v>
      </c>
      <c r="Q6" t="s">
        <v>11</v>
      </c>
      <c r="R6">
        <f>MAX(C3:C248)</f>
        <v>5.3496676019938052</v>
      </c>
    </row>
    <row r="7" spans="1:18" x14ac:dyDescent="0.35">
      <c r="A7" s="2">
        <v>44509</v>
      </c>
      <c r="B7">
        <v>1075.692139</v>
      </c>
      <c r="C7">
        <f t="shared" si="0"/>
        <v>-1.4508595320133801</v>
      </c>
      <c r="D7" s="3">
        <v>44509</v>
      </c>
      <c r="E7" s="4">
        <v>3.5499999999999997E-2</v>
      </c>
      <c r="F7">
        <f t="shared" si="1"/>
        <v>-1.4863595320133802</v>
      </c>
      <c r="Q7" t="s">
        <v>19</v>
      </c>
      <c r="R7">
        <f>MIN(C3:C248)</f>
        <v>-9.2569949267118989</v>
      </c>
    </row>
    <row r="8" spans="1:18" x14ac:dyDescent="0.35">
      <c r="A8" s="2">
        <v>44510</v>
      </c>
      <c r="B8">
        <v>1065.234009</v>
      </c>
      <c r="C8">
        <f t="shared" si="0"/>
        <v>-0.97222333610453049</v>
      </c>
      <c r="D8" s="3">
        <v>44510</v>
      </c>
      <c r="E8" s="4">
        <v>3.5299999999999998E-2</v>
      </c>
      <c r="F8">
        <f t="shared" si="1"/>
        <v>-1.0075233361045304</v>
      </c>
      <c r="Q8" t="s">
        <v>29</v>
      </c>
      <c r="R8">
        <f>_xlfn.STDEV.S(C3:C248)</f>
        <v>1.9537663457318952</v>
      </c>
    </row>
    <row r="9" spans="1:18" x14ac:dyDescent="0.35">
      <c r="A9" s="2">
        <v>44511</v>
      </c>
      <c r="B9">
        <v>1061.0009769999999</v>
      </c>
      <c r="C9">
        <f t="shared" si="0"/>
        <v>-0.39738047830203038</v>
      </c>
      <c r="D9" s="3">
        <v>44511</v>
      </c>
      <c r="E9" s="4">
        <v>3.5699999999999996E-2</v>
      </c>
      <c r="F9">
        <f t="shared" si="1"/>
        <v>-0.43308047830203039</v>
      </c>
      <c r="Q9" t="s">
        <v>30</v>
      </c>
      <c r="R9">
        <f>R8*SQRT(252)</f>
        <v>31.015079224404218</v>
      </c>
    </row>
    <row r="10" spans="1:18" x14ac:dyDescent="0.35">
      <c r="A10" s="2">
        <v>44512</v>
      </c>
      <c r="B10">
        <v>1062.7438959999999</v>
      </c>
      <c r="C10">
        <f t="shared" si="0"/>
        <v>0.16427119651936278</v>
      </c>
      <c r="D10" s="3">
        <v>44512</v>
      </c>
      <c r="E10" s="4">
        <v>3.5299999999999998E-2</v>
      </c>
      <c r="F10">
        <f t="shared" si="1"/>
        <v>0.12897119651936279</v>
      </c>
    </row>
    <row r="11" spans="1:18" x14ac:dyDescent="0.35">
      <c r="A11" s="2">
        <v>44515</v>
      </c>
      <c r="B11">
        <v>1055.9710689999999</v>
      </c>
      <c r="C11">
        <f t="shared" si="0"/>
        <v>-0.6372962503470363</v>
      </c>
      <c r="D11" s="3">
        <v>44515</v>
      </c>
      <c r="E11" s="4">
        <v>3.5499999999999997E-2</v>
      </c>
      <c r="F11">
        <f t="shared" si="1"/>
        <v>-0.67279625034703627</v>
      </c>
      <c r="Q11" s="7" t="s">
        <v>7</v>
      </c>
    </row>
    <row r="12" spans="1:18" x14ac:dyDescent="0.35">
      <c r="A12" s="2">
        <v>44516</v>
      </c>
      <c r="B12">
        <v>1029.8756100000001</v>
      </c>
      <c r="C12">
        <f t="shared" si="0"/>
        <v>-2.4712285938583696</v>
      </c>
      <c r="D12" s="3">
        <v>44516</v>
      </c>
      <c r="E12" s="4">
        <v>3.5499999999999997E-2</v>
      </c>
      <c r="F12">
        <f t="shared" si="1"/>
        <v>-2.5067285938583694</v>
      </c>
      <c r="Q12" t="s">
        <v>10</v>
      </c>
      <c r="R12">
        <f>AVERAGE(F3:F248)</f>
        <v>-0.1982419479676702</v>
      </c>
    </row>
    <row r="13" spans="1:18" x14ac:dyDescent="0.35">
      <c r="A13" s="2">
        <v>44517</v>
      </c>
      <c r="B13">
        <v>1017.823853</v>
      </c>
      <c r="C13">
        <f t="shared" si="0"/>
        <v>-1.1702148184672581</v>
      </c>
      <c r="D13" s="3">
        <v>44517</v>
      </c>
      <c r="E13" s="4">
        <v>3.56E-2</v>
      </c>
      <c r="F13">
        <f t="shared" si="1"/>
        <v>-1.2058148184672581</v>
      </c>
      <c r="Q13" t="s">
        <v>11</v>
      </c>
      <c r="R13">
        <f>MAX(F3:F248)</f>
        <v>5.3119676019938051</v>
      </c>
    </row>
    <row r="14" spans="1:18" x14ac:dyDescent="0.35">
      <c r="A14" s="2">
        <v>44518</v>
      </c>
      <c r="B14">
        <v>1001.140686</v>
      </c>
      <c r="C14">
        <f t="shared" si="0"/>
        <v>-1.639101594134091</v>
      </c>
      <c r="D14" s="3">
        <v>44518</v>
      </c>
      <c r="E14" s="4">
        <v>3.5400000000000001E-2</v>
      </c>
      <c r="F14">
        <f t="shared" si="1"/>
        <v>-1.6745015941340911</v>
      </c>
      <c r="Q14" t="s">
        <v>19</v>
      </c>
      <c r="R14">
        <f>MIN(F3:F248)</f>
        <v>-9.3067949267118983</v>
      </c>
    </row>
    <row r="15" spans="1:18" x14ac:dyDescent="0.35">
      <c r="A15" s="2">
        <v>44522</v>
      </c>
      <c r="B15">
        <v>985.353882</v>
      </c>
      <c r="C15">
        <f t="shared" si="0"/>
        <v>-1.5768816731517754</v>
      </c>
      <c r="D15" s="3">
        <v>44522</v>
      </c>
      <c r="E15" s="4">
        <v>3.5400000000000001E-2</v>
      </c>
      <c r="F15">
        <f t="shared" si="1"/>
        <v>-1.6122816731517755</v>
      </c>
      <c r="Q15" t="s">
        <v>29</v>
      </c>
      <c r="R15">
        <f>_xlfn.STDEV.S(F3:F248)</f>
        <v>1.9532131582144987</v>
      </c>
    </row>
    <row r="16" spans="1:18" x14ac:dyDescent="0.35">
      <c r="A16" s="2">
        <v>44523</v>
      </c>
      <c r="B16">
        <v>997.355774</v>
      </c>
      <c r="C16">
        <f t="shared" si="0"/>
        <v>1.2180285904632988</v>
      </c>
      <c r="D16" s="3">
        <v>44523</v>
      </c>
      <c r="E16" s="4">
        <v>3.5299999999999998E-2</v>
      </c>
      <c r="F16">
        <f t="shared" si="1"/>
        <v>1.1827285904632987</v>
      </c>
      <c r="Q16" t="s">
        <v>30</v>
      </c>
      <c r="R16">
        <f>R15*SQRT(252)</f>
        <v>31.00629764480772</v>
      </c>
    </row>
    <row r="17" spans="1:6" x14ac:dyDescent="0.35">
      <c r="A17" s="2">
        <v>44524</v>
      </c>
      <c r="B17">
        <v>988.64068599999996</v>
      </c>
      <c r="C17">
        <f t="shared" si="0"/>
        <v>-0.87381937591309677</v>
      </c>
      <c r="D17" s="3">
        <v>44524</v>
      </c>
      <c r="E17" s="4">
        <v>3.5499999999999997E-2</v>
      </c>
      <c r="F17">
        <f t="shared" si="1"/>
        <v>-0.90931937591309675</v>
      </c>
    </row>
    <row r="18" spans="1:6" x14ac:dyDescent="0.35">
      <c r="A18" s="2">
        <v>44525</v>
      </c>
      <c r="B18">
        <v>986.64868200000001</v>
      </c>
      <c r="C18">
        <f t="shared" si="0"/>
        <v>-0.20148917885015627</v>
      </c>
      <c r="D18" s="3">
        <v>44525</v>
      </c>
      <c r="E18" s="4">
        <v>3.5499999999999997E-2</v>
      </c>
      <c r="F18">
        <f t="shared" si="1"/>
        <v>-0.23698917885015627</v>
      </c>
    </row>
    <row r="19" spans="1:6" x14ac:dyDescent="0.35">
      <c r="A19" s="2">
        <v>44526</v>
      </c>
      <c r="B19">
        <v>948.75042699999995</v>
      </c>
      <c r="C19">
        <f t="shared" si="0"/>
        <v>-3.8411093727078085</v>
      </c>
      <c r="D19" s="3">
        <v>44526</v>
      </c>
      <c r="E19" s="4">
        <v>3.5400000000000001E-2</v>
      </c>
      <c r="F19">
        <f t="shared" si="1"/>
        <v>-3.8765093727078086</v>
      </c>
    </row>
    <row r="20" spans="1:6" x14ac:dyDescent="0.35">
      <c r="A20" s="2">
        <v>44529</v>
      </c>
      <c r="B20">
        <v>930.72265600000003</v>
      </c>
      <c r="C20">
        <f t="shared" si="0"/>
        <v>-1.9001594610085923</v>
      </c>
      <c r="D20" s="3">
        <v>44529</v>
      </c>
      <c r="E20" s="4">
        <v>3.5400000000000001E-2</v>
      </c>
      <c r="F20">
        <f t="shared" si="1"/>
        <v>-1.9355594610085924</v>
      </c>
    </row>
    <row r="21" spans="1:6" x14ac:dyDescent="0.35">
      <c r="A21" s="2">
        <v>44530</v>
      </c>
      <c r="B21">
        <v>937.29632600000002</v>
      </c>
      <c r="C21">
        <f t="shared" si="0"/>
        <v>0.70629740853756462</v>
      </c>
      <c r="D21" s="3">
        <v>44530</v>
      </c>
      <c r="E21" s="4">
        <v>3.5499999999999997E-2</v>
      </c>
      <c r="F21">
        <f t="shared" si="1"/>
        <v>0.67079740853756464</v>
      </c>
    </row>
    <row r="22" spans="1:6" x14ac:dyDescent="0.35">
      <c r="A22" s="2">
        <v>44531</v>
      </c>
      <c r="B22">
        <v>940.98156700000004</v>
      </c>
      <c r="C22">
        <f t="shared" si="0"/>
        <v>0.39317779209987208</v>
      </c>
      <c r="D22" s="3">
        <v>44531</v>
      </c>
      <c r="E22" s="4">
        <v>3.5299999999999998E-2</v>
      </c>
      <c r="F22">
        <f t="shared" si="1"/>
        <v>0.35787779209987208</v>
      </c>
    </row>
    <row r="23" spans="1:6" x14ac:dyDescent="0.35">
      <c r="A23" s="2">
        <v>44532</v>
      </c>
      <c r="B23">
        <v>947.15686000000005</v>
      </c>
      <c r="C23">
        <f t="shared" si="0"/>
        <v>0.65626078305527635</v>
      </c>
      <c r="D23" s="3">
        <v>44532</v>
      </c>
      <c r="E23" s="4">
        <v>3.5400000000000001E-2</v>
      </c>
      <c r="F23">
        <f t="shared" si="1"/>
        <v>0.62086078305527637</v>
      </c>
    </row>
    <row r="24" spans="1:6" x14ac:dyDescent="0.35">
      <c r="A24" s="2">
        <v>44533</v>
      </c>
      <c r="B24">
        <v>947.05725099999995</v>
      </c>
      <c r="C24">
        <f t="shared" si="0"/>
        <v>-1.0516631849142751E-2</v>
      </c>
      <c r="D24" s="3">
        <v>44533</v>
      </c>
      <c r="E24" s="4">
        <v>3.5499999999999997E-2</v>
      </c>
      <c r="F24">
        <f t="shared" si="1"/>
        <v>-4.6016631849142745E-2</v>
      </c>
    </row>
    <row r="25" spans="1:6" x14ac:dyDescent="0.35">
      <c r="A25" s="2">
        <v>44536</v>
      </c>
      <c r="B25">
        <v>938.09313999999995</v>
      </c>
      <c r="C25">
        <f t="shared" si="0"/>
        <v>-0.94652260890614337</v>
      </c>
      <c r="D25" s="3">
        <v>44536</v>
      </c>
      <c r="E25" s="4">
        <v>3.56E-2</v>
      </c>
      <c r="F25">
        <f t="shared" si="1"/>
        <v>-0.98212260890614334</v>
      </c>
    </row>
    <row r="26" spans="1:6" x14ac:dyDescent="0.35">
      <c r="A26" s="2">
        <v>44537</v>
      </c>
      <c r="B26">
        <v>955.32415800000001</v>
      </c>
      <c r="C26">
        <f t="shared" si="0"/>
        <v>1.8368131335018678</v>
      </c>
      <c r="D26" s="3">
        <v>44537</v>
      </c>
      <c r="E26" s="4">
        <v>3.5699999999999996E-2</v>
      </c>
      <c r="F26">
        <f t="shared" si="1"/>
        <v>1.8011131335018677</v>
      </c>
    </row>
    <row r="27" spans="1:6" x14ac:dyDescent="0.35">
      <c r="A27" s="2">
        <v>44538</v>
      </c>
      <c r="B27">
        <v>975.09497099999999</v>
      </c>
      <c r="C27">
        <f t="shared" si="0"/>
        <v>2.0695397299897422</v>
      </c>
      <c r="D27" s="3">
        <v>44538</v>
      </c>
      <c r="E27" s="4">
        <v>3.5099999999999999E-2</v>
      </c>
      <c r="F27">
        <f t="shared" si="1"/>
        <v>2.0344397299897423</v>
      </c>
    </row>
    <row r="28" spans="1:6" x14ac:dyDescent="0.35">
      <c r="A28" s="2">
        <v>44539</v>
      </c>
      <c r="B28">
        <v>979.72644000000003</v>
      </c>
      <c r="C28">
        <f t="shared" si="0"/>
        <v>0.47497619593405105</v>
      </c>
      <c r="D28" s="3">
        <v>44539</v>
      </c>
      <c r="E28" s="4">
        <v>3.5200000000000002E-2</v>
      </c>
      <c r="F28">
        <f t="shared" si="1"/>
        <v>0.43977619593405104</v>
      </c>
    </row>
    <row r="29" spans="1:6" x14ac:dyDescent="0.35">
      <c r="A29" s="2">
        <v>44540</v>
      </c>
      <c r="B29">
        <v>988.74035600000002</v>
      </c>
      <c r="C29">
        <f t="shared" si="0"/>
        <v>0.92004417069728106</v>
      </c>
      <c r="D29" s="3">
        <v>44540</v>
      </c>
      <c r="E29" s="4">
        <v>3.5000000000000003E-2</v>
      </c>
      <c r="F29">
        <f t="shared" si="1"/>
        <v>0.88504417069728103</v>
      </c>
    </row>
    <row r="30" spans="1:6" x14ac:dyDescent="0.35">
      <c r="A30" s="2">
        <v>44543</v>
      </c>
      <c r="B30">
        <v>981.17059300000005</v>
      </c>
      <c r="C30">
        <f t="shared" si="0"/>
        <v>-0.76559664567792418</v>
      </c>
      <c r="D30" s="3">
        <v>44543</v>
      </c>
      <c r="E30" s="4">
        <v>3.5099999999999999E-2</v>
      </c>
      <c r="F30">
        <f t="shared" si="1"/>
        <v>-0.8006966456779242</v>
      </c>
    </row>
    <row r="31" spans="1:6" x14ac:dyDescent="0.35">
      <c r="A31" s="2">
        <v>44544</v>
      </c>
      <c r="B31">
        <v>988.64068599999996</v>
      </c>
      <c r="C31">
        <f t="shared" si="0"/>
        <v>0.761344974390188</v>
      </c>
      <c r="D31" s="3">
        <v>44544</v>
      </c>
      <c r="E31" s="4">
        <v>3.5200000000000002E-2</v>
      </c>
      <c r="F31">
        <f t="shared" si="1"/>
        <v>0.72614497439018799</v>
      </c>
    </row>
    <row r="32" spans="1:6" x14ac:dyDescent="0.35">
      <c r="A32" s="2">
        <v>44545</v>
      </c>
      <c r="B32">
        <v>994.76617399999998</v>
      </c>
      <c r="C32">
        <f t="shared" si="0"/>
        <v>0.61958688194226497</v>
      </c>
      <c r="D32" s="3">
        <v>44545</v>
      </c>
      <c r="E32" s="4">
        <v>3.5299999999999998E-2</v>
      </c>
      <c r="F32">
        <f t="shared" si="1"/>
        <v>0.58428688194226497</v>
      </c>
    </row>
    <row r="33" spans="1:6" x14ac:dyDescent="0.35">
      <c r="A33" s="2">
        <v>44546</v>
      </c>
      <c r="B33">
        <v>985.70251499999995</v>
      </c>
      <c r="C33">
        <f t="shared" si="0"/>
        <v>-0.91113462006399393</v>
      </c>
      <c r="D33" s="3">
        <v>44546</v>
      </c>
      <c r="E33" s="4">
        <v>3.56E-2</v>
      </c>
      <c r="F33">
        <f t="shared" si="1"/>
        <v>-0.94673462006399389</v>
      </c>
    </row>
    <row r="34" spans="1:6" x14ac:dyDescent="0.35">
      <c r="A34" s="2">
        <v>44547</v>
      </c>
      <c r="B34">
        <v>975.84198000000004</v>
      </c>
      <c r="C34">
        <f t="shared" si="0"/>
        <v>-1.0003560759911334</v>
      </c>
      <c r="D34" s="3">
        <v>44547</v>
      </c>
      <c r="E34" s="4">
        <v>3.56E-2</v>
      </c>
      <c r="F34">
        <f t="shared" si="1"/>
        <v>-1.0359560759911335</v>
      </c>
    </row>
    <row r="35" spans="1:6" x14ac:dyDescent="0.35">
      <c r="A35" s="2">
        <v>44550</v>
      </c>
      <c r="B35">
        <v>946.60906999999997</v>
      </c>
      <c r="C35">
        <f t="shared" si="0"/>
        <v>-2.9956602194957895</v>
      </c>
      <c r="D35" s="3">
        <v>44550</v>
      </c>
      <c r="E35" s="4">
        <v>3.6000000000000004E-2</v>
      </c>
      <c r="F35">
        <f t="shared" si="1"/>
        <v>-3.0316602194957896</v>
      </c>
    </row>
    <row r="36" spans="1:6" x14ac:dyDescent="0.35">
      <c r="A36" s="2">
        <v>44551</v>
      </c>
      <c r="B36">
        <v>967.27630599999998</v>
      </c>
      <c r="C36">
        <f t="shared" si="0"/>
        <v>2.1832915672358815</v>
      </c>
      <c r="D36" s="3">
        <v>44551</v>
      </c>
      <c r="E36" s="4">
        <v>3.6699999999999997E-2</v>
      </c>
      <c r="F36">
        <f t="shared" si="1"/>
        <v>2.1465915672358813</v>
      </c>
    </row>
    <row r="37" spans="1:6" x14ac:dyDescent="0.35">
      <c r="A37" s="2">
        <v>44552</v>
      </c>
      <c r="B37">
        <v>991.23034700000005</v>
      </c>
      <c r="C37">
        <f t="shared" si="0"/>
        <v>2.4764424447713158</v>
      </c>
      <c r="D37" s="3">
        <v>44552</v>
      </c>
      <c r="E37" s="4">
        <v>3.6799999999999999E-2</v>
      </c>
      <c r="F37">
        <f t="shared" si="1"/>
        <v>2.4396424447713159</v>
      </c>
    </row>
    <row r="38" spans="1:6" x14ac:dyDescent="0.35">
      <c r="A38" s="2">
        <v>44553</v>
      </c>
      <c r="B38">
        <v>994.01916500000004</v>
      </c>
      <c r="C38">
        <f t="shared" si="0"/>
        <v>0.28134913427948066</v>
      </c>
      <c r="D38" s="3">
        <v>44553</v>
      </c>
      <c r="E38" s="4">
        <v>3.6600000000000001E-2</v>
      </c>
      <c r="F38">
        <f t="shared" si="1"/>
        <v>0.24474913427948067</v>
      </c>
    </row>
    <row r="39" spans="1:6" x14ac:dyDescent="0.35">
      <c r="A39" s="2">
        <v>44554</v>
      </c>
      <c r="B39">
        <v>987.14666699999998</v>
      </c>
      <c r="C39">
        <f t="shared" si="0"/>
        <v>-0.69138485876175881</v>
      </c>
      <c r="D39" s="3">
        <v>44554</v>
      </c>
      <c r="E39" s="4">
        <v>3.6299999999999999E-2</v>
      </c>
      <c r="F39">
        <f t="shared" si="1"/>
        <v>-0.72768485876175881</v>
      </c>
    </row>
    <row r="40" spans="1:6" x14ac:dyDescent="0.35">
      <c r="A40" s="2">
        <v>44557</v>
      </c>
      <c r="B40">
        <v>977.73443599999996</v>
      </c>
      <c r="C40">
        <f t="shared" si="0"/>
        <v>-0.95347847636505467</v>
      </c>
      <c r="D40" s="3">
        <v>44557</v>
      </c>
      <c r="E40" s="4">
        <v>3.6400000000000002E-2</v>
      </c>
      <c r="F40">
        <f t="shared" si="1"/>
        <v>-0.98987847636505466</v>
      </c>
    </row>
    <row r="41" spans="1:6" x14ac:dyDescent="0.35">
      <c r="A41" s="2">
        <v>44558</v>
      </c>
      <c r="B41">
        <v>988.88970900000004</v>
      </c>
      <c r="C41">
        <f t="shared" si="0"/>
        <v>1.1409307670124937</v>
      </c>
      <c r="D41" s="3">
        <v>44558</v>
      </c>
      <c r="E41" s="4">
        <v>3.6400000000000002E-2</v>
      </c>
      <c r="F41">
        <f t="shared" si="1"/>
        <v>1.1045307670124938</v>
      </c>
    </row>
    <row r="42" spans="1:6" x14ac:dyDescent="0.35">
      <c r="A42" s="2">
        <v>44559</v>
      </c>
      <c r="B42">
        <v>984.90563999999995</v>
      </c>
      <c r="C42">
        <f t="shared" si="0"/>
        <v>-0.40288304790115786</v>
      </c>
      <c r="D42" s="3">
        <v>44559</v>
      </c>
      <c r="E42" s="4">
        <v>3.6299999999999999E-2</v>
      </c>
      <c r="F42">
        <f t="shared" si="1"/>
        <v>-0.43918304790115786</v>
      </c>
    </row>
    <row r="43" spans="1:6" x14ac:dyDescent="0.35">
      <c r="A43" s="2">
        <v>44560</v>
      </c>
      <c r="B43">
        <v>980.77221699999996</v>
      </c>
      <c r="C43">
        <f t="shared" si="0"/>
        <v>-0.41967705657569326</v>
      </c>
      <c r="D43" s="3">
        <v>44560</v>
      </c>
      <c r="E43" s="4">
        <v>3.6499999999999998E-2</v>
      </c>
      <c r="F43">
        <f t="shared" si="1"/>
        <v>-0.45617705657569324</v>
      </c>
    </row>
    <row r="44" spans="1:6" x14ac:dyDescent="0.35">
      <c r="A44" s="2">
        <v>44561</v>
      </c>
      <c r="B44">
        <v>1000.094849</v>
      </c>
      <c r="C44">
        <f t="shared" si="0"/>
        <v>1.970144715059766</v>
      </c>
      <c r="D44" s="3">
        <v>44561</v>
      </c>
      <c r="E44" s="4">
        <v>3.6400000000000002E-2</v>
      </c>
      <c r="F44">
        <f t="shared" si="1"/>
        <v>1.933744715059766</v>
      </c>
    </row>
    <row r="45" spans="1:6" x14ac:dyDescent="0.35">
      <c r="A45" s="2">
        <v>44564</v>
      </c>
      <c r="B45">
        <v>1022.65448</v>
      </c>
      <c r="C45">
        <f t="shared" si="0"/>
        <v>2.255749144449406</v>
      </c>
      <c r="D45" s="3">
        <v>44564</v>
      </c>
      <c r="E45" s="4">
        <v>3.5900000000000001E-2</v>
      </c>
      <c r="F45">
        <f t="shared" si="1"/>
        <v>2.2198491444494062</v>
      </c>
    </row>
    <row r="46" spans="1:6" x14ac:dyDescent="0.35">
      <c r="A46" s="2">
        <v>44565</v>
      </c>
      <c r="B46">
        <v>1020.313904</v>
      </c>
      <c r="C46">
        <f t="shared" si="0"/>
        <v>-0.22887261003345485</v>
      </c>
      <c r="D46" s="3">
        <v>44565</v>
      </c>
      <c r="E46" s="4">
        <v>3.6000000000000004E-2</v>
      </c>
      <c r="F46">
        <f t="shared" si="1"/>
        <v>-0.26487261003345486</v>
      </c>
    </row>
    <row r="47" spans="1:6" x14ac:dyDescent="0.35">
      <c r="A47" s="2">
        <v>44566</v>
      </c>
      <c r="B47">
        <v>1025.2441409999999</v>
      </c>
      <c r="C47">
        <f t="shared" si="0"/>
        <v>0.48320786188168224</v>
      </c>
      <c r="D47" s="3">
        <v>44566</v>
      </c>
      <c r="E47" s="4">
        <v>3.5799999999999998E-2</v>
      </c>
      <c r="F47">
        <f t="shared" si="1"/>
        <v>0.44740786188168225</v>
      </c>
    </row>
    <row r="48" spans="1:6" x14ac:dyDescent="0.35">
      <c r="A48" s="2">
        <v>44567</v>
      </c>
      <c r="B48">
        <v>1003.630737</v>
      </c>
      <c r="C48">
        <f t="shared" si="0"/>
        <v>-2.1081226544653764</v>
      </c>
      <c r="D48" s="3">
        <v>44567</v>
      </c>
      <c r="E48" s="4">
        <v>3.5699999999999996E-2</v>
      </c>
      <c r="F48">
        <f t="shared" si="1"/>
        <v>-2.1438226544653762</v>
      </c>
    </row>
    <row r="49" spans="1:6" x14ac:dyDescent="0.35">
      <c r="A49" s="2">
        <v>44568</v>
      </c>
      <c r="B49">
        <v>1024.248047</v>
      </c>
      <c r="C49">
        <f t="shared" si="0"/>
        <v>2.0542724769100102</v>
      </c>
      <c r="D49" s="3">
        <v>44568</v>
      </c>
      <c r="E49" s="4">
        <v>3.6000000000000004E-2</v>
      </c>
      <c r="F49">
        <f t="shared" si="1"/>
        <v>2.0182724769100102</v>
      </c>
    </row>
    <row r="50" spans="1:6" x14ac:dyDescent="0.35">
      <c r="A50" s="2">
        <v>44571</v>
      </c>
      <c r="B50">
        <v>1042.6743160000001</v>
      </c>
      <c r="C50">
        <f t="shared" si="0"/>
        <v>1.799004553044566</v>
      </c>
      <c r="D50" s="3">
        <v>44571</v>
      </c>
      <c r="E50" s="4">
        <v>3.5900000000000001E-2</v>
      </c>
      <c r="F50">
        <f t="shared" si="1"/>
        <v>1.7631045530445659</v>
      </c>
    </row>
    <row r="51" spans="1:6" x14ac:dyDescent="0.35">
      <c r="A51" s="2">
        <v>44572</v>
      </c>
      <c r="B51">
        <v>1014.536987</v>
      </c>
      <c r="C51">
        <f t="shared" si="0"/>
        <v>-2.6985731371942734</v>
      </c>
      <c r="D51" s="3">
        <v>44572</v>
      </c>
      <c r="E51" s="4">
        <v>3.5799999999999998E-2</v>
      </c>
      <c r="F51">
        <f t="shared" si="1"/>
        <v>-2.7343731371942734</v>
      </c>
    </row>
    <row r="52" spans="1:6" x14ac:dyDescent="0.35">
      <c r="A52" s="2">
        <v>44573</v>
      </c>
      <c r="B52">
        <v>1037.7441409999999</v>
      </c>
      <c r="C52">
        <f t="shared" si="0"/>
        <v>2.2874625861225448</v>
      </c>
      <c r="D52" s="3">
        <v>44573</v>
      </c>
      <c r="E52" s="4">
        <v>3.5699999999999996E-2</v>
      </c>
      <c r="F52">
        <f t="shared" si="1"/>
        <v>2.251762586122545</v>
      </c>
    </row>
    <row r="53" spans="1:6" x14ac:dyDescent="0.35">
      <c r="A53" s="2">
        <v>44574</v>
      </c>
      <c r="B53">
        <v>1016.080872</v>
      </c>
      <c r="C53">
        <f t="shared" si="0"/>
        <v>-2.087534696088436</v>
      </c>
      <c r="D53" s="3">
        <v>44574</v>
      </c>
      <c r="E53" s="4">
        <v>3.5799999999999998E-2</v>
      </c>
      <c r="F53">
        <f t="shared" si="1"/>
        <v>-2.1233346960884361</v>
      </c>
    </row>
    <row r="54" spans="1:6" x14ac:dyDescent="0.35">
      <c r="A54" s="2">
        <v>44575</v>
      </c>
      <c r="B54">
        <v>1007.86377</v>
      </c>
      <c r="C54">
        <f t="shared" si="0"/>
        <v>-0.80870551020469894</v>
      </c>
      <c r="D54" s="3">
        <v>44575</v>
      </c>
      <c r="E54" s="4">
        <v>3.5900000000000001E-2</v>
      </c>
      <c r="F54">
        <f t="shared" si="1"/>
        <v>-0.84460551020469898</v>
      </c>
    </row>
    <row r="55" spans="1:6" x14ac:dyDescent="0.35">
      <c r="A55" s="2">
        <v>44578</v>
      </c>
      <c r="B55">
        <v>1017.525024</v>
      </c>
      <c r="C55">
        <f t="shared" si="0"/>
        <v>0.95858729002630838</v>
      </c>
      <c r="D55" s="3">
        <v>44578</v>
      </c>
      <c r="E55" s="4">
        <v>3.6000000000000004E-2</v>
      </c>
      <c r="F55">
        <f t="shared" si="1"/>
        <v>0.92258729002630835</v>
      </c>
    </row>
    <row r="56" spans="1:6" x14ac:dyDescent="0.35">
      <c r="A56" s="2">
        <v>44579</v>
      </c>
      <c r="B56">
        <v>967.47546399999999</v>
      </c>
      <c r="C56">
        <f t="shared" si="0"/>
        <v>-4.9187547057319394</v>
      </c>
      <c r="D56" s="3">
        <v>44579</v>
      </c>
      <c r="E56" s="4">
        <v>3.6000000000000004E-2</v>
      </c>
      <c r="F56">
        <f t="shared" si="1"/>
        <v>-4.954754705731939</v>
      </c>
    </row>
    <row r="57" spans="1:6" x14ac:dyDescent="0.35">
      <c r="A57" s="2">
        <v>44580</v>
      </c>
      <c r="B57">
        <v>958.81018100000006</v>
      </c>
      <c r="C57">
        <f t="shared" si="0"/>
        <v>-0.89565919989056508</v>
      </c>
      <c r="D57" s="3">
        <v>44580</v>
      </c>
      <c r="E57" s="4">
        <v>3.6799999999999999E-2</v>
      </c>
      <c r="F57">
        <f t="shared" si="1"/>
        <v>-0.93245919989056514</v>
      </c>
    </row>
    <row r="58" spans="1:6" x14ac:dyDescent="0.35">
      <c r="A58" s="2">
        <v>44581</v>
      </c>
      <c r="B58">
        <v>947.85406499999999</v>
      </c>
      <c r="C58">
        <f t="shared" si="0"/>
        <v>-1.1426783128828775</v>
      </c>
      <c r="D58" s="3">
        <v>44581</v>
      </c>
      <c r="E58" s="4">
        <v>3.73E-2</v>
      </c>
      <c r="F58">
        <f t="shared" si="1"/>
        <v>-1.1799783128828776</v>
      </c>
    </row>
    <row r="59" spans="1:6" x14ac:dyDescent="0.35">
      <c r="A59" s="2">
        <v>44582</v>
      </c>
      <c r="B59">
        <v>936.64892599999996</v>
      </c>
      <c r="C59">
        <f t="shared" si="0"/>
        <v>-1.1821586691196004</v>
      </c>
      <c r="D59" s="3">
        <v>44582</v>
      </c>
      <c r="E59" s="4">
        <v>3.73E-2</v>
      </c>
      <c r="F59">
        <f t="shared" si="1"/>
        <v>-1.2194586691196005</v>
      </c>
    </row>
    <row r="60" spans="1:6" x14ac:dyDescent="0.35">
      <c r="A60" s="2">
        <v>44585</v>
      </c>
      <c r="B60">
        <v>893.32244900000001</v>
      </c>
      <c r="C60">
        <f t="shared" si="0"/>
        <v>-4.625690138249297</v>
      </c>
      <c r="D60" s="3">
        <v>44585</v>
      </c>
      <c r="E60" s="4">
        <v>3.73E-2</v>
      </c>
      <c r="F60">
        <f t="shared" si="1"/>
        <v>-4.6629901382492971</v>
      </c>
    </row>
    <row r="61" spans="1:6" x14ac:dyDescent="0.35">
      <c r="A61" s="2">
        <v>44586</v>
      </c>
      <c r="B61">
        <v>857.36645499999997</v>
      </c>
      <c r="C61">
        <f t="shared" si="0"/>
        <v>-4.0249737415923859</v>
      </c>
      <c r="D61" s="3">
        <v>44586</v>
      </c>
      <c r="E61" s="4">
        <v>3.7100000000000001E-2</v>
      </c>
      <c r="F61">
        <f t="shared" si="1"/>
        <v>-4.0620737415923855</v>
      </c>
    </row>
    <row r="62" spans="1:6" x14ac:dyDescent="0.35">
      <c r="A62" s="2">
        <v>44588</v>
      </c>
      <c r="B62">
        <v>842.42627000000005</v>
      </c>
      <c r="C62">
        <f t="shared" si="0"/>
        <v>-1.7425670100423896</v>
      </c>
      <c r="D62" s="3">
        <v>44588</v>
      </c>
      <c r="E62" s="4">
        <v>3.7599999999999995E-2</v>
      </c>
      <c r="F62">
        <f t="shared" si="1"/>
        <v>-1.7801670100423896</v>
      </c>
    </row>
    <row r="63" spans="1:6" x14ac:dyDescent="0.35">
      <c r="A63" s="2">
        <v>44589</v>
      </c>
      <c r="B63">
        <v>847.65533400000004</v>
      </c>
      <c r="C63">
        <f t="shared" si="0"/>
        <v>0.62071473625816453</v>
      </c>
      <c r="D63" s="3">
        <v>44589</v>
      </c>
      <c r="E63" s="4">
        <v>3.7599999999999995E-2</v>
      </c>
      <c r="F63">
        <f t="shared" si="1"/>
        <v>0.58311473625816457</v>
      </c>
    </row>
    <row r="64" spans="1:6" x14ac:dyDescent="0.35">
      <c r="A64" s="2">
        <v>44592</v>
      </c>
      <c r="B64">
        <v>865.63330099999996</v>
      </c>
      <c r="C64">
        <f t="shared" si="0"/>
        <v>2.1209053112617964</v>
      </c>
      <c r="D64" s="3">
        <v>44592</v>
      </c>
      <c r="E64" s="4">
        <v>3.7599999999999995E-2</v>
      </c>
      <c r="F64">
        <f t="shared" si="1"/>
        <v>2.0833053112617965</v>
      </c>
    </row>
    <row r="65" spans="1:6" x14ac:dyDescent="0.35">
      <c r="A65" s="2">
        <v>44593</v>
      </c>
      <c r="B65">
        <v>891.92804000000001</v>
      </c>
      <c r="C65">
        <f t="shared" si="0"/>
        <v>3.037630249393565</v>
      </c>
      <c r="D65" s="3">
        <v>44593</v>
      </c>
      <c r="E65" s="4">
        <v>3.7699999999999997E-2</v>
      </c>
      <c r="F65">
        <f t="shared" si="1"/>
        <v>2.9999302493935649</v>
      </c>
    </row>
    <row r="66" spans="1:6" x14ac:dyDescent="0.35">
      <c r="A66" s="2">
        <v>44594</v>
      </c>
      <c r="B66">
        <v>885.40417500000001</v>
      </c>
      <c r="C66">
        <f t="shared" si="0"/>
        <v>-0.73143400671650605</v>
      </c>
      <c r="D66" s="3">
        <v>44594</v>
      </c>
      <c r="E66" s="4">
        <v>3.8399999999999997E-2</v>
      </c>
      <c r="F66">
        <f t="shared" si="1"/>
        <v>-0.76983400671650604</v>
      </c>
    </row>
    <row r="67" spans="1:6" x14ac:dyDescent="0.35">
      <c r="A67" s="2">
        <v>44595</v>
      </c>
      <c r="B67">
        <v>869.51776099999995</v>
      </c>
      <c r="C67">
        <f t="shared" si="0"/>
        <v>-1.7942556008390245</v>
      </c>
      <c r="D67" s="3">
        <v>44595</v>
      </c>
      <c r="E67" s="4">
        <v>3.8300000000000001E-2</v>
      </c>
      <c r="F67">
        <f t="shared" si="1"/>
        <v>-1.8325556008390245</v>
      </c>
    </row>
    <row r="68" spans="1:6" x14ac:dyDescent="0.35">
      <c r="A68" s="2">
        <v>44596</v>
      </c>
      <c r="B68">
        <v>878.97985800000004</v>
      </c>
      <c r="C68">
        <f t="shared" ref="C68:C131" si="2">((B68-B67)/B67)*100</f>
        <v>1.0882005433814348</v>
      </c>
      <c r="D68" s="3">
        <v>44596</v>
      </c>
      <c r="E68" s="4">
        <v>3.8599999999999995E-2</v>
      </c>
      <c r="F68">
        <f t="shared" ref="F68:F131" si="3">C68-E68</f>
        <v>1.0496005433814348</v>
      </c>
    </row>
    <row r="69" spans="1:6" x14ac:dyDescent="0.35">
      <c r="A69" s="2">
        <v>44599</v>
      </c>
      <c r="B69">
        <v>872.60540800000001</v>
      </c>
      <c r="C69">
        <f t="shared" si="2"/>
        <v>-0.72521001954518327</v>
      </c>
      <c r="D69" s="8"/>
      <c r="E69">
        <f>(E67+E68+E70+E71)/4</f>
        <v>3.8675000000000001E-2</v>
      </c>
      <c r="F69">
        <f t="shared" si="3"/>
        <v>-0.76388501954518329</v>
      </c>
    </row>
    <row r="70" spans="1:6" x14ac:dyDescent="0.35">
      <c r="A70" s="2">
        <v>44600</v>
      </c>
      <c r="B70">
        <v>873.85040300000003</v>
      </c>
      <c r="C70">
        <f t="shared" si="2"/>
        <v>0.14267559982851002</v>
      </c>
      <c r="D70" s="3">
        <v>44600</v>
      </c>
      <c r="E70" s="4">
        <v>3.9E-2</v>
      </c>
      <c r="F70">
        <f t="shared" si="3"/>
        <v>0.10367559982851002</v>
      </c>
    </row>
    <row r="71" spans="1:6" x14ac:dyDescent="0.35">
      <c r="A71" s="2">
        <v>44601</v>
      </c>
      <c r="B71">
        <v>886.54956100000004</v>
      </c>
      <c r="C71">
        <f t="shared" si="2"/>
        <v>1.4532416482732928</v>
      </c>
      <c r="D71" s="3">
        <v>44601</v>
      </c>
      <c r="E71" s="4">
        <v>3.8800000000000001E-2</v>
      </c>
      <c r="F71">
        <f t="shared" si="3"/>
        <v>1.4144416482732929</v>
      </c>
    </row>
    <row r="72" spans="1:6" x14ac:dyDescent="0.35">
      <c r="A72" s="2">
        <v>44602</v>
      </c>
      <c r="B72">
        <v>886.89819299999999</v>
      </c>
      <c r="C72">
        <f t="shared" si="2"/>
        <v>3.932459225479807E-2</v>
      </c>
      <c r="D72" s="3">
        <v>44602</v>
      </c>
      <c r="E72" s="4">
        <v>3.7599999999999995E-2</v>
      </c>
      <c r="F72">
        <f t="shared" si="3"/>
        <v>1.7245922547980755E-3</v>
      </c>
    </row>
    <row r="73" spans="1:6" x14ac:dyDescent="0.35">
      <c r="A73" s="2">
        <v>44603</v>
      </c>
      <c r="B73">
        <v>869.41821300000004</v>
      </c>
      <c r="C73">
        <f t="shared" si="2"/>
        <v>-1.9709116714820001</v>
      </c>
      <c r="D73" s="3">
        <v>44603</v>
      </c>
      <c r="E73" s="4">
        <v>3.7499999999999999E-2</v>
      </c>
      <c r="F73">
        <f t="shared" si="3"/>
        <v>-2.0084116714819999</v>
      </c>
    </row>
    <row r="74" spans="1:6" x14ac:dyDescent="0.35">
      <c r="A74" s="2">
        <v>44606</v>
      </c>
      <c r="B74">
        <v>833.16339100000005</v>
      </c>
      <c r="C74">
        <f t="shared" si="2"/>
        <v>-4.1700094911630279</v>
      </c>
      <c r="D74" s="3">
        <v>44606</v>
      </c>
      <c r="E74" s="4">
        <v>3.7599999999999995E-2</v>
      </c>
      <c r="F74">
        <f t="shared" si="3"/>
        <v>-4.2076094911630282</v>
      </c>
    </row>
    <row r="75" spans="1:6" x14ac:dyDescent="0.35">
      <c r="A75" s="2">
        <v>44607</v>
      </c>
      <c r="B75">
        <v>877.73486300000002</v>
      </c>
      <c r="C75">
        <f t="shared" si="2"/>
        <v>5.3496676019938052</v>
      </c>
      <c r="D75" s="3">
        <v>44607</v>
      </c>
      <c r="E75" s="4">
        <v>3.7699999999999997E-2</v>
      </c>
      <c r="F75">
        <f t="shared" si="3"/>
        <v>5.3119676019938051</v>
      </c>
    </row>
    <row r="76" spans="1:6" x14ac:dyDescent="0.35">
      <c r="A76" s="2">
        <v>44608</v>
      </c>
      <c r="B76">
        <v>857.91424600000005</v>
      </c>
      <c r="C76">
        <f t="shared" si="2"/>
        <v>-2.2581553764715814</v>
      </c>
      <c r="D76" s="3">
        <v>44608</v>
      </c>
      <c r="E76" s="4">
        <v>3.73E-2</v>
      </c>
      <c r="F76">
        <f t="shared" si="3"/>
        <v>-2.2954553764715815</v>
      </c>
    </row>
    <row r="77" spans="1:6" x14ac:dyDescent="0.35">
      <c r="A77" s="2">
        <v>44609</v>
      </c>
      <c r="B77">
        <v>856.22106900000006</v>
      </c>
      <c r="C77">
        <f t="shared" si="2"/>
        <v>-0.19735970207912734</v>
      </c>
      <c r="D77" s="3">
        <v>44609</v>
      </c>
      <c r="E77" s="4">
        <v>3.6600000000000001E-2</v>
      </c>
      <c r="F77">
        <f t="shared" si="3"/>
        <v>-0.23395970207912734</v>
      </c>
    </row>
    <row r="78" spans="1:6" x14ac:dyDescent="0.35">
      <c r="A78" s="2">
        <v>44610</v>
      </c>
      <c r="B78">
        <v>833.36261000000002</v>
      </c>
      <c r="C78">
        <f t="shared" si="2"/>
        <v>-2.6696912547009557</v>
      </c>
      <c r="D78" s="3">
        <v>44610</v>
      </c>
      <c r="E78" s="4">
        <v>3.7200000000000004E-2</v>
      </c>
      <c r="F78">
        <f t="shared" si="3"/>
        <v>-2.7068912547009556</v>
      </c>
    </row>
    <row r="79" spans="1:6" x14ac:dyDescent="0.35">
      <c r="A79" s="2">
        <v>44613</v>
      </c>
      <c r="B79">
        <v>820.66345200000001</v>
      </c>
      <c r="C79">
        <f t="shared" si="2"/>
        <v>-1.5238454242625561</v>
      </c>
      <c r="D79" s="3">
        <v>44613</v>
      </c>
      <c r="E79" s="4">
        <v>3.7100000000000001E-2</v>
      </c>
      <c r="F79">
        <f t="shared" si="3"/>
        <v>-1.560945424262556</v>
      </c>
    </row>
    <row r="80" spans="1:6" x14ac:dyDescent="0.35">
      <c r="A80" s="2">
        <v>44614</v>
      </c>
      <c r="B80">
        <v>819.368652</v>
      </c>
      <c r="C80">
        <f t="shared" si="2"/>
        <v>-0.15777478536963155</v>
      </c>
      <c r="D80" s="3">
        <v>44614</v>
      </c>
      <c r="E80" s="4">
        <v>3.7200000000000004E-2</v>
      </c>
      <c r="F80">
        <f t="shared" si="3"/>
        <v>-0.19497478536963156</v>
      </c>
    </row>
    <row r="81" spans="1:6" x14ac:dyDescent="0.35">
      <c r="A81" s="2">
        <v>44615</v>
      </c>
      <c r="B81">
        <v>808.11364700000001</v>
      </c>
      <c r="C81">
        <f t="shared" si="2"/>
        <v>-1.3736191850307671</v>
      </c>
      <c r="D81" s="3">
        <v>44615</v>
      </c>
      <c r="E81" s="4">
        <v>3.7100000000000001E-2</v>
      </c>
      <c r="F81">
        <f t="shared" si="3"/>
        <v>-1.410719185030767</v>
      </c>
    </row>
    <row r="82" spans="1:6" x14ac:dyDescent="0.35">
      <c r="A82" s="2">
        <v>44616</v>
      </c>
      <c r="B82">
        <v>766.23138400000005</v>
      </c>
      <c r="C82">
        <f t="shared" si="2"/>
        <v>-5.182719430055605</v>
      </c>
      <c r="D82" s="3">
        <v>44616</v>
      </c>
      <c r="E82" s="4">
        <v>3.7400000000000003E-2</v>
      </c>
      <c r="F82">
        <f t="shared" si="3"/>
        <v>-5.2201194300556049</v>
      </c>
    </row>
    <row r="83" spans="1:6" x14ac:dyDescent="0.35">
      <c r="A83" s="2">
        <v>44617</v>
      </c>
      <c r="B83">
        <v>774.94647199999997</v>
      </c>
      <c r="C83">
        <f t="shared" si="2"/>
        <v>1.1373963768625694</v>
      </c>
      <c r="D83" s="3">
        <v>44617</v>
      </c>
      <c r="E83" s="4">
        <v>3.7400000000000003E-2</v>
      </c>
      <c r="F83">
        <f t="shared" si="3"/>
        <v>1.0999963768625693</v>
      </c>
    </row>
    <row r="84" spans="1:6" x14ac:dyDescent="0.35">
      <c r="A84" s="2">
        <v>44620</v>
      </c>
      <c r="B84">
        <v>783.76122999999995</v>
      </c>
      <c r="C84">
        <f t="shared" si="2"/>
        <v>1.1374666920220502</v>
      </c>
      <c r="D84" s="3">
        <v>44620</v>
      </c>
      <c r="E84" s="4">
        <v>3.73E-2</v>
      </c>
      <c r="F84">
        <f t="shared" si="3"/>
        <v>1.1001666920220501</v>
      </c>
    </row>
    <row r="85" spans="1:6" x14ac:dyDescent="0.35">
      <c r="A85" s="2">
        <v>44622</v>
      </c>
      <c r="B85">
        <v>773.30310099999997</v>
      </c>
      <c r="C85">
        <f t="shared" si="2"/>
        <v>-1.3343514069967439</v>
      </c>
      <c r="D85" s="3">
        <v>44622</v>
      </c>
      <c r="E85" s="4">
        <v>3.78E-2</v>
      </c>
      <c r="F85">
        <f t="shared" si="3"/>
        <v>-1.372151406996744</v>
      </c>
    </row>
    <row r="86" spans="1:6" x14ac:dyDescent="0.35">
      <c r="A86" s="2">
        <v>44623</v>
      </c>
      <c r="B86">
        <v>727.33715800000004</v>
      </c>
      <c r="C86">
        <f t="shared" si="2"/>
        <v>-5.944104315702198</v>
      </c>
      <c r="D86" s="3">
        <v>44623</v>
      </c>
      <c r="E86" s="4">
        <v>3.7900000000000003E-2</v>
      </c>
      <c r="F86">
        <f t="shared" si="3"/>
        <v>-5.9820043157021976</v>
      </c>
    </row>
    <row r="87" spans="1:6" x14ac:dyDescent="0.35">
      <c r="A87" s="2">
        <v>44624</v>
      </c>
      <c r="B87">
        <v>730.673767</v>
      </c>
      <c r="C87">
        <f t="shared" si="2"/>
        <v>0.45874309641690997</v>
      </c>
      <c r="D87" s="3">
        <v>44624</v>
      </c>
      <c r="E87" s="4">
        <v>3.7999999999999999E-2</v>
      </c>
      <c r="F87">
        <f t="shared" si="3"/>
        <v>0.42074309641690999</v>
      </c>
    </row>
    <row r="88" spans="1:6" x14ac:dyDescent="0.35">
      <c r="A88" s="2">
        <v>44627</v>
      </c>
      <c r="B88">
        <v>696.51062000000002</v>
      </c>
      <c r="C88">
        <f t="shared" si="2"/>
        <v>-4.6755677489650429</v>
      </c>
      <c r="D88" s="3">
        <v>44627</v>
      </c>
      <c r="E88" s="4">
        <v>3.8300000000000001E-2</v>
      </c>
      <c r="F88">
        <f t="shared" si="3"/>
        <v>-4.7138677489650433</v>
      </c>
    </row>
    <row r="89" spans="1:6" x14ac:dyDescent="0.35">
      <c r="A89" s="2">
        <v>44628</v>
      </c>
      <c r="B89">
        <v>707.31738299999995</v>
      </c>
      <c r="C89">
        <f t="shared" si="2"/>
        <v>1.5515575340401746</v>
      </c>
      <c r="D89" s="3">
        <v>44628</v>
      </c>
      <c r="E89" s="4">
        <v>3.8399999999999997E-2</v>
      </c>
      <c r="F89">
        <f t="shared" si="3"/>
        <v>1.5131575340401746</v>
      </c>
    </row>
    <row r="90" spans="1:6" x14ac:dyDescent="0.35">
      <c r="A90" s="2">
        <v>44629</v>
      </c>
      <c r="B90">
        <v>723.65191700000003</v>
      </c>
      <c r="C90">
        <f t="shared" si="2"/>
        <v>2.309364140143022</v>
      </c>
      <c r="D90" s="3">
        <v>44629</v>
      </c>
      <c r="E90" s="4">
        <v>3.78E-2</v>
      </c>
      <c r="F90">
        <f t="shared" si="3"/>
        <v>2.2715641401430222</v>
      </c>
    </row>
    <row r="91" spans="1:6" x14ac:dyDescent="0.35">
      <c r="A91" s="2">
        <v>44630</v>
      </c>
      <c r="B91">
        <v>729.87701400000003</v>
      </c>
      <c r="C91">
        <f t="shared" si="2"/>
        <v>0.86023360869504961</v>
      </c>
      <c r="D91" s="3">
        <v>44630</v>
      </c>
      <c r="E91" s="4">
        <v>3.8399999999999997E-2</v>
      </c>
      <c r="F91">
        <f t="shared" si="3"/>
        <v>0.82183360869504962</v>
      </c>
    </row>
    <row r="92" spans="1:6" x14ac:dyDescent="0.35">
      <c r="A92" s="2">
        <v>44631</v>
      </c>
      <c r="B92">
        <v>734.209656</v>
      </c>
      <c r="C92">
        <f t="shared" si="2"/>
        <v>0.59361261101448581</v>
      </c>
      <c r="D92" s="3">
        <v>44631</v>
      </c>
      <c r="E92" s="4">
        <v>3.8300000000000001E-2</v>
      </c>
      <c r="F92">
        <f t="shared" si="3"/>
        <v>0.55531261101448581</v>
      </c>
    </row>
    <row r="93" spans="1:6" x14ac:dyDescent="0.35">
      <c r="A93" s="2">
        <v>44634</v>
      </c>
      <c r="B93">
        <v>723.95074499999998</v>
      </c>
      <c r="C93">
        <f t="shared" si="2"/>
        <v>-1.3972726885520572</v>
      </c>
      <c r="D93" s="3">
        <v>44634</v>
      </c>
      <c r="E93" s="4">
        <v>3.8300000000000001E-2</v>
      </c>
      <c r="F93">
        <f t="shared" si="3"/>
        <v>-1.4355726885520572</v>
      </c>
    </row>
    <row r="94" spans="1:6" x14ac:dyDescent="0.35">
      <c r="A94" s="2">
        <v>44635</v>
      </c>
      <c r="B94">
        <v>723.00457800000004</v>
      </c>
      <c r="C94">
        <f t="shared" si="2"/>
        <v>-0.1306949411316575</v>
      </c>
      <c r="D94" s="3">
        <v>44635</v>
      </c>
      <c r="E94" s="4">
        <v>3.7999999999999999E-2</v>
      </c>
      <c r="F94">
        <f t="shared" si="3"/>
        <v>-0.16869494113165751</v>
      </c>
    </row>
    <row r="95" spans="1:6" x14ac:dyDescent="0.35">
      <c r="A95" s="2">
        <v>44636</v>
      </c>
      <c r="B95">
        <v>746.85894800000005</v>
      </c>
      <c r="C95">
        <f t="shared" si="2"/>
        <v>3.299338721476258</v>
      </c>
      <c r="D95" s="3">
        <v>44636</v>
      </c>
      <c r="E95" s="4">
        <v>3.7900000000000003E-2</v>
      </c>
      <c r="F95">
        <f t="shared" si="3"/>
        <v>3.2614387214762579</v>
      </c>
    </row>
    <row r="96" spans="1:6" x14ac:dyDescent="0.35">
      <c r="A96" s="2">
        <v>44637</v>
      </c>
      <c r="B96">
        <v>756.17169200000001</v>
      </c>
      <c r="C96">
        <f t="shared" si="2"/>
        <v>1.2469213932481333</v>
      </c>
      <c r="D96" s="3">
        <v>44637</v>
      </c>
      <c r="E96" s="4">
        <v>3.7699999999999997E-2</v>
      </c>
      <c r="F96">
        <f t="shared" si="3"/>
        <v>1.2092213932481333</v>
      </c>
    </row>
    <row r="97" spans="1:6" x14ac:dyDescent="0.35">
      <c r="A97" s="2">
        <v>44641</v>
      </c>
      <c r="B97">
        <v>739.04028300000004</v>
      </c>
      <c r="C97">
        <f t="shared" si="2"/>
        <v>-2.2655448731079928</v>
      </c>
      <c r="D97" s="3">
        <v>44641</v>
      </c>
      <c r="E97" s="4">
        <v>3.78E-2</v>
      </c>
      <c r="F97">
        <f t="shared" si="3"/>
        <v>-2.3033448731079926</v>
      </c>
    </row>
    <row r="98" spans="1:6" x14ac:dyDescent="0.35">
      <c r="A98" s="2">
        <v>44642</v>
      </c>
      <c r="B98">
        <v>736.10205099999996</v>
      </c>
      <c r="C98">
        <f t="shared" si="2"/>
        <v>-0.3975739980062879</v>
      </c>
      <c r="D98" s="3">
        <v>44642</v>
      </c>
      <c r="E98" s="4">
        <v>3.7599999999999995E-2</v>
      </c>
      <c r="F98">
        <f t="shared" si="3"/>
        <v>-0.43517399800628787</v>
      </c>
    </row>
    <row r="99" spans="1:6" x14ac:dyDescent="0.35">
      <c r="A99" s="2">
        <v>44643</v>
      </c>
      <c r="B99">
        <v>727.48663299999998</v>
      </c>
      <c r="C99">
        <f t="shared" si="2"/>
        <v>-1.1704108130517867</v>
      </c>
      <c r="D99" s="3">
        <v>44643</v>
      </c>
      <c r="E99" s="4">
        <v>3.7999999999999999E-2</v>
      </c>
      <c r="F99">
        <f t="shared" si="3"/>
        <v>-1.2084108130517868</v>
      </c>
    </row>
    <row r="100" spans="1:6" x14ac:dyDescent="0.35">
      <c r="A100" s="2">
        <v>44644</v>
      </c>
      <c r="B100">
        <v>726.63995399999999</v>
      </c>
      <c r="C100">
        <f t="shared" si="2"/>
        <v>-0.1163841315555821</v>
      </c>
      <c r="D100" s="3">
        <v>44644</v>
      </c>
      <c r="E100" s="4">
        <v>3.7999999999999999E-2</v>
      </c>
      <c r="F100">
        <f t="shared" si="3"/>
        <v>-0.15438413155558209</v>
      </c>
    </row>
    <row r="101" spans="1:6" x14ac:dyDescent="0.35">
      <c r="A101" s="2">
        <v>44645</v>
      </c>
      <c r="B101">
        <v>724.99658199999999</v>
      </c>
      <c r="C101">
        <f t="shared" si="2"/>
        <v>-0.22616042387341662</v>
      </c>
      <c r="D101" s="3">
        <v>44645</v>
      </c>
      <c r="E101" s="4">
        <v>3.7900000000000003E-2</v>
      </c>
      <c r="F101">
        <f t="shared" si="3"/>
        <v>-0.26406042387341661</v>
      </c>
    </row>
    <row r="102" spans="1:6" x14ac:dyDescent="0.35">
      <c r="A102" s="2">
        <v>44648</v>
      </c>
      <c r="B102">
        <v>725.59417699999995</v>
      </c>
      <c r="C102">
        <f t="shared" si="2"/>
        <v>8.2427285153732724E-2</v>
      </c>
      <c r="D102" s="3">
        <v>44648</v>
      </c>
      <c r="E102" s="4">
        <v>3.78E-2</v>
      </c>
      <c r="F102">
        <f t="shared" si="3"/>
        <v>4.4627285153732724E-2</v>
      </c>
    </row>
    <row r="103" spans="1:6" x14ac:dyDescent="0.35">
      <c r="A103" s="2">
        <v>44649</v>
      </c>
      <c r="B103">
        <v>736.74951199999998</v>
      </c>
      <c r="C103">
        <f t="shared" si="2"/>
        <v>1.5374069078285943</v>
      </c>
      <c r="D103" s="3">
        <v>44649</v>
      </c>
      <c r="E103" s="4">
        <v>3.78E-2</v>
      </c>
      <c r="F103">
        <f t="shared" si="3"/>
        <v>1.4996069078285943</v>
      </c>
    </row>
    <row r="104" spans="1:6" x14ac:dyDescent="0.35">
      <c r="A104" s="2">
        <v>44650</v>
      </c>
      <c r="B104">
        <v>768.97045900000001</v>
      </c>
      <c r="C104">
        <f t="shared" si="2"/>
        <v>4.3733923776253585</v>
      </c>
      <c r="D104" s="3">
        <v>44650</v>
      </c>
      <c r="E104" s="4">
        <v>3.8300000000000001E-2</v>
      </c>
      <c r="F104">
        <f t="shared" si="3"/>
        <v>4.335092377625358</v>
      </c>
    </row>
    <row r="105" spans="1:6" x14ac:dyDescent="0.35">
      <c r="A105" s="2">
        <v>44651</v>
      </c>
      <c r="B105">
        <v>764.98638900000003</v>
      </c>
      <c r="C105">
        <f t="shared" si="2"/>
        <v>-0.51810442824826053</v>
      </c>
      <c r="D105" s="3">
        <v>44651</v>
      </c>
      <c r="E105" s="4">
        <v>3.8300000000000001E-2</v>
      </c>
      <c r="F105">
        <f t="shared" si="3"/>
        <v>-0.55640442824826053</v>
      </c>
    </row>
    <row r="106" spans="1:6" x14ac:dyDescent="0.35">
      <c r="A106" s="2">
        <v>44652</v>
      </c>
      <c r="B106">
        <v>770.364868</v>
      </c>
      <c r="C106">
        <f t="shared" si="2"/>
        <v>0.70308165966596947</v>
      </c>
      <c r="D106" s="8"/>
      <c r="E106">
        <f>AVERAGE(E104,E105,E107,E108)</f>
        <v>3.7850000000000002E-2</v>
      </c>
      <c r="F106">
        <f t="shared" si="3"/>
        <v>0.66523165966596942</v>
      </c>
    </row>
    <row r="107" spans="1:6" x14ac:dyDescent="0.35">
      <c r="A107" s="2">
        <v>44655</v>
      </c>
      <c r="B107">
        <v>783.412598</v>
      </c>
      <c r="C107">
        <f t="shared" si="2"/>
        <v>1.6937078184619399</v>
      </c>
      <c r="D107" s="3">
        <v>44655</v>
      </c>
      <c r="E107" s="4">
        <v>3.7499999999999999E-2</v>
      </c>
      <c r="F107">
        <f t="shared" si="3"/>
        <v>1.6562078184619398</v>
      </c>
    </row>
    <row r="108" spans="1:6" x14ac:dyDescent="0.35">
      <c r="A108" s="2">
        <v>44656</v>
      </c>
      <c r="B108">
        <v>798.950378</v>
      </c>
      <c r="C108">
        <f t="shared" si="2"/>
        <v>1.98334569033826</v>
      </c>
      <c r="D108" s="3">
        <v>44656</v>
      </c>
      <c r="E108" s="4">
        <v>3.73E-2</v>
      </c>
      <c r="F108">
        <f t="shared" si="3"/>
        <v>1.9460456903382601</v>
      </c>
    </row>
    <row r="109" spans="1:6" x14ac:dyDescent="0.35">
      <c r="A109" s="2">
        <v>44657</v>
      </c>
      <c r="B109">
        <v>802.735229</v>
      </c>
      <c r="C109">
        <f t="shared" si="2"/>
        <v>0.47372791905732137</v>
      </c>
      <c r="D109" s="3">
        <v>44657</v>
      </c>
      <c r="E109" s="4">
        <v>3.78E-2</v>
      </c>
      <c r="F109">
        <f t="shared" si="3"/>
        <v>0.43592791905732137</v>
      </c>
    </row>
    <row r="110" spans="1:6" x14ac:dyDescent="0.35">
      <c r="A110" s="2">
        <v>44658</v>
      </c>
      <c r="B110">
        <v>806.61962900000003</v>
      </c>
      <c r="C110">
        <f t="shared" si="2"/>
        <v>0.4838955435952379</v>
      </c>
      <c r="D110" s="3">
        <v>44658</v>
      </c>
      <c r="E110" s="4">
        <v>3.8699999999999998E-2</v>
      </c>
      <c r="F110">
        <f t="shared" si="3"/>
        <v>0.44519554359523789</v>
      </c>
    </row>
    <row r="111" spans="1:6" x14ac:dyDescent="0.35">
      <c r="A111" s="2">
        <v>44659</v>
      </c>
      <c r="B111">
        <v>809.10968000000003</v>
      </c>
      <c r="C111">
        <f t="shared" si="2"/>
        <v>0.30870200903578482</v>
      </c>
      <c r="D111" s="3">
        <v>44659</v>
      </c>
      <c r="E111" s="4">
        <v>3.9800000000000002E-2</v>
      </c>
      <c r="F111">
        <f t="shared" si="3"/>
        <v>0.26890200903578482</v>
      </c>
    </row>
    <row r="112" spans="1:6" x14ac:dyDescent="0.35">
      <c r="A112" s="2">
        <v>44662</v>
      </c>
      <c r="B112">
        <v>811.84869400000002</v>
      </c>
      <c r="C112">
        <f t="shared" si="2"/>
        <v>0.33852196651509558</v>
      </c>
      <c r="D112" s="3">
        <v>44662</v>
      </c>
      <c r="E112" s="4">
        <v>0.04</v>
      </c>
      <c r="F112">
        <f t="shared" si="3"/>
        <v>0.2985219665150956</v>
      </c>
    </row>
    <row r="113" spans="1:6" x14ac:dyDescent="0.35">
      <c r="A113" s="2">
        <v>44663</v>
      </c>
      <c r="B113">
        <v>796.55993699999999</v>
      </c>
      <c r="C113">
        <f t="shared" si="2"/>
        <v>-1.8832027584686897</v>
      </c>
      <c r="D113" s="3">
        <v>44663</v>
      </c>
      <c r="E113" s="4">
        <v>3.9800000000000002E-2</v>
      </c>
      <c r="F113">
        <f t="shared" si="3"/>
        <v>-1.9230027584686897</v>
      </c>
    </row>
    <row r="114" spans="1:6" x14ac:dyDescent="0.35">
      <c r="A114" s="2">
        <v>44664</v>
      </c>
      <c r="B114">
        <v>808.81085199999995</v>
      </c>
      <c r="C114">
        <f t="shared" si="2"/>
        <v>1.5379778006585791</v>
      </c>
      <c r="D114" s="3">
        <v>44664</v>
      </c>
      <c r="E114" s="4">
        <v>3.9900000000000005E-2</v>
      </c>
      <c r="F114">
        <f t="shared" si="3"/>
        <v>1.4980778006585791</v>
      </c>
    </row>
    <row r="115" spans="1:6" x14ac:dyDescent="0.35">
      <c r="A115" s="2">
        <v>44669</v>
      </c>
      <c r="B115">
        <v>800.89257799999996</v>
      </c>
      <c r="C115">
        <f t="shared" si="2"/>
        <v>-0.97900194840610244</v>
      </c>
      <c r="D115" s="3">
        <v>44669</v>
      </c>
      <c r="E115" s="4">
        <v>4.0099999999999997E-2</v>
      </c>
      <c r="F115">
        <f t="shared" si="3"/>
        <v>-1.0191019484061024</v>
      </c>
    </row>
    <row r="116" spans="1:6" x14ac:dyDescent="0.35">
      <c r="A116" s="2">
        <v>44670</v>
      </c>
      <c r="B116">
        <v>784.40863000000002</v>
      </c>
      <c r="C116">
        <f t="shared" si="2"/>
        <v>-2.0581971231602476</v>
      </c>
      <c r="D116" s="3">
        <v>44670</v>
      </c>
      <c r="E116" s="4">
        <v>3.9900000000000005E-2</v>
      </c>
      <c r="F116">
        <f t="shared" si="3"/>
        <v>-2.0980971231602474</v>
      </c>
    </row>
    <row r="117" spans="1:6" x14ac:dyDescent="0.35">
      <c r="A117" s="2">
        <v>44671</v>
      </c>
      <c r="B117">
        <v>802.18743900000004</v>
      </c>
      <c r="C117">
        <f t="shared" si="2"/>
        <v>2.2665238907430205</v>
      </c>
      <c r="D117" s="3">
        <v>44671</v>
      </c>
      <c r="E117" s="4">
        <v>3.9699999999999999E-2</v>
      </c>
      <c r="F117">
        <f t="shared" si="3"/>
        <v>2.2268238907430207</v>
      </c>
    </row>
    <row r="118" spans="1:6" x14ac:dyDescent="0.35">
      <c r="A118" s="2">
        <v>44672</v>
      </c>
      <c r="B118">
        <v>805.72326699999996</v>
      </c>
      <c r="C118">
        <f t="shared" si="2"/>
        <v>0.44077329413280975</v>
      </c>
      <c r="D118" s="3">
        <v>44672</v>
      </c>
      <c r="E118" s="4">
        <v>3.9699999999999999E-2</v>
      </c>
      <c r="F118">
        <f t="shared" si="3"/>
        <v>0.40107329413280973</v>
      </c>
    </row>
    <row r="119" spans="1:6" x14ac:dyDescent="0.35">
      <c r="A119" s="2">
        <v>44673</v>
      </c>
      <c r="B119">
        <v>807.21728499999995</v>
      </c>
      <c r="C119">
        <f t="shared" si="2"/>
        <v>0.18542569901980785</v>
      </c>
      <c r="D119" s="3">
        <v>44673</v>
      </c>
      <c r="E119" s="4">
        <v>3.9800000000000002E-2</v>
      </c>
      <c r="F119">
        <f t="shared" si="3"/>
        <v>0.14562569901980785</v>
      </c>
    </row>
    <row r="120" spans="1:6" x14ac:dyDescent="0.35">
      <c r="A120" s="2">
        <v>44676</v>
      </c>
      <c r="B120">
        <v>801.68945299999996</v>
      </c>
      <c r="C120">
        <f t="shared" si="2"/>
        <v>-0.68480099506293279</v>
      </c>
      <c r="D120" s="3">
        <v>44676</v>
      </c>
      <c r="E120" s="4">
        <v>3.9599999999999996E-2</v>
      </c>
      <c r="F120">
        <f t="shared" si="3"/>
        <v>-0.72440099506293276</v>
      </c>
    </row>
    <row r="121" spans="1:6" x14ac:dyDescent="0.35">
      <c r="A121" s="2">
        <v>44677</v>
      </c>
      <c r="B121">
        <v>790.53411900000003</v>
      </c>
      <c r="C121">
        <f t="shared" si="2"/>
        <v>-1.3914782037178586</v>
      </c>
      <c r="D121" s="3">
        <v>44677</v>
      </c>
      <c r="E121" s="4">
        <v>3.9800000000000002E-2</v>
      </c>
      <c r="F121">
        <f t="shared" si="3"/>
        <v>-1.4312782037178586</v>
      </c>
    </row>
    <row r="122" spans="1:6" x14ac:dyDescent="0.35">
      <c r="A122" s="2">
        <v>44678</v>
      </c>
      <c r="B122">
        <v>776.24133300000005</v>
      </c>
      <c r="C122">
        <f t="shared" si="2"/>
        <v>-1.8079910349827644</v>
      </c>
      <c r="D122" s="3">
        <v>44678</v>
      </c>
      <c r="E122" s="4">
        <v>0.04</v>
      </c>
      <c r="F122">
        <f t="shared" si="3"/>
        <v>-1.8479910349827644</v>
      </c>
    </row>
    <row r="123" spans="1:6" x14ac:dyDescent="0.35">
      <c r="A123" s="2">
        <v>44679</v>
      </c>
      <c r="B123">
        <v>790.28509499999996</v>
      </c>
      <c r="C123">
        <f t="shared" si="2"/>
        <v>1.8092004899718346</v>
      </c>
      <c r="D123" s="3">
        <v>44679</v>
      </c>
      <c r="E123" s="4">
        <v>4.0099999999999997E-2</v>
      </c>
      <c r="F123">
        <f t="shared" si="3"/>
        <v>1.7691004899718346</v>
      </c>
    </row>
    <row r="124" spans="1:6" x14ac:dyDescent="0.35">
      <c r="A124" s="2">
        <v>44680</v>
      </c>
      <c r="B124">
        <v>791.53008999999997</v>
      </c>
      <c r="C124">
        <f t="shared" si="2"/>
        <v>0.15753745172177608</v>
      </c>
      <c r="D124" s="3">
        <v>44680</v>
      </c>
      <c r="E124" s="4">
        <v>4.0300000000000002E-2</v>
      </c>
      <c r="F124">
        <f t="shared" si="3"/>
        <v>0.11723745172177608</v>
      </c>
    </row>
    <row r="125" spans="1:6" x14ac:dyDescent="0.35">
      <c r="A125" s="2">
        <v>44683</v>
      </c>
      <c r="B125">
        <v>783.91058299999997</v>
      </c>
      <c r="C125">
        <f t="shared" si="2"/>
        <v>-0.9626301130257725</v>
      </c>
      <c r="D125" s="3">
        <v>44683</v>
      </c>
      <c r="E125" s="4">
        <v>4.0300000000000002E-2</v>
      </c>
      <c r="F125">
        <f t="shared" si="3"/>
        <v>-1.0029301130257724</v>
      </c>
    </row>
    <row r="126" spans="1:6" x14ac:dyDescent="0.35">
      <c r="A126" s="2">
        <v>44685</v>
      </c>
      <c r="B126">
        <v>748.80120799999997</v>
      </c>
      <c r="C126">
        <f t="shared" si="2"/>
        <v>-4.4787474185687834</v>
      </c>
      <c r="D126" s="3">
        <v>44685</v>
      </c>
      <c r="E126" s="4">
        <v>4.3700000000000003E-2</v>
      </c>
      <c r="F126">
        <f t="shared" si="3"/>
        <v>-4.5224474185687837</v>
      </c>
    </row>
    <row r="127" spans="1:6" x14ac:dyDescent="0.35">
      <c r="A127" s="2">
        <v>44686</v>
      </c>
      <c r="B127">
        <v>737.14788799999997</v>
      </c>
      <c r="C127">
        <f t="shared" si="2"/>
        <v>-1.5562635150022366</v>
      </c>
      <c r="D127" s="3">
        <v>44686</v>
      </c>
      <c r="E127" s="4">
        <v>4.58E-2</v>
      </c>
      <c r="F127">
        <f t="shared" si="3"/>
        <v>-1.6020635150022366</v>
      </c>
    </row>
    <row r="128" spans="1:6" x14ac:dyDescent="0.35">
      <c r="A128" s="2">
        <v>44687</v>
      </c>
      <c r="B128">
        <v>721.21167000000003</v>
      </c>
      <c r="C128">
        <f t="shared" si="2"/>
        <v>-2.1618752843798341</v>
      </c>
      <c r="D128" s="3">
        <v>44687</v>
      </c>
      <c r="E128" s="4">
        <v>4.58E-2</v>
      </c>
      <c r="F128">
        <f t="shared" si="3"/>
        <v>-2.207675284379834</v>
      </c>
    </row>
    <row r="129" spans="1:6" x14ac:dyDescent="0.35">
      <c r="A129" s="2">
        <v>44690</v>
      </c>
      <c r="B129">
        <v>718.82128899999998</v>
      </c>
      <c r="C129">
        <f t="shared" si="2"/>
        <v>-0.33143958971158183</v>
      </c>
      <c r="D129" s="3">
        <v>44690</v>
      </c>
      <c r="E129" s="4">
        <v>4.6199999999999998E-2</v>
      </c>
      <c r="F129">
        <f t="shared" si="3"/>
        <v>-0.37763958971158185</v>
      </c>
    </row>
    <row r="130" spans="1:6" x14ac:dyDescent="0.35">
      <c r="A130" s="2">
        <v>44691</v>
      </c>
      <c r="B130">
        <v>718.92089799999997</v>
      </c>
      <c r="C130">
        <f t="shared" si="2"/>
        <v>1.3857269049245806E-2</v>
      </c>
      <c r="D130" s="3">
        <v>44691</v>
      </c>
      <c r="E130" s="4">
        <v>4.6300000000000001E-2</v>
      </c>
      <c r="F130">
        <f t="shared" si="3"/>
        <v>-3.2442730950754194E-2</v>
      </c>
    </row>
    <row r="131" spans="1:6" x14ac:dyDescent="0.35">
      <c r="A131" s="2">
        <v>44692</v>
      </c>
      <c r="B131">
        <v>702.73571800000002</v>
      </c>
      <c r="C131">
        <f t="shared" si="2"/>
        <v>-2.2513158325243103</v>
      </c>
      <c r="D131" s="3">
        <v>44692</v>
      </c>
      <c r="E131" s="4">
        <v>4.7500000000000001E-2</v>
      </c>
      <c r="F131">
        <f t="shared" si="3"/>
        <v>-2.2988158325243102</v>
      </c>
    </row>
    <row r="132" spans="1:6" x14ac:dyDescent="0.35">
      <c r="A132" s="2">
        <v>44693</v>
      </c>
      <c r="B132">
        <v>700.444885</v>
      </c>
      <c r="C132">
        <f t="shared" ref="C132:C195" si="4">((B132-B131)/B131)*100</f>
        <v>-0.32598784170523981</v>
      </c>
      <c r="D132" s="3">
        <v>44693</v>
      </c>
      <c r="E132" s="4">
        <v>4.8399999999999999E-2</v>
      </c>
      <c r="F132">
        <f t="shared" ref="F132:F195" si="5">C132-E132</f>
        <v>-0.37438784170523981</v>
      </c>
    </row>
    <row r="133" spans="1:6" x14ac:dyDescent="0.35">
      <c r="A133" s="2">
        <v>44694</v>
      </c>
      <c r="B133">
        <v>681.371216</v>
      </c>
      <c r="C133">
        <f t="shared" si="4"/>
        <v>-2.7230792041546561</v>
      </c>
      <c r="D133" s="3">
        <v>44694</v>
      </c>
      <c r="E133" s="4">
        <v>4.9000000000000002E-2</v>
      </c>
      <c r="F133">
        <f t="shared" si="5"/>
        <v>-2.772079204154656</v>
      </c>
    </row>
    <row r="134" spans="1:6" x14ac:dyDescent="0.35">
      <c r="A134" s="2">
        <v>44697</v>
      </c>
      <c r="B134">
        <v>687.397156</v>
      </c>
      <c r="C134">
        <f t="shared" si="4"/>
        <v>0.88438429133760066</v>
      </c>
      <c r="D134" s="8"/>
      <c r="E134">
        <f>AVERAGE(E132,E133,E135,E136)</f>
        <v>4.8774999999999999E-2</v>
      </c>
      <c r="F134">
        <f t="shared" si="5"/>
        <v>0.83560929133760065</v>
      </c>
    </row>
    <row r="135" spans="1:6" x14ac:dyDescent="0.35">
      <c r="A135" s="2">
        <v>44698</v>
      </c>
      <c r="B135">
        <v>695.86321999999996</v>
      </c>
      <c r="C135">
        <f t="shared" si="4"/>
        <v>1.2316117292751732</v>
      </c>
      <c r="D135" s="3">
        <v>44698</v>
      </c>
      <c r="E135" s="4">
        <v>4.8799999999999996E-2</v>
      </c>
      <c r="F135">
        <f t="shared" si="5"/>
        <v>1.1828117292751732</v>
      </c>
    </row>
    <row r="136" spans="1:6" x14ac:dyDescent="0.35">
      <c r="A136" s="2">
        <v>44699</v>
      </c>
      <c r="B136">
        <v>698.15405299999998</v>
      </c>
      <c r="C136">
        <f t="shared" si="4"/>
        <v>0.32920736922983523</v>
      </c>
      <c r="D136" s="3">
        <v>44699</v>
      </c>
      <c r="E136" s="4">
        <v>4.8899999999999999E-2</v>
      </c>
      <c r="F136">
        <f t="shared" si="5"/>
        <v>0.28030736922983523</v>
      </c>
    </row>
    <row r="137" spans="1:6" x14ac:dyDescent="0.35">
      <c r="A137" s="2">
        <v>44700</v>
      </c>
      <c r="B137">
        <v>686.35131799999999</v>
      </c>
      <c r="C137">
        <f t="shared" si="4"/>
        <v>-1.6905631284790354</v>
      </c>
      <c r="D137" s="3">
        <v>44700</v>
      </c>
      <c r="E137" s="4">
        <v>4.9100000000000005E-2</v>
      </c>
      <c r="F137">
        <f t="shared" si="5"/>
        <v>-1.7396631284790354</v>
      </c>
    </row>
    <row r="138" spans="1:6" x14ac:dyDescent="0.35">
      <c r="A138" s="2">
        <v>44701</v>
      </c>
      <c r="B138">
        <v>688.94097899999997</v>
      </c>
      <c r="C138">
        <f t="shared" si="4"/>
        <v>0.3773083743098426</v>
      </c>
      <c r="D138" s="3">
        <v>44701</v>
      </c>
      <c r="E138" s="4">
        <v>4.9200000000000001E-2</v>
      </c>
      <c r="F138">
        <f t="shared" si="5"/>
        <v>0.32810837430984258</v>
      </c>
    </row>
    <row r="139" spans="1:6" x14ac:dyDescent="0.35">
      <c r="A139" s="2">
        <v>44704</v>
      </c>
      <c r="B139">
        <v>676.78961200000003</v>
      </c>
      <c r="C139">
        <f t="shared" si="4"/>
        <v>-1.7637747456447843</v>
      </c>
      <c r="D139" s="3">
        <v>44704</v>
      </c>
      <c r="E139" s="4">
        <v>4.87E-2</v>
      </c>
      <c r="F139">
        <f t="shared" si="5"/>
        <v>-1.8124747456447843</v>
      </c>
    </row>
    <row r="140" spans="1:6" x14ac:dyDescent="0.35">
      <c r="A140" s="2">
        <v>44705</v>
      </c>
      <c r="B140">
        <v>656.620361</v>
      </c>
      <c r="C140">
        <f t="shared" si="4"/>
        <v>-2.9801360189907924</v>
      </c>
      <c r="D140" s="3">
        <v>44705</v>
      </c>
      <c r="E140" s="4">
        <v>4.87E-2</v>
      </c>
      <c r="F140">
        <f t="shared" si="5"/>
        <v>-3.0288360189907926</v>
      </c>
    </row>
    <row r="141" spans="1:6" x14ac:dyDescent="0.35">
      <c r="A141" s="2">
        <v>44706</v>
      </c>
      <c r="B141">
        <v>637.09857199999999</v>
      </c>
      <c r="C141">
        <f t="shared" si="4"/>
        <v>-2.9730709188288502</v>
      </c>
      <c r="D141" s="3">
        <v>44706</v>
      </c>
      <c r="E141" s="4">
        <v>4.8799999999999996E-2</v>
      </c>
      <c r="F141">
        <f t="shared" si="5"/>
        <v>-3.0218709188288502</v>
      </c>
    </row>
    <row r="142" spans="1:6" x14ac:dyDescent="0.35">
      <c r="A142" s="2">
        <v>44707</v>
      </c>
      <c r="B142">
        <v>663.34344499999997</v>
      </c>
      <c r="C142">
        <f t="shared" si="4"/>
        <v>4.1194367957239724</v>
      </c>
      <c r="D142" s="3">
        <v>44707</v>
      </c>
      <c r="E142" s="4">
        <v>4.8899999999999999E-2</v>
      </c>
      <c r="F142">
        <f t="shared" si="5"/>
        <v>4.0705367957239726</v>
      </c>
    </row>
    <row r="143" spans="1:6" x14ac:dyDescent="0.35">
      <c r="A143" s="2">
        <v>44708</v>
      </c>
      <c r="B143">
        <v>672.25775099999998</v>
      </c>
      <c r="C143">
        <f t="shared" si="4"/>
        <v>1.3438447409395915</v>
      </c>
      <c r="D143" s="3">
        <v>44708</v>
      </c>
      <c r="E143" s="4">
        <v>4.8799999999999996E-2</v>
      </c>
      <c r="F143">
        <f t="shared" si="5"/>
        <v>1.2950447409395915</v>
      </c>
    </row>
    <row r="144" spans="1:6" x14ac:dyDescent="0.35">
      <c r="A144" s="2">
        <v>44711</v>
      </c>
      <c r="B144">
        <v>683.91113299999995</v>
      </c>
      <c r="C144">
        <f t="shared" si="4"/>
        <v>1.7334693400954129</v>
      </c>
      <c r="D144" s="3">
        <v>44711</v>
      </c>
      <c r="E144" s="4">
        <v>4.8899999999999999E-2</v>
      </c>
      <c r="F144">
        <f t="shared" si="5"/>
        <v>1.6845693400954129</v>
      </c>
    </row>
    <row r="145" spans="1:6" x14ac:dyDescent="0.35">
      <c r="A145" s="2">
        <v>44712</v>
      </c>
      <c r="B145">
        <v>695.96283000000005</v>
      </c>
      <c r="C145">
        <f t="shared" si="4"/>
        <v>1.7621729517890601</v>
      </c>
      <c r="D145" s="3">
        <v>44712</v>
      </c>
      <c r="E145" s="4">
        <v>4.9100000000000005E-2</v>
      </c>
      <c r="F145">
        <f t="shared" si="5"/>
        <v>1.7130729517890602</v>
      </c>
    </row>
    <row r="146" spans="1:6" x14ac:dyDescent="0.35">
      <c r="A146" s="2">
        <v>44713</v>
      </c>
      <c r="B146">
        <v>689.63818400000002</v>
      </c>
      <c r="C146">
        <f t="shared" si="4"/>
        <v>-0.90876203834047131</v>
      </c>
      <c r="D146" s="3">
        <v>44713</v>
      </c>
      <c r="E146" s="4">
        <v>4.9299999999999997E-2</v>
      </c>
      <c r="F146">
        <f t="shared" si="5"/>
        <v>-0.95806203834047132</v>
      </c>
    </row>
    <row r="147" spans="1:6" x14ac:dyDescent="0.35">
      <c r="A147" s="2">
        <v>44714</v>
      </c>
      <c r="B147">
        <v>692.37719700000002</v>
      </c>
      <c r="C147">
        <f t="shared" si="4"/>
        <v>0.39716666848597815</v>
      </c>
      <c r="D147" s="3">
        <v>44714</v>
      </c>
      <c r="E147" s="4">
        <v>4.9699999999999994E-2</v>
      </c>
      <c r="F147">
        <f t="shared" si="5"/>
        <v>0.34746666848597818</v>
      </c>
    </row>
    <row r="148" spans="1:6" x14ac:dyDescent="0.35">
      <c r="A148" s="2">
        <v>44715</v>
      </c>
      <c r="B148">
        <v>628.28387499999997</v>
      </c>
      <c r="C148">
        <f t="shared" si="4"/>
        <v>-9.2569949267118989</v>
      </c>
      <c r="D148" s="3">
        <v>44715</v>
      </c>
      <c r="E148" s="4">
        <v>4.9800000000000004E-2</v>
      </c>
      <c r="F148">
        <f t="shared" si="5"/>
        <v>-9.3067949267118983</v>
      </c>
    </row>
    <row r="149" spans="1:6" x14ac:dyDescent="0.35">
      <c r="A149" s="2">
        <v>44718</v>
      </c>
      <c r="B149">
        <v>629.92730700000004</v>
      </c>
      <c r="C149">
        <f t="shared" si="4"/>
        <v>0.26157475392792395</v>
      </c>
      <c r="D149" s="3">
        <v>44718</v>
      </c>
      <c r="E149" s="4">
        <v>4.9800000000000004E-2</v>
      </c>
      <c r="F149">
        <f t="shared" si="5"/>
        <v>0.21177475392792394</v>
      </c>
    </row>
    <row r="150" spans="1:6" x14ac:dyDescent="0.35">
      <c r="A150" s="2">
        <v>44719</v>
      </c>
      <c r="B150">
        <v>607.46722399999999</v>
      </c>
      <c r="C150">
        <f t="shared" si="4"/>
        <v>-3.5655039479023651</v>
      </c>
      <c r="D150" s="3">
        <v>44719</v>
      </c>
      <c r="E150" s="4">
        <v>5.0199999999999995E-2</v>
      </c>
      <c r="F150">
        <f t="shared" si="5"/>
        <v>-3.6157039479023649</v>
      </c>
    </row>
    <row r="151" spans="1:6" x14ac:dyDescent="0.35">
      <c r="A151" s="2">
        <v>44720</v>
      </c>
      <c r="B151">
        <v>609.45929000000001</v>
      </c>
      <c r="C151">
        <f t="shared" si="4"/>
        <v>0.32792979131990546</v>
      </c>
      <c r="D151" s="3">
        <v>44720</v>
      </c>
      <c r="E151" s="4">
        <v>4.9699999999999994E-2</v>
      </c>
      <c r="F151">
        <f t="shared" si="5"/>
        <v>0.27822979131990544</v>
      </c>
    </row>
    <row r="152" spans="1:6" x14ac:dyDescent="0.35">
      <c r="A152" s="2">
        <v>44721</v>
      </c>
      <c r="B152">
        <v>613.54290800000001</v>
      </c>
      <c r="C152">
        <f t="shared" si="4"/>
        <v>0.67003950337683771</v>
      </c>
      <c r="D152" s="3">
        <v>44721</v>
      </c>
      <c r="E152" s="4">
        <v>5.0099999999999999E-2</v>
      </c>
      <c r="F152">
        <f t="shared" si="5"/>
        <v>0.61993950337683768</v>
      </c>
    </row>
    <row r="153" spans="1:6" x14ac:dyDescent="0.35">
      <c r="A153" s="2">
        <v>44722</v>
      </c>
      <c r="B153">
        <v>608.61261000000002</v>
      </c>
      <c r="C153">
        <f t="shared" si="4"/>
        <v>-0.80357835380602161</v>
      </c>
      <c r="D153" s="3">
        <v>44722</v>
      </c>
      <c r="E153" s="4">
        <v>0.05</v>
      </c>
      <c r="F153">
        <f t="shared" si="5"/>
        <v>-0.85357835380602165</v>
      </c>
    </row>
    <row r="154" spans="1:6" x14ac:dyDescent="0.35">
      <c r="A154" s="2">
        <v>44725</v>
      </c>
      <c r="B154">
        <v>594.12066700000003</v>
      </c>
      <c r="C154">
        <f t="shared" si="4"/>
        <v>-2.3811440581226195</v>
      </c>
      <c r="D154" s="3">
        <v>44725</v>
      </c>
      <c r="E154" s="4">
        <v>4.99E-2</v>
      </c>
      <c r="F154">
        <f t="shared" si="5"/>
        <v>-2.4310440581226196</v>
      </c>
    </row>
    <row r="155" spans="1:6" x14ac:dyDescent="0.35">
      <c r="A155" s="2">
        <v>44726</v>
      </c>
      <c r="B155">
        <v>589.29003899999998</v>
      </c>
      <c r="C155">
        <f t="shared" si="4"/>
        <v>-0.81307186709935597</v>
      </c>
      <c r="D155" s="3">
        <v>44726</v>
      </c>
      <c r="E155" s="4">
        <v>4.9800000000000004E-2</v>
      </c>
      <c r="F155">
        <f t="shared" si="5"/>
        <v>-0.86287186709935593</v>
      </c>
    </row>
    <row r="156" spans="1:6" x14ac:dyDescent="0.35">
      <c r="A156" s="2">
        <v>44727</v>
      </c>
      <c r="B156">
        <v>603.98120100000006</v>
      </c>
      <c r="C156">
        <f t="shared" si="4"/>
        <v>2.4930273766260074</v>
      </c>
      <c r="D156" s="3">
        <v>44727</v>
      </c>
      <c r="E156" s="4">
        <v>5.04E-2</v>
      </c>
      <c r="F156">
        <f t="shared" si="5"/>
        <v>2.4426273766260076</v>
      </c>
    </row>
    <row r="157" spans="1:6" x14ac:dyDescent="0.35">
      <c r="A157" s="2">
        <v>44728</v>
      </c>
      <c r="B157">
        <v>583.06500200000005</v>
      </c>
      <c r="C157">
        <f t="shared" si="4"/>
        <v>-3.4630546390135089</v>
      </c>
      <c r="D157" s="3">
        <v>44728</v>
      </c>
      <c r="E157" s="4">
        <v>5.0700000000000002E-2</v>
      </c>
      <c r="F157">
        <f t="shared" si="5"/>
        <v>-3.5137546390135088</v>
      </c>
    </row>
    <row r="158" spans="1:6" x14ac:dyDescent="0.35">
      <c r="A158" s="2">
        <v>44729</v>
      </c>
      <c r="B158">
        <v>580.57495100000006</v>
      </c>
      <c r="C158">
        <f t="shared" si="4"/>
        <v>-0.42706233292321566</v>
      </c>
      <c r="D158" s="3">
        <v>44729</v>
      </c>
      <c r="E158" s="4">
        <v>5.1200000000000002E-2</v>
      </c>
      <c r="F158">
        <f t="shared" si="5"/>
        <v>-0.47826233292321568</v>
      </c>
    </row>
    <row r="159" spans="1:6" x14ac:dyDescent="0.35">
      <c r="A159" s="2">
        <v>44732</v>
      </c>
      <c r="B159">
        <v>594.96728499999995</v>
      </c>
      <c r="C159">
        <f t="shared" si="4"/>
        <v>2.4789794969986385</v>
      </c>
      <c r="D159" s="3">
        <v>44732</v>
      </c>
      <c r="E159" s="4">
        <v>5.0700000000000002E-2</v>
      </c>
      <c r="F159">
        <f t="shared" si="5"/>
        <v>2.4282794969986385</v>
      </c>
    </row>
    <row r="160" spans="1:6" x14ac:dyDescent="0.35">
      <c r="A160" s="2">
        <v>44733</v>
      </c>
      <c r="B160">
        <v>599.84771699999999</v>
      </c>
      <c r="C160">
        <f t="shared" si="4"/>
        <v>0.82028577420018012</v>
      </c>
      <c r="D160" s="3">
        <v>44733</v>
      </c>
      <c r="E160" s="4">
        <v>5.0499999999999996E-2</v>
      </c>
      <c r="F160">
        <f t="shared" si="5"/>
        <v>0.76978577420018013</v>
      </c>
    </row>
    <row r="161" spans="1:6" x14ac:dyDescent="0.35">
      <c r="A161" s="2">
        <v>44734</v>
      </c>
      <c r="B161">
        <v>599.79797399999995</v>
      </c>
      <c r="C161">
        <f t="shared" si="4"/>
        <v>-8.2926047045428636E-3</v>
      </c>
      <c r="D161" s="3">
        <v>44734</v>
      </c>
      <c r="E161" s="4">
        <v>5.0700000000000002E-2</v>
      </c>
      <c r="F161">
        <f t="shared" si="5"/>
        <v>-5.8992604704542866E-2</v>
      </c>
    </row>
    <row r="162" spans="1:6" x14ac:dyDescent="0.35">
      <c r="A162" s="2">
        <v>44735</v>
      </c>
      <c r="B162">
        <v>604.03100600000005</v>
      </c>
      <c r="C162">
        <f t="shared" si="4"/>
        <v>0.70574296404677328</v>
      </c>
      <c r="D162" s="3">
        <v>44735</v>
      </c>
      <c r="E162" s="4">
        <v>5.1100000000000007E-2</v>
      </c>
      <c r="F162">
        <f t="shared" si="5"/>
        <v>0.65464296404677325</v>
      </c>
    </row>
    <row r="163" spans="1:6" x14ac:dyDescent="0.35">
      <c r="A163" s="2">
        <v>44736</v>
      </c>
      <c r="B163">
        <v>608.463257</v>
      </c>
      <c r="C163">
        <f t="shared" si="4"/>
        <v>0.73377872261079768</v>
      </c>
      <c r="D163" s="3">
        <v>44736</v>
      </c>
      <c r="E163" s="4">
        <v>5.1100000000000007E-2</v>
      </c>
      <c r="F163">
        <f t="shared" si="5"/>
        <v>0.68267872261079765</v>
      </c>
    </row>
    <row r="164" spans="1:6" x14ac:dyDescent="0.35">
      <c r="A164" s="2">
        <v>44739</v>
      </c>
      <c r="B164">
        <v>623.45324700000003</v>
      </c>
      <c r="C164">
        <f t="shared" si="4"/>
        <v>2.4635817902805646</v>
      </c>
      <c r="D164" s="3">
        <v>44739</v>
      </c>
      <c r="E164" s="4">
        <v>5.0799999999999998E-2</v>
      </c>
      <c r="F164">
        <f t="shared" si="5"/>
        <v>2.4127817902805644</v>
      </c>
    </row>
    <row r="165" spans="1:6" x14ac:dyDescent="0.35">
      <c r="A165" s="2">
        <v>44740</v>
      </c>
      <c r="B165">
        <v>625.34558100000004</v>
      </c>
      <c r="C165">
        <f t="shared" si="4"/>
        <v>0.30352460414726257</v>
      </c>
      <c r="D165" s="3">
        <v>44740</v>
      </c>
      <c r="E165" s="4">
        <v>5.0999999999999997E-2</v>
      </c>
      <c r="F165">
        <f t="shared" si="5"/>
        <v>0.25252460414726258</v>
      </c>
    </row>
    <row r="166" spans="1:6" x14ac:dyDescent="0.35">
      <c r="A166" s="2">
        <v>44741</v>
      </c>
      <c r="B166">
        <v>627.73608400000001</v>
      </c>
      <c r="C166">
        <f t="shared" si="4"/>
        <v>0.38226911209275288</v>
      </c>
      <c r="D166" s="3">
        <v>44741</v>
      </c>
      <c r="E166" s="4">
        <v>5.1299999999999998E-2</v>
      </c>
      <c r="F166">
        <f t="shared" si="5"/>
        <v>0.33096911209275287</v>
      </c>
    </row>
    <row r="167" spans="1:6" x14ac:dyDescent="0.35">
      <c r="A167" s="2">
        <v>44742</v>
      </c>
      <c r="B167">
        <v>634.25994900000001</v>
      </c>
      <c r="C167">
        <f t="shared" si="4"/>
        <v>1.0392687574098418</v>
      </c>
      <c r="D167" s="3">
        <v>44742</v>
      </c>
      <c r="E167" s="4">
        <v>5.1399999999999994E-2</v>
      </c>
      <c r="F167">
        <f t="shared" si="5"/>
        <v>0.98786875740984181</v>
      </c>
    </row>
    <row r="168" spans="1:6" x14ac:dyDescent="0.35">
      <c r="A168" s="2">
        <v>44743</v>
      </c>
      <c r="B168">
        <v>644.07067900000004</v>
      </c>
      <c r="C168">
        <f t="shared" si="4"/>
        <v>1.5467995441723903</v>
      </c>
      <c r="D168" s="3">
        <v>44743</v>
      </c>
      <c r="E168" s="4">
        <v>5.1299999999999998E-2</v>
      </c>
      <c r="F168">
        <f t="shared" si="5"/>
        <v>1.4954995441723904</v>
      </c>
    </row>
    <row r="169" spans="1:6" x14ac:dyDescent="0.35">
      <c r="A169" s="2">
        <v>44746</v>
      </c>
      <c r="B169">
        <v>642.82562299999995</v>
      </c>
      <c r="C169">
        <f t="shared" si="4"/>
        <v>-0.19331046119553139</v>
      </c>
      <c r="D169" s="3">
        <v>44746</v>
      </c>
      <c r="E169" s="4">
        <v>5.1100000000000007E-2</v>
      </c>
      <c r="F169">
        <f t="shared" si="5"/>
        <v>-0.24441046119553139</v>
      </c>
    </row>
    <row r="170" spans="1:6" x14ac:dyDescent="0.35">
      <c r="A170" s="2">
        <v>44747</v>
      </c>
      <c r="B170">
        <v>634.95715299999995</v>
      </c>
      <c r="C170">
        <f t="shared" si="4"/>
        <v>-1.2240442381992609</v>
      </c>
      <c r="D170" s="3">
        <v>44747</v>
      </c>
      <c r="E170" s="4">
        <v>5.1200000000000002E-2</v>
      </c>
      <c r="F170">
        <f t="shared" si="5"/>
        <v>-1.2752442381992608</v>
      </c>
    </row>
    <row r="171" spans="1:6" x14ac:dyDescent="0.35">
      <c r="A171" s="2">
        <v>44748</v>
      </c>
      <c r="B171">
        <v>660.703979</v>
      </c>
      <c r="C171">
        <f t="shared" si="4"/>
        <v>4.0548918739403597</v>
      </c>
      <c r="D171" s="3">
        <v>44748</v>
      </c>
      <c r="E171" s="4">
        <v>5.0900000000000001E-2</v>
      </c>
      <c r="F171">
        <f t="shared" si="5"/>
        <v>4.0039918739403593</v>
      </c>
    </row>
    <row r="172" spans="1:6" x14ac:dyDescent="0.35">
      <c r="A172" s="2">
        <v>44749</v>
      </c>
      <c r="B172">
        <v>651.490906</v>
      </c>
      <c r="C172">
        <f t="shared" si="4"/>
        <v>-1.3944328008958471</v>
      </c>
      <c r="D172" s="3">
        <v>44749</v>
      </c>
      <c r="E172" s="4">
        <v>5.16E-2</v>
      </c>
      <c r="F172">
        <f t="shared" si="5"/>
        <v>-1.4460328008958472</v>
      </c>
    </row>
    <row r="173" spans="1:6" x14ac:dyDescent="0.35">
      <c r="A173" s="2">
        <v>44750</v>
      </c>
      <c r="B173">
        <v>649.94708300000002</v>
      </c>
      <c r="C173">
        <f t="shared" si="4"/>
        <v>-0.23696769759668371</v>
      </c>
      <c r="D173" s="3">
        <v>44750</v>
      </c>
      <c r="E173" s="4">
        <v>5.1699999999999996E-2</v>
      </c>
      <c r="F173">
        <f t="shared" si="5"/>
        <v>-0.2886676975966837</v>
      </c>
    </row>
    <row r="174" spans="1:6" x14ac:dyDescent="0.35">
      <c r="A174" s="2">
        <v>44753</v>
      </c>
      <c r="B174">
        <v>645.51483199999996</v>
      </c>
      <c r="C174">
        <f t="shared" si="4"/>
        <v>-0.68194028651407368</v>
      </c>
      <c r="D174" s="3">
        <v>44753</v>
      </c>
      <c r="E174" s="4">
        <v>5.1500000000000004E-2</v>
      </c>
      <c r="F174">
        <f t="shared" si="5"/>
        <v>-0.73344028651407367</v>
      </c>
    </row>
    <row r="175" spans="1:6" x14ac:dyDescent="0.35">
      <c r="A175" s="2">
        <v>44754</v>
      </c>
      <c r="B175">
        <v>640.833618</v>
      </c>
      <c r="C175">
        <f t="shared" si="4"/>
        <v>-0.72519077299837398</v>
      </c>
      <c r="D175" s="3">
        <v>44754</v>
      </c>
      <c r="E175" s="4">
        <v>5.16E-2</v>
      </c>
      <c r="F175">
        <f t="shared" si="5"/>
        <v>-0.77679077299837396</v>
      </c>
    </row>
    <row r="176" spans="1:6" x14ac:dyDescent="0.35">
      <c r="A176" s="2">
        <v>44755</v>
      </c>
      <c r="B176">
        <v>656.42114300000003</v>
      </c>
      <c r="C176">
        <f t="shared" si="4"/>
        <v>2.4323825345879446</v>
      </c>
      <c r="D176" s="3">
        <v>44755</v>
      </c>
      <c r="E176" s="4">
        <v>5.1799999999999999E-2</v>
      </c>
      <c r="F176">
        <f t="shared" si="5"/>
        <v>2.3805825345879446</v>
      </c>
    </row>
    <row r="177" spans="1:6" x14ac:dyDescent="0.35">
      <c r="A177" s="2">
        <v>44756</v>
      </c>
      <c r="B177">
        <v>648.10449200000005</v>
      </c>
      <c r="C177">
        <f t="shared" si="4"/>
        <v>-1.2669687880544058</v>
      </c>
      <c r="D177" s="3">
        <v>44756</v>
      </c>
      <c r="E177" s="4">
        <v>5.2199999999999996E-2</v>
      </c>
      <c r="F177">
        <f t="shared" si="5"/>
        <v>-1.3191687880544058</v>
      </c>
    </row>
    <row r="178" spans="1:6" x14ac:dyDescent="0.35">
      <c r="A178" s="2">
        <v>44757</v>
      </c>
      <c r="B178">
        <v>640.73400900000001</v>
      </c>
      <c r="C178">
        <f t="shared" si="4"/>
        <v>-1.1372368331000604</v>
      </c>
      <c r="D178" s="3">
        <v>44757</v>
      </c>
      <c r="E178" s="4">
        <v>5.2300000000000006E-2</v>
      </c>
      <c r="F178">
        <f t="shared" si="5"/>
        <v>-1.1895368331000604</v>
      </c>
    </row>
    <row r="179" spans="1:6" x14ac:dyDescent="0.35">
      <c r="A179" s="2">
        <v>44760</v>
      </c>
      <c r="B179">
        <v>654.37933299999997</v>
      </c>
      <c r="C179">
        <f t="shared" si="4"/>
        <v>2.1296394148480355</v>
      </c>
      <c r="D179" s="3">
        <v>44760</v>
      </c>
      <c r="E179" s="4">
        <v>5.2300000000000006E-2</v>
      </c>
      <c r="F179">
        <f t="shared" si="5"/>
        <v>2.0773394148480357</v>
      </c>
    </row>
    <row r="180" spans="1:6" x14ac:dyDescent="0.35">
      <c r="A180" s="2">
        <v>44761</v>
      </c>
      <c r="B180">
        <v>666.23193400000002</v>
      </c>
      <c r="C180">
        <f t="shared" si="4"/>
        <v>1.8112737371551508</v>
      </c>
      <c r="D180" s="3">
        <v>44761</v>
      </c>
      <c r="E180" s="4">
        <v>5.2499999999999998E-2</v>
      </c>
      <c r="F180">
        <f t="shared" si="5"/>
        <v>1.7587737371551508</v>
      </c>
    </row>
    <row r="181" spans="1:6" x14ac:dyDescent="0.35">
      <c r="A181" s="2">
        <v>44762</v>
      </c>
      <c r="B181">
        <v>663.59246800000005</v>
      </c>
      <c r="C181">
        <f t="shared" si="4"/>
        <v>-0.39617824743897223</v>
      </c>
      <c r="D181" s="3">
        <v>44762</v>
      </c>
      <c r="E181" s="4">
        <v>5.3699999999999998E-2</v>
      </c>
      <c r="F181">
        <f t="shared" si="5"/>
        <v>-0.4498782474389722</v>
      </c>
    </row>
    <row r="182" spans="1:6" x14ac:dyDescent="0.35">
      <c r="A182" s="2">
        <v>44763</v>
      </c>
      <c r="B182">
        <v>670.16613800000005</v>
      </c>
      <c r="C182">
        <f t="shared" si="4"/>
        <v>0.99061853727971971</v>
      </c>
      <c r="D182" s="3">
        <v>44763</v>
      </c>
      <c r="E182" s="4">
        <v>5.4299999999999994E-2</v>
      </c>
      <c r="F182">
        <f t="shared" si="5"/>
        <v>0.9363185372797197</v>
      </c>
    </row>
    <row r="183" spans="1:6" x14ac:dyDescent="0.35">
      <c r="A183" s="2">
        <v>44764</v>
      </c>
      <c r="B183">
        <v>692.97479199999998</v>
      </c>
      <c r="C183">
        <f t="shared" si="4"/>
        <v>3.403432776843752</v>
      </c>
      <c r="D183" s="3">
        <v>44764</v>
      </c>
      <c r="E183" s="4">
        <v>5.45E-2</v>
      </c>
      <c r="F183">
        <f t="shared" si="5"/>
        <v>3.348932776843752</v>
      </c>
    </row>
    <row r="184" spans="1:6" x14ac:dyDescent="0.35">
      <c r="A184" s="2">
        <v>44767</v>
      </c>
      <c r="B184">
        <v>678.13421600000004</v>
      </c>
      <c r="C184">
        <f t="shared" si="4"/>
        <v>-2.141575158479927</v>
      </c>
      <c r="D184" s="3">
        <v>44767</v>
      </c>
      <c r="E184" s="4">
        <v>5.45E-2</v>
      </c>
      <c r="F184">
        <f t="shared" si="5"/>
        <v>-2.196075158479927</v>
      </c>
    </row>
    <row r="185" spans="1:6" x14ac:dyDescent="0.35">
      <c r="A185" s="2">
        <v>44768</v>
      </c>
      <c r="B185">
        <v>694.56835899999999</v>
      </c>
      <c r="C185">
        <f t="shared" si="4"/>
        <v>2.4234351566770003</v>
      </c>
      <c r="D185" s="3">
        <v>44768</v>
      </c>
      <c r="E185" s="4">
        <v>5.4400000000000004E-2</v>
      </c>
      <c r="F185">
        <f t="shared" si="5"/>
        <v>2.3690351566770005</v>
      </c>
    </row>
    <row r="186" spans="1:6" x14ac:dyDescent="0.35">
      <c r="A186" s="2">
        <v>44769</v>
      </c>
      <c r="B186">
        <v>720.91290300000003</v>
      </c>
      <c r="C186">
        <f t="shared" si="4"/>
        <v>3.7929375357566562</v>
      </c>
      <c r="D186" s="3">
        <v>44769</v>
      </c>
      <c r="E186" s="4">
        <v>5.6299999999999996E-2</v>
      </c>
      <c r="F186">
        <f t="shared" si="5"/>
        <v>3.7366375357566564</v>
      </c>
    </row>
    <row r="187" spans="1:6" x14ac:dyDescent="0.35">
      <c r="A187" s="2">
        <v>44770</v>
      </c>
      <c r="B187">
        <v>717.12805200000003</v>
      </c>
      <c r="C187">
        <f t="shared" si="4"/>
        <v>-0.52500808131603149</v>
      </c>
      <c r="D187" s="3">
        <v>44770</v>
      </c>
      <c r="E187" s="4">
        <v>5.5999999999999994E-2</v>
      </c>
      <c r="F187">
        <f t="shared" si="5"/>
        <v>-0.58100808131603143</v>
      </c>
    </row>
    <row r="188" spans="1:6" x14ac:dyDescent="0.35">
      <c r="A188" s="2">
        <v>44771</v>
      </c>
      <c r="B188">
        <v>730.92279099999996</v>
      </c>
      <c r="C188">
        <f t="shared" si="4"/>
        <v>1.9236088954445105</v>
      </c>
      <c r="D188" s="3">
        <v>44771</v>
      </c>
      <c r="E188" s="4">
        <v>5.5999999999999994E-2</v>
      </c>
      <c r="F188">
        <f t="shared" si="5"/>
        <v>1.8676088954445105</v>
      </c>
    </row>
    <row r="189" spans="1:6" x14ac:dyDescent="0.35">
      <c r="A189" s="2">
        <v>44774</v>
      </c>
      <c r="B189">
        <v>749.09997599999997</v>
      </c>
      <c r="C189">
        <f t="shared" si="4"/>
        <v>2.4868816821447299</v>
      </c>
      <c r="D189" s="3">
        <v>44774</v>
      </c>
      <c r="E189" s="4">
        <v>5.5800000000000002E-2</v>
      </c>
      <c r="F189">
        <f t="shared" si="5"/>
        <v>2.4310816821447299</v>
      </c>
    </row>
    <row r="190" spans="1:6" x14ac:dyDescent="0.35">
      <c r="A190" s="2">
        <v>44775</v>
      </c>
      <c r="B190">
        <v>732.75</v>
      </c>
      <c r="C190">
        <f t="shared" si="4"/>
        <v>-2.1826160090545739</v>
      </c>
      <c r="D190" s="3">
        <v>44775</v>
      </c>
      <c r="E190" s="4">
        <v>5.4699999999999999E-2</v>
      </c>
      <c r="F190">
        <f t="shared" si="5"/>
        <v>-2.2373160090545738</v>
      </c>
    </row>
    <row r="191" spans="1:6" x14ac:dyDescent="0.35">
      <c r="A191" s="2">
        <v>44776</v>
      </c>
      <c r="B191">
        <v>726.34997599999997</v>
      </c>
      <c r="C191">
        <f t="shared" si="4"/>
        <v>-0.87342531559195224</v>
      </c>
      <c r="D191" s="3">
        <v>44776</v>
      </c>
      <c r="E191" s="4">
        <v>5.5300000000000002E-2</v>
      </c>
      <c r="F191">
        <f t="shared" si="5"/>
        <v>-0.92872531559195226</v>
      </c>
    </row>
    <row r="192" spans="1:6" x14ac:dyDescent="0.35">
      <c r="A192" s="2">
        <v>44777</v>
      </c>
      <c r="B192">
        <v>735.95001200000002</v>
      </c>
      <c r="C192">
        <f t="shared" si="4"/>
        <v>1.3216818774975834</v>
      </c>
      <c r="D192" s="3">
        <v>44777</v>
      </c>
      <c r="E192" s="4">
        <v>5.5300000000000002E-2</v>
      </c>
      <c r="F192">
        <f t="shared" si="5"/>
        <v>1.2663818774975835</v>
      </c>
    </row>
    <row r="193" spans="1:6" x14ac:dyDescent="0.35">
      <c r="A193" s="2">
        <v>44778</v>
      </c>
      <c r="B193">
        <v>756.79998799999998</v>
      </c>
      <c r="C193">
        <f t="shared" si="4"/>
        <v>2.8330695916885142</v>
      </c>
      <c r="D193" s="3">
        <v>44778</v>
      </c>
      <c r="E193" s="4">
        <v>5.5800000000000002E-2</v>
      </c>
      <c r="F193">
        <f t="shared" si="5"/>
        <v>2.7772695916885142</v>
      </c>
    </row>
    <row r="194" spans="1:6" x14ac:dyDescent="0.35">
      <c r="A194" s="2">
        <v>44781</v>
      </c>
      <c r="B194">
        <v>755.09997599999997</v>
      </c>
      <c r="C194">
        <f t="shared" si="4"/>
        <v>-0.22463161032714168</v>
      </c>
      <c r="D194" s="3">
        <v>44781</v>
      </c>
      <c r="E194" s="4">
        <v>5.5800000000000002E-2</v>
      </c>
      <c r="F194">
        <f t="shared" si="5"/>
        <v>-0.2804316103271417</v>
      </c>
    </row>
    <row r="195" spans="1:6" x14ac:dyDescent="0.35">
      <c r="A195" s="2">
        <v>44783</v>
      </c>
      <c r="B195">
        <v>755.25</v>
      </c>
      <c r="C195">
        <f t="shared" si="4"/>
        <v>1.986809757229159E-2</v>
      </c>
      <c r="D195" s="3">
        <v>44783</v>
      </c>
      <c r="E195" s="4">
        <v>5.5300000000000002E-2</v>
      </c>
      <c r="F195">
        <f t="shared" si="5"/>
        <v>-3.5431902427708412E-2</v>
      </c>
    </row>
    <row r="196" spans="1:6" x14ac:dyDescent="0.35">
      <c r="A196" s="2">
        <v>44784</v>
      </c>
      <c r="B196">
        <v>749.09997599999997</v>
      </c>
      <c r="C196">
        <f t="shared" ref="C196:C248" si="6">((B196-B195)/B195)*100</f>
        <v>-0.81430307845084815</v>
      </c>
      <c r="D196" s="3">
        <v>44784</v>
      </c>
      <c r="E196" s="4">
        <v>5.6100000000000004E-2</v>
      </c>
      <c r="F196">
        <f t="shared" ref="F196:F248" si="7">C196-E196</f>
        <v>-0.87040307845084819</v>
      </c>
    </row>
    <row r="197" spans="1:6" x14ac:dyDescent="0.35">
      <c r="A197" s="2">
        <v>44785</v>
      </c>
      <c r="B197">
        <v>749.90002400000003</v>
      </c>
      <c r="C197">
        <f t="shared" si="6"/>
        <v>0.10680123156218882</v>
      </c>
      <c r="D197" s="3">
        <v>44785</v>
      </c>
      <c r="E197" s="4">
        <v>5.5500000000000001E-2</v>
      </c>
      <c r="F197">
        <f t="shared" si="7"/>
        <v>5.1301231562188819E-2</v>
      </c>
    </row>
    <row r="198" spans="1:6" x14ac:dyDescent="0.35">
      <c r="A198" s="2">
        <v>44789</v>
      </c>
      <c r="B198">
        <v>758.04998799999998</v>
      </c>
      <c r="C198">
        <f t="shared" si="6"/>
        <v>1.0868067394541054</v>
      </c>
      <c r="D198" s="8"/>
      <c r="E198">
        <f>AVERAGE(E196,E197,E199,E200)</f>
        <v>5.5650000000000005E-2</v>
      </c>
      <c r="F198">
        <f t="shared" si="7"/>
        <v>1.0311567394541055</v>
      </c>
    </row>
    <row r="199" spans="1:6" x14ac:dyDescent="0.35">
      <c r="A199" s="2">
        <v>44790</v>
      </c>
      <c r="B199">
        <v>761.20001200000002</v>
      </c>
      <c r="C199">
        <f t="shared" si="6"/>
        <v>0.41554304463626351</v>
      </c>
      <c r="D199" s="3">
        <v>44790</v>
      </c>
      <c r="E199" s="4">
        <v>5.5399999999999998E-2</v>
      </c>
      <c r="F199">
        <f t="shared" si="7"/>
        <v>0.36014304463626351</v>
      </c>
    </row>
    <row r="200" spans="1:6" x14ac:dyDescent="0.35">
      <c r="A200" s="2">
        <v>44791</v>
      </c>
      <c r="B200">
        <v>774.04998799999998</v>
      </c>
      <c r="C200">
        <f t="shared" si="6"/>
        <v>1.6881208351846386</v>
      </c>
      <c r="D200" s="3">
        <v>44791</v>
      </c>
      <c r="E200" s="4">
        <v>5.5599999999999997E-2</v>
      </c>
      <c r="F200">
        <f t="shared" si="7"/>
        <v>1.6325208351846385</v>
      </c>
    </row>
    <row r="201" spans="1:6" x14ac:dyDescent="0.35">
      <c r="A201" s="2">
        <v>44792</v>
      </c>
      <c r="B201">
        <v>758.5</v>
      </c>
      <c r="C201">
        <f t="shared" si="6"/>
        <v>-2.0089126336889738</v>
      </c>
      <c r="D201" s="3">
        <v>44792</v>
      </c>
      <c r="E201" s="4">
        <v>5.5500000000000001E-2</v>
      </c>
      <c r="F201">
        <f t="shared" si="7"/>
        <v>-2.0644126336889737</v>
      </c>
    </row>
    <row r="202" spans="1:6" x14ac:dyDescent="0.35">
      <c r="A202" s="2">
        <v>44795</v>
      </c>
      <c r="B202">
        <v>730.70001200000002</v>
      </c>
      <c r="C202">
        <f t="shared" si="6"/>
        <v>-3.6651269611074468</v>
      </c>
      <c r="D202" s="3">
        <v>44795</v>
      </c>
      <c r="E202" s="4">
        <v>5.5800000000000002E-2</v>
      </c>
      <c r="F202">
        <f t="shared" si="7"/>
        <v>-3.7209269611074469</v>
      </c>
    </row>
    <row r="203" spans="1:6" x14ac:dyDescent="0.35">
      <c r="A203" s="2">
        <v>44796</v>
      </c>
      <c r="B203">
        <v>744.09997599999997</v>
      </c>
      <c r="C203">
        <f t="shared" si="6"/>
        <v>1.8338529875376481</v>
      </c>
      <c r="D203" s="3">
        <v>44796</v>
      </c>
      <c r="E203" s="4">
        <v>5.5199999999999999E-2</v>
      </c>
      <c r="F203">
        <f t="shared" si="7"/>
        <v>1.7786529875376482</v>
      </c>
    </row>
    <row r="204" spans="1:6" x14ac:dyDescent="0.35">
      <c r="A204" s="2">
        <v>44797</v>
      </c>
      <c r="B204">
        <v>750.04998799999998</v>
      </c>
      <c r="C204">
        <f t="shared" si="6"/>
        <v>0.79962534496843141</v>
      </c>
      <c r="D204" s="3">
        <v>44797</v>
      </c>
      <c r="E204" s="4">
        <v>5.5800000000000002E-2</v>
      </c>
      <c r="F204">
        <f t="shared" si="7"/>
        <v>0.74382534496843145</v>
      </c>
    </row>
    <row r="205" spans="1:6" x14ac:dyDescent="0.35">
      <c r="A205" s="2">
        <v>44798</v>
      </c>
      <c r="B205">
        <v>761.04998799999998</v>
      </c>
      <c r="C205">
        <f t="shared" si="6"/>
        <v>1.4665689188705113</v>
      </c>
      <c r="D205" s="3">
        <v>44798</v>
      </c>
      <c r="E205" s="4">
        <v>5.62E-2</v>
      </c>
      <c r="F205">
        <f t="shared" si="7"/>
        <v>1.4103689188705113</v>
      </c>
    </row>
    <row r="206" spans="1:6" x14ac:dyDescent="0.35">
      <c r="A206" s="2">
        <v>44799</v>
      </c>
      <c r="B206">
        <v>746.40002400000003</v>
      </c>
      <c r="C206">
        <f t="shared" si="6"/>
        <v>-1.9249673780955312</v>
      </c>
      <c r="D206" s="3">
        <v>44799</v>
      </c>
      <c r="E206" s="4">
        <v>5.5899999999999998E-2</v>
      </c>
      <c r="F206">
        <f t="shared" si="7"/>
        <v>-1.9808673780955313</v>
      </c>
    </row>
    <row r="207" spans="1:6" x14ac:dyDescent="0.35">
      <c r="A207" s="2">
        <v>44802</v>
      </c>
      <c r="B207">
        <v>732.70001200000002</v>
      </c>
      <c r="C207">
        <f t="shared" si="6"/>
        <v>-1.8354785047541764</v>
      </c>
      <c r="D207" s="3">
        <v>44802</v>
      </c>
      <c r="E207" s="4">
        <v>5.5999999999999994E-2</v>
      </c>
      <c r="F207">
        <f t="shared" si="7"/>
        <v>-1.8914785047541764</v>
      </c>
    </row>
    <row r="208" spans="1:6" x14ac:dyDescent="0.35">
      <c r="A208" s="2">
        <v>44803</v>
      </c>
      <c r="B208">
        <v>757</v>
      </c>
      <c r="C208">
        <f t="shared" si="6"/>
        <v>3.3164989220718049</v>
      </c>
      <c r="D208" s="3">
        <v>44803</v>
      </c>
      <c r="E208" s="4">
        <v>5.5899999999999998E-2</v>
      </c>
      <c r="F208">
        <f t="shared" si="7"/>
        <v>3.260598922071805</v>
      </c>
    </row>
    <row r="209" spans="1:6" x14ac:dyDescent="0.35">
      <c r="A209" s="2">
        <v>44805</v>
      </c>
      <c r="B209">
        <v>759.90002400000003</v>
      </c>
      <c r="C209">
        <f t="shared" si="6"/>
        <v>0.38309431968296304</v>
      </c>
      <c r="D209" s="3">
        <v>44805</v>
      </c>
      <c r="E209" s="4">
        <v>5.6600000000000004E-2</v>
      </c>
      <c r="F209">
        <f t="shared" si="7"/>
        <v>0.32649431968296305</v>
      </c>
    </row>
    <row r="210" spans="1:6" x14ac:dyDescent="0.35">
      <c r="A210" s="2">
        <v>44806</v>
      </c>
      <c r="B210">
        <v>748.25</v>
      </c>
      <c r="C210">
        <f t="shared" si="6"/>
        <v>-1.5330995699508005</v>
      </c>
      <c r="D210" s="3">
        <v>44806</v>
      </c>
      <c r="E210" s="4">
        <v>5.6299999999999996E-2</v>
      </c>
      <c r="F210">
        <f t="shared" si="7"/>
        <v>-1.5893995699508006</v>
      </c>
    </row>
    <row r="211" spans="1:6" x14ac:dyDescent="0.35">
      <c r="A211" s="2">
        <v>44809</v>
      </c>
      <c r="B211">
        <v>755.40002400000003</v>
      </c>
      <c r="C211">
        <f t="shared" si="6"/>
        <v>0.95556618777147084</v>
      </c>
      <c r="D211" s="3">
        <v>44809</v>
      </c>
      <c r="E211" s="4">
        <v>5.6299999999999996E-2</v>
      </c>
      <c r="F211">
        <f t="shared" si="7"/>
        <v>0.89926618777147083</v>
      </c>
    </row>
    <row r="212" spans="1:6" x14ac:dyDescent="0.35">
      <c r="A212" s="2">
        <v>44810</v>
      </c>
      <c r="B212">
        <v>759.09997599999997</v>
      </c>
      <c r="C212">
        <f t="shared" si="6"/>
        <v>0.48980035510297243</v>
      </c>
      <c r="D212" s="3">
        <v>44810</v>
      </c>
      <c r="E212" s="4">
        <v>5.5999999999999994E-2</v>
      </c>
      <c r="F212">
        <f t="shared" si="7"/>
        <v>0.43380035510297243</v>
      </c>
    </row>
    <row r="213" spans="1:6" x14ac:dyDescent="0.35">
      <c r="A213" s="2">
        <v>44811</v>
      </c>
      <c r="B213">
        <v>772.15002400000003</v>
      </c>
      <c r="C213">
        <f t="shared" si="6"/>
        <v>1.7191474657614878</v>
      </c>
      <c r="D213" s="3">
        <v>44811</v>
      </c>
      <c r="E213" s="4">
        <v>5.5899999999999998E-2</v>
      </c>
      <c r="F213">
        <f t="shared" si="7"/>
        <v>1.6632474657614877</v>
      </c>
    </row>
    <row r="214" spans="1:6" x14ac:dyDescent="0.35">
      <c r="A214" s="2">
        <v>44812</v>
      </c>
      <c r="B214">
        <v>784.29998799999998</v>
      </c>
      <c r="C214">
        <f t="shared" si="6"/>
        <v>1.5735237482813254</v>
      </c>
      <c r="D214" s="3">
        <v>44812</v>
      </c>
      <c r="E214" s="4">
        <v>5.6399999999999999E-2</v>
      </c>
      <c r="F214">
        <f t="shared" si="7"/>
        <v>1.5171237482813253</v>
      </c>
    </row>
    <row r="215" spans="1:6" x14ac:dyDescent="0.35">
      <c r="A215" s="2">
        <v>44813</v>
      </c>
      <c r="B215">
        <v>776.65002400000003</v>
      </c>
      <c r="C215">
        <f t="shared" si="6"/>
        <v>-0.97538749420457149</v>
      </c>
      <c r="D215" s="3">
        <v>44813</v>
      </c>
      <c r="E215" s="4">
        <v>5.6399999999999999E-2</v>
      </c>
      <c r="F215">
        <f t="shared" si="7"/>
        <v>-1.0317874942045715</v>
      </c>
    </row>
    <row r="216" spans="1:6" x14ac:dyDescent="0.35">
      <c r="A216" s="2">
        <v>44816</v>
      </c>
      <c r="B216">
        <v>798.5</v>
      </c>
      <c r="C216">
        <f t="shared" si="6"/>
        <v>2.8133619165380943</v>
      </c>
      <c r="D216" s="3">
        <v>44816</v>
      </c>
      <c r="E216" s="4">
        <v>5.6600000000000004E-2</v>
      </c>
      <c r="F216">
        <f t="shared" si="7"/>
        <v>2.7567619165380943</v>
      </c>
    </row>
    <row r="217" spans="1:6" x14ac:dyDescent="0.35">
      <c r="A217" s="2">
        <v>44817</v>
      </c>
      <c r="B217">
        <v>798.65002400000003</v>
      </c>
      <c r="C217">
        <f t="shared" si="6"/>
        <v>1.8788227927367611E-2</v>
      </c>
      <c r="D217" s="3">
        <v>44817</v>
      </c>
      <c r="E217" s="4">
        <v>5.6600000000000004E-2</v>
      </c>
      <c r="F217">
        <f t="shared" si="7"/>
        <v>-3.7811772072632394E-2</v>
      </c>
    </row>
    <row r="218" spans="1:6" x14ac:dyDescent="0.35">
      <c r="A218" s="2">
        <v>44818</v>
      </c>
      <c r="B218">
        <v>798.25</v>
      </c>
      <c r="C218">
        <f t="shared" si="6"/>
        <v>-5.008752118938524E-2</v>
      </c>
      <c r="D218" s="3">
        <v>44818</v>
      </c>
      <c r="E218" s="4">
        <v>5.7000000000000002E-2</v>
      </c>
      <c r="F218">
        <f t="shared" si="7"/>
        <v>-0.10708752118938525</v>
      </c>
    </row>
    <row r="219" spans="1:6" x14ac:dyDescent="0.35">
      <c r="A219" s="2">
        <v>44819</v>
      </c>
      <c r="B219">
        <v>790.75</v>
      </c>
      <c r="C219">
        <f t="shared" si="6"/>
        <v>-0.93955527716880671</v>
      </c>
      <c r="D219" s="3">
        <v>44819</v>
      </c>
      <c r="E219" s="4">
        <v>5.7599999999999998E-2</v>
      </c>
      <c r="F219">
        <f t="shared" si="7"/>
        <v>-0.9971552771688067</v>
      </c>
    </row>
    <row r="220" spans="1:6" x14ac:dyDescent="0.35">
      <c r="A220" s="2">
        <v>44820</v>
      </c>
      <c r="B220">
        <v>763.40002400000003</v>
      </c>
      <c r="C220">
        <f t="shared" si="6"/>
        <v>-3.458738665823581</v>
      </c>
      <c r="D220" s="3">
        <v>44820</v>
      </c>
      <c r="E220" s="4">
        <v>5.7699999999999994E-2</v>
      </c>
      <c r="F220">
        <f t="shared" si="7"/>
        <v>-3.5164386658235811</v>
      </c>
    </row>
    <row r="221" spans="1:6" x14ac:dyDescent="0.35">
      <c r="A221" s="2">
        <v>44823</v>
      </c>
      <c r="B221">
        <v>765.09997599999997</v>
      </c>
      <c r="C221">
        <f t="shared" si="6"/>
        <v>0.22268168018814988</v>
      </c>
      <c r="D221" s="3">
        <v>44823</v>
      </c>
      <c r="E221" s="4">
        <v>5.7800000000000004E-2</v>
      </c>
      <c r="F221">
        <f t="shared" si="7"/>
        <v>0.16488168018814986</v>
      </c>
    </row>
    <row r="222" spans="1:6" x14ac:dyDescent="0.35">
      <c r="A222" s="2">
        <v>44824</v>
      </c>
      <c r="B222">
        <v>776.5</v>
      </c>
      <c r="C222">
        <f t="shared" si="6"/>
        <v>1.4900044906026806</v>
      </c>
      <c r="D222" s="3">
        <v>44824</v>
      </c>
      <c r="E222" s="4">
        <v>5.79E-2</v>
      </c>
      <c r="F222">
        <f t="shared" si="7"/>
        <v>1.4321044906026805</v>
      </c>
    </row>
    <row r="223" spans="1:6" x14ac:dyDescent="0.35">
      <c r="A223" s="2">
        <v>44825</v>
      </c>
      <c r="B223">
        <v>750.45001200000002</v>
      </c>
      <c r="C223">
        <f t="shared" si="6"/>
        <v>-3.3547956213779759</v>
      </c>
      <c r="D223" s="3">
        <v>44825</v>
      </c>
      <c r="E223" s="4">
        <v>5.8499999999999996E-2</v>
      </c>
      <c r="F223">
        <f t="shared" si="7"/>
        <v>-3.4132956213779759</v>
      </c>
    </row>
    <row r="224" spans="1:6" x14ac:dyDescent="0.35">
      <c r="A224" s="2">
        <v>44826</v>
      </c>
      <c r="B224">
        <v>755</v>
      </c>
      <c r="C224">
        <f t="shared" si="6"/>
        <v>0.60630127620012408</v>
      </c>
      <c r="D224" s="3">
        <v>44826</v>
      </c>
      <c r="E224" s="4">
        <v>5.8799999999999998E-2</v>
      </c>
      <c r="F224">
        <f t="shared" si="7"/>
        <v>0.54750127620012412</v>
      </c>
    </row>
    <row r="225" spans="1:6" x14ac:dyDescent="0.35">
      <c r="A225" s="2">
        <v>44827</v>
      </c>
      <c r="B225">
        <v>731.40002400000003</v>
      </c>
      <c r="C225">
        <f t="shared" si="6"/>
        <v>-3.1258246357615858</v>
      </c>
      <c r="D225" s="3">
        <v>44827</v>
      </c>
      <c r="E225" s="4">
        <v>5.9000000000000004E-2</v>
      </c>
      <c r="F225">
        <f t="shared" si="7"/>
        <v>-3.1848246357615859</v>
      </c>
    </row>
    <row r="226" spans="1:6" x14ac:dyDescent="0.35">
      <c r="A226" s="2">
        <v>44830</v>
      </c>
      <c r="B226">
        <v>713.75</v>
      </c>
      <c r="C226">
        <f t="shared" si="6"/>
        <v>-2.4131834045441636</v>
      </c>
      <c r="D226" s="3">
        <v>44830</v>
      </c>
      <c r="E226" s="4">
        <v>5.9400000000000001E-2</v>
      </c>
      <c r="F226">
        <f t="shared" si="7"/>
        <v>-2.4725834045441637</v>
      </c>
    </row>
    <row r="227" spans="1:6" x14ac:dyDescent="0.35">
      <c r="A227" s="2">
        <v>44831</v>
      </c>
      <c r="B227">
        <v>716.84997599999997</v>
      </c>
      <c r="C227">
        <f t="shared" si="6"/>
        <v>0.43432238178633553</v>
      </c>
      <c r="D227" s="3">
        <v>44831</v>
      </c>
      <c r="E227" s="4">
        <v>5.9699999999999996E-2</v>
      </c>
      <c r="F227">
        <f t="shared" si="7"/>
        <v>0.37462238178633556</v>
      </c>
    </row>
    <row r="228" spans="1:6" x14ac:dyDescent="0.35">
      <c r="A228" s="2">
        <v>44832</v>
      </c>
      <c r="B228">
        <v>742.29998799999998</v>
      </c>
      <c r="C228">
        <f t="shared" si="6"/>
        <v>3.5502563788884069</v>
      </c>
      <c r="D228" s="3">
        <v>44832</v>
      </c>
      <c r="E228" s="4">
        <v>6.0999999999999999E-2</v>
      </c>
      <c r="F228">
        <f t="shared" si="7"/>
        <v>3.489256378888407</v>
      </c>
    </row>
    <row r="229" spans="1:6" x14ac:dyDescent="0.35">
      <c r="A229" s="2">
        <v>44833</v>
      </c>
      <c r="B229">
        <v>749.09997599999997</v>
      </c>
      <c r="C229">
        <f t="shared" si="6"/>
        <v>0.91607006734856433</v>
      </c>
      <c r="D229" s="3">
        <v>44833</v>
      </c>
      <c r="E229" s="4">
        <v>6.0899999999999996E-2</v>
      </c>
      <c r="F229">
        <f t="shared" si="7"/>
        <v>0.85517006734856438</v>
      </c>
    </row>
    <row r="230" spans="1:6" x14ac:dyDescent="0.35">
      <c r="A230" s="2">
        <v>44834</v>
      </c>
      <c r="B230">
        <v>754.5</v>
      </c>
      <c r="C230">
        <f t="shared" si="6"/>
        <v>0.7208682649857715</v>
      </c>
      <c r="D230" s="3">
        <v>44834</v>
      </c>
      <c r="E230" s="4">
        <v>6.0899999999999996E-2</v>
      </c>
      <c r="F230">
        <f t="shared" si="7"/>
        <v>0.65996826498577155</v>
      </c>
    </row>
    <row r="231" spans="1:6" x14ac:dyDescent="0.35">
      <c r="A231" s="2">
        <v>44837</v>
      </c>
      <c r="B231">
        <v>741.29998799999998</v>
      </c>
      <c r="C231">
        <f t="shared" si="6"/>
        <v>-1.7495045725646146</v>
      </c>
      <c r="D231" s="3">
        <v>44837</v>
      </c>
      <c r="E231" s="4">
        <v>5.9800000000000006E-2</v>
      </c>
      <c r="F231">
        <f t="shared" si="7"/>
        <v>-1.8093045725646146</v>
      </c>
    </row>
    <row r="232" spans="1:6" x14ac:dyDescent="0.35">
      <c r="A232" s="2">
        <v>44838</v>
      </c>
      <c r="B232">
        <v>757.15002400000003</v>
      </c>
      <c r="C232">
        <f t="shared" si="6"/>
        <v>2.1381405984860269</v>
      </c>
      <c r="D232" s="3">
        <v>44838</v>
      </c>
      <c r="E232" s="4">
        <v>5.96E-2</v>
      </c>
      <c r="F232">
        <f t="shared" si="7"/>
        <v>2.0785405984860268</v>
      </c>
    </row>
    <row r="233" spans="1:6" x14ac:dyDescent="0.35">
      <c r="A233" s="2">
        <v>44840</v>
      </c>
      <c r="B233">
        <v>763</v>
      </c>
      <c r="C233">
        <f t="shared" si="6"/>
        <v>0.77263102615974688</v>
      </c>
      <c r="D233" s="3">
        <v>44840</v>
      </c>
      <c r="E233" s="4">
        <v>6.0899999999999996E-2</v>
      </c>
      <c r="F233">
        <f t="shared" si="7"/>
        <v>0.71173102615974693</v>
      </c>
    </row>
    <row r="234" spans="1:6" x14ac:dyDescent="0.35">
      <c r="A234" s="2">
        <v>44841</v>
      </c>
      <c r="B234">
        <v>737.20001200000002</v>
      </c>
      <c r="C234">
        <f t="shared" si="6"/>
        <v>-3.3813876802096967</v>
      </c>
      <c r="D234" s="3">
        <v>44841</v>
      </c>
      <c r="E234" s="4">
        <v>6.1200000000000004E-2</v>
      </c>
      <c r="F234">
        <f t="shared" si="7"/>
        <v>-3.4425876802096966</v>
      </c>
    </row>
    <row r="235" spans="1:6" x14ac:dyDescent="0.35">
      <c r="A235" s="2">
        <v>44844</v>
      </c>
      <c r="B235">
        <v>724.25</v>
      </c>
      <c r="C235">
        <f t="shared" si="6"/>
        <v>-1.7566483707545051</v>
      </c>
      <c r="D235" s="3">
        <v>44844</v>
      </c>
      <c r="E235" s="4">
        <v>6.13E-2</v>
      </c>
      <c r="F235">
        <f t="shared" si="7"/>
        <v>-1.817948370754505</v>
      </c>
    </row>
    <row r="236" spans="1:6" x14ac:dyDescent="0.35">
      <c r="A236" s="2">
        <v>44845</v>
      </c>
      <c r="B236">
        <v>707.15002400000003</v>
      </c>
      <c r="C236">
        <f t="shared" si="6"/>
        <v>-2.3610598550224329</v>
      </c>
      <c r="D236" s="3">
        <v>44845</v>
      </c>
      <c r="E236" s="4">
        <v>6.2E-2</v>
      </c>
      <c r="F236">
        <f t="shared" si="7"/>
        <v>-2.4230598550224327</v>
      </c>
    </row>
    <row r="237" spans="1:6" x14ac:dyDescent="0.35">
      <c r="A237" s="2">
        <v>44846</v>
      </c>
      <c r="B237">
        <v>709.15002400000003</v>
      </c>
      <c r="C237">
        <f t="shared" si="6"/>
        <v>0.28282541640697162</v>
      </c>
      <c r="D237" s="3">
        <v>44846</v>
      </c>
      <c r="E237" s="4">
        <v>6.2300000000000001E-2</v>
      </c>
      <c r="F237">
        <f t="shared" si="7"/>
        <v>0.22052541640697162</v>
      </c>
    </row>
    <row r="238" spans="1:6" x14ac:dyDescent="0.35">
      <c r="A238" s="2">
        <v>44847</v>
      </c>
      <c r="B238">
        <v>702.29998799999998</v>
      </c>
      <c r="C238">
        <f t="shared" si="6"/>
        <v>-0.96595018940590849</v>
      </c>
      <c r="D238" s="3">
        <v>44847</v>
      </c>
      <c r="E238" s="4">
        <v>6.3E-2</v>
      </c>
      <c r="F238">
        <f t="shared" si="7"/>
        <v>-1.0289501894059085</v>
      </c>
    </row>
    <row r="239" spans="1:6" x14ac:dyDescent="0.35">
      <c r="A239" s="2">
        <v>44848</v>
      </c>
      <c r="B239">
        <v>697.75</v>
      </c>
      <c r="C239">
        <f t="shared" si="6"/>
        <v>-0.64786958247819093</v>
      </c>
      <c r="D239" s="3">
        <v>44848</v>
      </c>
      <c r="E239" s="4">
        <v>6.3299999999999995E-2</v>
      </c>
      <c r="F239">
        <f t="shared" si="7"/>
        <v>-0.71116958247819095</v>
      </c>
    </row>
    <row r="240" spans="1:6" x14ac:dyDescent="0.35">
      <c r="A240" s="2">
        <v>44851</v>
      </c>
      <c r="B240">
        <v>707.20001200000002</v>
      </c>
      <c r="C240">
        <f t="shared" si="6"/>
        <v>1.3543549982085294</v>
      </c>
      <c r="D240" s="3">
        <v>44851</v>
      </c>
      <c r="E240" s="4">
        <v>6.3E-2</v>
      </c>
      <c r="F240">
        <f t="shared" si="7"/>
        <v>1.2913549982085295</v>
      </c>
    </row>
    <row r="241" spans="1:6" x14ac:dyDescent="0.35">
      <c r="A241" s="2">
        <v>44852</v>
      </c>
      <c r="B241">
        <v>706.09997599999997</v>
      </c>
      <c r="C241">
        <f t="shared" si="6"/>
        <v>-0.15554807428369294</v>
      </c>
      <c r="D241" s="3">
        <v>44852</v>
      </c>
      <c r="E241" s="4">
        <v>6.3E-2</v>
      </c>
      <c r="F241">
        <f t="shared" si="7"/>
        <v>-0.21854807428369294</v>
      </c>
    </row>
    <row r="242" spans="1:6" x14ac:dyDescent="0.35">
      <c r="A242" s="2">
        <v>44853</v>
      </c>
      <c r="B242">
        <v>697.15002400000003</v>
      </c>
      <c r="C242">
        <f t="shared" si="6"/>
        <v>-1.2675190913757997</v>
      </c>
      <c r="D242" s="3">
        <v>44853</v>
      </c>
      <c r="E242" s="4">
        <v>6.3299999999999995E-2</v>
      </c>
      <c r="F242">
        <f t="shared" si="7"/>
        <v>-1.3308190913757996</v>
      </c>
    </row>
    <row r="243" spans="1:6" x14ac:dyDescent="0.35">
      <c r="A243" s="2">
        <v>44854</v>
      </c>
      <c r="B243">
        <v>708.09997599999997</v>
      </c>
      <c r="C243">
        <f t="shared" si="6"/>
        <v>1.5706736890250668</v>
      </c>
      <c r="D243" s="3">
        <v>44854</v>
      </c>
      <c r="E243" s="4">
        <v>6.3799999999999996E-2</v>
      </c>
      <c r="F243">
        <f t="shared" si="7"/>
        <v>1.5068736890250667</v>
      </c>
    </row>
    <row r="244" spans="1:6" x14ac:dyDescent="0.35">
      <c r="A244" s="2">
        <v>44855</v>
      </c>
      <c r="B244">
        <v>703.40002400000003</v>
      </c>
      <c r="C244">
        <f t="shared" si="6"/>
        <v>-0.66374130197681858</v>
      </c>
      <c r="D244" s="3">
        <v>44855</v>
      </c>
      <c r="E244" s="4">
        <v>6.3799999999999996E-2</v>
      </c>
      <c r="F244">
        <f t="shared" si="7"/>
        <v>-0.72754130197681854</v>
      </c>
    </row>
    <row r="245" spans="1:6" x14ac:dyDescent="0.35">
      <c r="A245" s="2">
        <v>44858</v>
      </c>
      <c r="B245">
        <v>703.90002400000003</v>
      </c>
      <c r="C245">
        <f t="shared" si="6"/>
        <v>7.1083307213535146E-2</v>
      </c>
      <c r="D245" s="8"/>
      <c r="E245">
        <f>AVERAGE(E243,E244,E246,E247)</f>
        <v>6.3750000000000001E-2</v>
      </c>
      <c r="F245">
        <f t="shared" si="7"/>
        <v>7.3333072135351451E-3</v>
      </c>
    </row>
    <row r="246" spans="1:6" x14ac:dyDescent="0.35">
      <c r="A246" s="2">
        <v>44859</v>
      </c>
      <c r="B246">
        <v>709.45001200000002</v>
      </c>
      <c r="C246">
        <f t="shared" si="6"/>
        <v>0.78846253882213035</v>
      </c>
      <c r="D246" s="3">
        <v>44859</v>
      </c>
      <c r="E246" s="4">
        <v>6.3600000000000004E-2</v>
      </c>
      <c r="F246">
        <f t="shared" si="7"/>
        <v>0.72486253882213036</v>
      </c>
    </row>
    <row r="247" spans="1:6" x14ac:dyDescent="0.35">
      <c r="A247" s="2">
        <v>44861</v>
      </c>
      <c r="B247">
        <v>703.90002400000003</v>
      </c>
      <c r="C247">
        <f t="shared" si="6"/>
        <v>-0.78229444021772532</v>
      </c>
      <c r="D247" s="3">
        <v>44861</v>
      </c>
      <c r="E247" s="4">
        <v>6.3799999999999996E-2</v>
      </c>
      <c r="F247">
        <f t="shared" si="7"/>
        <v>-0.84609444021772529</v>
      </c>
    </row>
    <row r="248" spans="1:6" x14ac:dyDescent="0.35">
      <c r="A248" s="2">
        <v>44862</v>
      </c>
      <c r="B248">
        <v>698.5</v>
      </c>
      <c r="C248">
        <f t="shared" si="6"/>
        <v>-0.76715780876291462</v>
      </c>
      <c r="D248" s="3">
        <v>44862</v>
      </c>
      <c r="E248" s="4">
        <v>6.4500000000000002E-2</v>
      </c>
      <c r="F248">
        <f t="shared" si="7"/>
        <v>-0.83165780876291462</v>
      </c>
    </row>
    <row r="249" spans="1:6" x14ac:dyDescent="0.35">
      <c r="D249" s="3"/>
      <c r="E24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2E60-49B2-4E71-AFDE-C51CBC8CB571}">
  <dimension ref="A1:K55"/>
  <sheetViews>
    <sheetView topLeftCell="F1" workbookViewId="0">
      <selection activeCell="E18" sqref="E18"/>
    </sheetView>
  </sheetViews>
  <sheetFormatPr defaultRowHeight="14.5" x14ac:dyDescent="0.35"/>
  <cols>
    <col min="1" max="1" width="10.453125" bestFit="1" customWidth="1"/>
    <col min="4" max="4" width="15.453125" style="4" customWidth="1"/>
    <col min="5" max="5" width="23.54296875" style="4" bestFit="1" customWidth="1"/>
  </cols>
  <sheetData>
    <row r="1" spans="1:11" x14ac:dyDescent="0.35">
      <c r="A1" t="s">
        <v>0</v>
      </c>
      <c r="B1" t="s">
        <v>1</v>
      </c>
      <c r="C1" t="s">
        <v>31</v>
      </c>
      <c r="D1" s="1" t="s">
        <v>0</v>
      </c>
      <c r="E1" s="1" t="s">
        <v>32</v>
      </c>
      <c r="F1" t="s">
        <v>33</v>
      </c>
    </row>
    <row r="2" spans="1:11" x14ac:dyDescent="0.35">
      <c r="A2" s="2">
        <v>44494</v>
      </c>
      <c r="B2">
        <v>1062.2459719999999</v>
      </c>
    </row>
    <row r="3" spans="1:11" x14ac:dyDescent="0.35">
      <c r="A3" s="2">
        <v>44501</v>
      </c>
      <c r="B3">
        <v>1082.2657469999999</v>
      </c>
      <c r="C3">
        <f>((B3-B2)/B2)*100</f>
        <v>1.8846647130425629</v>
      </c>
      <c r="E3" s="4">
        <f>AVERAGE(E4,E5,E6)</f>
        <v>3.5366666666666664E-2</v>
      </c>
      <c r="F3">
        <f>C3-E3</f>
        <v>1.8492980463758961</v>
      </c>
      <c r="J3" s="7" t="s">
        <v>14</v>
      </c>
    </row>
    <row r="4" spans="1:11" x14ac:dyDescent="0.35">
      <c r="A4" s="2">
        <v>44508</v>
      </c>
      <c r="B4">
        <v>1062.7438959999999</v>
      </c>
      <c r="C4">
        <f t="shared" ref="C4:C55" si="0">((B4-B3)/B3)*100</f>
        <v>-1.8037945905720301</v>
      </c>
      <c r="D4" s="3">
        <v>44507</v>
      </c>
      <c r="E4" s="4">
        <v>3.5299999999999998E-2</v>
      </c>
      <c r="F4">
        <f t="shared" ref="F4:F55" si="1">C4-E4</f>
        <v>-1.8390945905720302</v>
      </c>
      <c r="J4" t="s">
        <v>10</v>
      </c>
      <c r="K4">
        <f>AVERAGE(C3:C55)</f>
        <v>-0.64258959499047219</v>
      </c>
    </row>
    <row r="5" spans="1:11" x14ac:dyDescent="0.35">
      <c r="A5" s="2">
        <v>44515</v>
      </c>
      <c r="B5">
        <v>1001.140686</v>
      </c>
      <c r="C5">
        <f t="shared" si="0"/>
        <v>-5.7966185674521151</v>
      </c>
      <c r="D5" s="3">
        <v>44514</v>
      </c>
      <c r="E5" s="4">
        <v>3.5400000000000001E-2</v>
      </c>
      <c r="F5">
        <f t="shared" si="1"/>
        <v>-5.8320185674521152</v>
      </c>
      <c r="J5" t="s">
        <v>11</v>
      </c>
      <c r="K5">
        <f>MAX(C3:C55)</f>
        <v>8.1532714459050926</v>
      </c>
    </row>
    <row r="6" spans="1:11" x14ac:dyDescent="0.35">
      <c r="A6" s="2">
        <v>44522</v>
      </c>
      <c r="B6">
        <v>948.75042699999995</v>
      </c>
      <c r="C6">
        <f t="shared" si="0"/>
        <v>-5.2330566255700068</v>
      </c>
      <c r="D6" s="3">
        <v>44521</v>
      </c>
      <c r="E6" s="4">
        <v>3.5400000000000001E-2</v>
      </c>
      <c r="F6">
        <f t="shared" si="1"/>
        <v>-5.2684566255700069</v>
      </c>
      <c r="J6" t="s">
        <v>12</v>
      </c>
      <c r="K6">
        <f>MIN(C3:C55)</f>
        <v>-9.5012751874975105</v>
      </c>
    </row>
    <row r="7" spans="1:11" x14ac:dyDescent="0.35">
      <c r="A7" s="2">
        <v>44529</v>
      </c>
      <c r="B7">
        <v>947.05725099999995</v>
      </c>
      <c r="C7">
        <f t="shared" si="0"/>
        <v>-0.1784637931973225</v>
      </c>
      <c r="D7" s="3">
        <v>44528</v>
      </c>
      <c r="E7" s="4">
        <v>3.5499999999999997E-2</v>
      </c>
      <c r="F7">
        <f t="shared" si="1"/>
        <v>-0.2139637931973225</v>
      </c>
      <c r="J7" t="s">
        <v>17</v>
      </c>
      <c r="K7">
        <f>_xlfn.STDEV.S(C3:C55)</f>
        <v>4.1111868971052932</v>
      </c>
    </row>
    <row r="8" spans="1:11" x14ac:dyDescent="0.35">
      <c r="A8" s="2">
        <v>44536</v>
      </c>
      <c r="B8">
        <v>988.74035600000002</v>
      </c>
      <c r="C8">
        <f t="shared" si="0"/>
        <v>4.4013289540824259</v>
      </c>
      <c r="D8" s="3">
        <v>44535</v>
      </c>
      <c r="E8" s="4">
        <v>3.5000000000000003E-2</v>
      </c>
      <c r="F8">
        <f t="shared" si="1"/>
        <v>4.3663289540824257</v>
      </c>
      <c r="J8" t="s">
        <v>34</v>
      </c>
      <c r="K8">
        <f>K7*SQRT(52)</f>
        <v>29.646190321057659</v>
      </c>
    </row>
    <row r="9" spans="1:11" x14ac:dyDescent="0.35">
      <c r="A9" s="2">
        <v>44543</v>
      </c>
      <c r="B9">
        <v>975.84198000000004</v>
      </c>
      <c r="C9">
        <f t="shared" si="0"/>
        <v>-1.3045260994687249</v>
      </c>
      <c r="D9" s="3">
        <v>44542</v>
      </c>
      <c r="E9" s="4">
        <v>3.56E-2</v>
      </c>
      <c r="F9">
        <f t="shared" si="1"/>
        <v>-1.340126099468725</v>
      </c>
    </row>
    <row r="10" spans="1:11" x14ac:dyDescent="0.35">
      <c r="A10" s="2">
        <v>44550</v>
      </c>
      <c r="B10">
        <v>987.14666699999998</v>
      </c>
      <c r="C10">
        <f t="shared" si="0"/>
        <v>1.1584546711138564</v>
      </c>
      <c r="D10" s="3">
        <v>44549</v>
      </c>
      <c r="E10" s="4">
        <v>3.6299999999999999E-2</v>
      </c>
      <c r="F10">
        <f t="shared" si="1"/>
        <v>1.1221546711138564</v>
      </c>
      <c r="J10" s="7" t="s">
        <v>33</v>
      </c>
    </row>
    <row r="11" spans="1:11" x14ac:dyDescent="0.35">
      <c r="A11" s="2">
        <v>44557</v>
      </c>
      <c r="B11">
        <v>1000.094849</v>
      </c>
      <c r="C11">
        <f t="shared" si="0"/>
        <v>1.3116776293587966</v>
      </c>
      <c r="D11" s="3">
        <v>44556</v>
      </c>
      <c r="E11" s="4">
        <v>3.6400000000000002E-2</v>
      </c>
      <c r="F11">
        <f t="shared" si="1"/>
        <v>1.2752776293587966</v>
      </c>
      <c r="J11" t="s">
        <v>10</v>
      </c>
      <c r="K11">
        <f>AVERAGE(F3:F55)</f>
        <v>-0.68899273964456009</v>
      </c>
    </row>
    <row r="12" spans="1:11" x14ac:dyDescent="0.35">
      <c r="A12" s="2">
        <v>44564</v>
      </c>
      <c r="B12">
        <v>1024.248047</v>
      </c>
      <c r="C12">
        <f t="shared" si="0"/>
        <v>2.4150907310592586</v>
      </c>
      <c r="D12" s="3">
        <v>44563</v>
      </c>
      <c r="E12" s="4">
        <v>3.6000000000000004E-2</v>
      </c>
      <c r="F12">
        <f t="shared" si="1"/>
        <v>2.3790907310592586</v>
      </c>
      <c r="J12" t="s">
        <v>11</v>
      </c>
      <c r="K12">
        <f>MAX(F3:F55)</f>
        <v>8.0987714459050917</v>
      </c>
    </row>
    <row r="13" spans="1:11" x14ac:dyDescent="0.35">
      <c r="A13" s="2">
        <v>44571</v>
      </c>
      <c r="B13">
        <v>1007.86377</v>
      </c>
      <c r="C13">
        <f t="shared" si="0"/>
        <v>-1.5996395646532287</v>
      </c>
      <c r="D13" s="3">
        <v>44570</v>
      </c>
      <c r="E13" s="4">
        <v>3.5900000000000001E-2</v>
      </c>
      <c r="F13">
        <f t="shared" si="1"/>
        <v>-1.6355395646532287</v>
      </c>
      <c r="J13" t="s">
        <v>12</v>
      </c>
      <c r="K13">
        <f>MIN(F3:F55)</f>
        <v>-9.53887518749751</v>
      </c>
    </row>
    <row r="14" spans="1:11" x14ac:dyDescent="0.35">
      <c r="A14" s="2">
        <v>44578</v>
      </c>
      <c r="B14">
        <v>936.64892599999996</v>
      </c>
      <c r="C14">
        <f t="shared" si="0"/>
        <v>-7.0659196331663034</v>
      </c>
      <c r="D14" s="3">
        <v>44577</v>
      </c>
      <c r="E14" s="4">
        <v>3.73E-2</v>
      </c>
      <c r="F14">
        <f t="shared" si="1"/>
        <v>-7.1032196331663036</v>
      </c>
      <c r="J14" t="s">
        <v>17</v>
      </c>
      <c r="K14">
        <f>_xlfn.STDEV.S(F3:F55)</f>
        <v>4.1096385102144604</v>
      </c>
    </row>
    <row r="15" spans="1:11" x14ac:dyDescent="0.35">
      <c r="A15" s="2">
        <v>44585</v>
      </c>
      <c r="B15">
        <v>847.65533400000004</v>
      </c>
      <c r="C15">
        <f t="shared" si="0"/>
        <v>-9.5012751874975105</v>
      </c>
      <c r="D15" s="3">
        <v>44584</v>
      </c>
      <c r="E15" s="4">
        <v>3.7599999999999995E-2</v>
      </c>
      <c r="F15">
        <f t="shared" si="1"/>
        <v>-9.53887518749751</v>
      </c>
      <c r="J15" t="s">
        <v>34</v>
      </c>
      <c r="K15">
        <f>K14*SQRT(52)</f>
        <v>29.635024744399352</v>
      </c>
    </row>
    <row r="16" spans="1:11" x14ac:dyDescent="0.35">
      <c r="A16" s="2">
        <v>44592</v>
      </c>
      <c r="B16">
        <v>878.97985800000004</v>
      </c>
      <c r="C16">
        <f t="shared" si="0"/>
        <v>3.6954317095113089</v>
      </c>
      <c r="D16" s="3">
        <v>44591</v>
      </c>
      <c r="E16" s="4">
        <v>3.8599999999999995E-2</v>
      </c>
      <c r="F16">
        <f t="shared" si="1"/>
        <v>3.6568317095113088</v>
      </c>
    </row>
    <row r="17" spans="1:6" x14ac:dyDescent="0.35">
      <c r="A17" s="2">
        <v>44599</v>
      </c>
      <c r="B17">
        <v>869.41821300000004</v>
      </c>
      <c r="C17">
        <f t="shared" si="0"/>
        <v>-1.0878116162702784</v>
      </c>
      <c r="D17" s="3">
        <v>44598</v>
      </c>
      <c r="E17" s="4">
        <v>3.7499999999999999E-2</v>
      </c>
      <c r="F17">
        <f t="shared" si="1"/>
        <v>-1.1253116162702785</v>
      </c>
    </row>
    <row r="18" spans="1:6" x14ac:dyDescent="0.35">
      <c r="A18" s="2">
        <v>44606</v>
      </c>
      <c r="B18">
        <v>833.36261000000002</v>
      </c>
      <c r="C18">
        <f t="shared" si="0"/>
        <v>-4.1470954324256857</v>
      </c>
      <c r="D18" s="3">
        <v>44605</v>
      </c>
      <c r="E18" s="4">
        <v>3.7200000000000004E-2</v>
      </c>
      <c r="F18">
        <f t="shared" si="1"/>
        <v>-4.184295432425686</v>
      </c>
    </row>
    <row r="19" spans="1:6" x14ac:dyDescent="0.35">
      <c r="A19" s="2">
        <v>44613</v>
      </c>
      <c r="B19">
        <v>774.94647199999997</v>
      </c>
      <c r="C19">
        <f t="shared" si="0"/>
        <v>-7.0096902955605414</v>
      </c>
      <c r="D19" s="3">
        <v>44612</v>
      </c>
      <c r="E19" s="4">
        <v>3.7400000000000003E-2</v>
      </c>
      <c r="F19">
        <f t="shared" si="1"/>
        <v>-7.0470902955605412</v>
      </c>
    </row>
    <row r="20" spans="1:6" x14ac:dyDescent="0.35">
      <c r="A20" s="2">
        <v>44620</v>
      </c>
      <c r="B20">
        <v>730.673767</v>
      </c>
      <c r="C20">
        <f t="shared" si="0"/>
        <v>-5.7130016845860254</v>
      </c>
      <c r="D20" s="3">
        <v>44619</v>
      </c>
      <c r="E20" s="4">
        <v>3.7999999999999999E-2</v>
      </c>
      <c r="F20">
        <f t="shared" si="1"/>
        <v>-5.7510016845860257</v>
      </c>
    </row>
    <row r="21" spans="1:6" x14ac:dyDescent="0.35">
      <c r="A21" s="2">
        <v>44627</v>
      </c>
      <c r="B21">
        <v>734.209656</v>
      </c>
      <c r="C21">
        <f t="shared" si="0"/>
        <v>0.483921711671359</v>
      </c>
      <c r="D21" s="3">
        <v>44626</v>
      </c>
      <c r="E21" s="4">
        <v>3.8300000000000001E-2</v>
      </c>
      <c r="F21">
        <f t="shared" si="1"/>
        <v>0.445621711671359</v>
      </c>
    </row>
    <row r="22" spans="1:6" x14ac:dyDescent="0.35">
      <c r="A22" s="2">
        <v>44634</v>
      </c>
      <c r="B22">
        <v>756.17169200000001</v>
      </c>
      <c r="C22">
        <f t="shared" si="0"/>
        <v>2.9912485923503045</v>
      </c>
      <c r="D22" s="3">
        <v>44633</v>
      </c>
      <c r="E22" s="4">
        <v>3.7699999999999997E-2</v>
      </c>
      <c r="F22">
        <f t="shared" si="1"/>
        <v>2.9535485923503044</v>
      </c>
    </row>
    <row r="23" spans="1:6" x14ac:dyDescent="0.35">
      <c r="A23" s="2">
        <v>44641</v>
      </c>
      <c r="B23">
        <v>724.99658199999999</v>
      </c>
      <c r="C23">
        <f t="shared" si="0"/>
        <v>-4.1227554971735199</v>
      </c>
      <c r="D23" s="3">
        <v>44640</v>
      </c>
      <c r="E23" s="4">
        <v>3.7900000000000003E-2</v>
      </c>
      <c r="F23">
        <f t="shared" si="1"/>
        <v>-4.1606554971735195</v>
      </c>
    </row>
    <row r="24" spans="1:6" x14ac:dyDescent="0.35">
      <c r="A24" s="2">
        <v>44648</v>
      </c>
      <c r="B24">
        <v>770.364868</v>
      </c>
      <c r="C24">
        <f t="shared" si="0"/>
        <v>6.2577241226221405</v>
      </c>
      <c r="D24" s="3">
        <v>44647</v>
      </c>
      <c r="E24" s="4">
        <v>3.8300000000000001E-2</v>
      </c>
      <c r="F24">
        <f t="shared" si="1"/>
        <v>6.2194241226221401</v>
      </c>
    </row>
    <row r="25" spans="1:6" x14ac:dyDescent="0.35">
      <c r="A25" s="2">
        <v>44655</v>
      </c>
      <c r="B25">
        <v>809.10968000000003</v>
      </c>
      <c r="C25">
        <f t="shared" si="0"/>
        <v>5.0294105571802925</v>
      </c>
      <c r="D25" s="3">
        <v>44654</v>
      </c>
      <c r="E25" s="4">
        <v>3.9800000000000002E-2</v>
      </c>
      <c r="F25">
        <f t="shared" si="1"/>
        <v>4.9896105571802929</v>
      </c>
    </row>
    <row r="26" spans="1:6" x14ac:dyDescent="0.35">
      <c r="A26" s="2">
        <v>44662</v>
      </c>
      <c r="B26">
        <v>808.81085199999995</v>
      </c>
      <c r="C26">
        <f t="shared" si="0"/>
        <v>-3.6932940908588729E-2</v>
      </c>
      <c r="D26" s="3">
        <v>44661</v>
      </c>
      <c r="E26" s="4">
        <v>3.9900000000000005E-2</v>
      </c>
      <c r="F26">
        <f t="shared" si="1"/>
        <v>-7.6832940908588734E-2</v>
      </c>
    </row>
    <row r="27" spans="1:6" x14ac:dyDescent="0.35">
      <c r="A27" s="2">
        <v>44669</v>
      </c>
      <c r="B27">
        <v>807.21728499999995</v>
      </c>
      <c r="C27">
        <f t="shared" si="0"/>
        <v>-0.1970259172536433</v>
      </c>
      <c r="D27" s="3">
        <v>44668</v>
      </c>
      <c r="E27" s="4">
        <v>3.9800000000000002E-2</v>
      </c>
      <c r="F27">
        <f t="shared" si="1"/>
        <v>-0.2368259172536433</v>
      </c>
    </row>
    <row r="28" spans="1:6" x14ac:dyDescent="0.35">
      <c r="A28" s="2">
        <v>44676</v>
      </c>
      <c r="B28">
        <v>791.53008999999997</v>
      </c>
      <c r="C28">
        <f t="shared" si="0"/>
        <v>-1.9433670823835216</v>
      </c>
      <c r="D28" s="3">
        <v>44675</v>
      </c>
      <c r="E28" s="4">
        <v>4.0099999999999997E-2</v>
      </c>
      <c r="F28">
        <f t="shared" si="1"/>
        <v>-1.9834670823835217</v>
      </c>
    </row>
    <row r="29" spans="1:6" x14ac:dyDescent="0.35">
      <c r="A29" s="2">
        <v>44683</v>
      </c>
      <c r="B29">
        <v>721.21167000000003</v>
      </c>
      <c r="C29">
        <f t="shared" si="0"/>
        <v>-8.8838593615562935</v>
      </c>
      <c r="D29" s="3">
        <v>44682</v>
      </c>
      <c r="E29" s="4">
        <v>4.6300000000000001E-2</v>
      </c>
      <c r="F29">
        <f t="shared" si="1"/>
        <v>-8.930159361556294</v>
      </c>
    </row>
    <row r="30" spans="1:6" x14ac:dyDescent="0.35">
      <c r="A30" s="2">
        <v>44690</v>
      </c>
      <c r="B30">
        <v>681.371216</v>
      </c>
      <c r="C30">
        <f t="shared" si="0"/>
        <v>-5.5241000190693006</v>
      </c>
      <c r="D30" s="3">
        <v>44689</v>
      </c>
      <c r="E30" s="4">
        <v>4.9000000000000002E-2</v>
      </c>
      <c r="F30">
        <f t="shared" si="1"/>
        <v>-5.573100019069301</v>
      </c>
    </row>
    <row r="31" spans="1:6" x14ac:dyDescent="0.35">
      <c r="A31" s="2">
        <v>44697</v>
      </c>
      <c r="B31">
        <v>688.94097899999997</v>
      </c>
      <c r="C31">
        <f t="shared" si="0"/>
        <v>1.1109601964753331</v>
      </c>
      <c r="D31" s="3">
        <v>44696</v>
      </c>
      <c r="E31" s="4">
        <v>4.9200000000000001E-2</v>
      </c>
      <c r="F31">
        <f t="shared" si="1"/>
        <v>1.0617601964753332</v>
      </c>
    </row>
    <row r="32" spans="1:6" x14ac:dyDescent="0.35">
      <c r="A32" s="2">
        <v>44704</v>
      </c>
      <c r="B32">
        <v>672.25775099999998</v>
      </c>
      <c r="C32">
        <f t="shared" si="0"/>
        <v>-2.4215757965531015</v>
      </c>
      <c r="D32" s="3">
        <v>44703</v>
      </c>
      <c r="E32" s="4">
        <v>4.8799999999999996E-2</v>
      </c>
      <c r="F32">
        <f t="shared" si="1"/>
        <v>-2.4703757965531015</v>
      </c>
    </row>
    <row r="33" spans="1:6" x14ac:dyDescent="0.35">
      <c r="A33" s="2">
        <v>44711</v>
      </c>
      <c r="B33">
        <v>628.28387499999997</v>
      </c>
      <c r="C33">
        <f t="shared" si="0"/>
        <v>-6.5412226091239258</v>
      </c>
      <c r="D33" s="3">
        <v>44710</v>
      </c>
      <c r="E33" s="4">
        <v>4.9800000000000004E-2</v>
      </c>
      <c r="F33">
        <f t="shared" si="1"/>
        <v>-6.5910226091239261</v>
      </c>
    </row>
    <row r="34" spans="1:6" x14ac:dyDescent="0.35">
      <c r="A34" s="2">
        <v>44718</v>
      </c>
      <c r="B34">
        <v>608.61261000000002</v>
      </c>
      <c r="C34">
        <f t="shared" si="0"/>
        <v>-3.1309517532978144</v>
      </c>
      <c r="D34" s="3">
        <v>44717</v>
      </c>
      <c r="E34" s="4">
        <v>0.05</v>
      </c>
      <c r="F34">
        <f t="shared" si="1"/>
        <v>-3.1809517532978142</v>
      </c>
    </row>
    <row r="35" spans="1:6" x14ac:dyDescent="0.35">
      <c r="A35" s="2">
        <v>44725</v>
      </c>
      <c r="B35">
        <v>580.57495100000006</v>
      </c>
      <c r="C35">
        <f t="shared" si="0"/>
        <v>-4.6068153270764407</v>
      </c>
      <c r="D35" s="3">
        <v>44724</v>
      </c>
      <c r="E35" s="4">
        <v>5.1200000000000002E-2</v>
      </c>
      <c r="F35">
        <f t="shared" si="1"/>
        <v>-4.6580153270764404</v>
      </c>
    </row>
    <row r="36" spans="1:6" x14ac:dyDescent="0.35">
      <c r="A36" s="2">
        <v>44732</v>
      </c>
      <c r="B36">
        <v>608.463257</v>
      </c>
      <c r="C36">
        <f t="shared" si="0"/>
        <v>4.8035668696977494</v>
      </c>
      <c r="D36" s="3">
        <v>44731</v>
      </c>
      <c r="E36" s="4">
        <v>5.1100000000000007E-2</v>
      </c>
      <c r="F36">
        <f t="shared" si="1"/>
        <v>4.7524668696977495</v>
      </c>
    </row>
    <row r="37" spans="1:6" x14ac:dyDescent="0.35">
      <c r="A37" s="2">
        <v>44739</v>
      </c>
      <c r="B37">
        <v>644.07067900000004</v>
      </c>
      <c r="C37">
        <f t="shared" si="0"/>
        <v>5.8520250138949708</v>
      </c>
      <c r="D37" s="3">
        <v>44738</v>
      </c>
      <c r="E37" s="4">
        <v>5.1299999999999998E-2</v>
      </c>
      <c r="F37">
        <f t="shared" si="1"/>
        <v>5.8007250138949704</v>
      </c>
    </row>
    <row r="38" spans="1:6" x14ac:dyDescent="0.35">
      <c r="A38" s="2">
        <v>44746</v>
      </c>
      <c r="B38">
        <v>649.94708300000002</v>
      </c>
      <c r="C38">
        <f t="shared" si="0"/>
        <v>0.91238495891845728</v>
      </c>
      <c r="D38" s="3">
        <v>44745</v>
      </c>
      <c r="E38" s="4">
        <v>5.1699999999999996E-2</v>
      </c>
      <c r="F38">
        <f t="shared" si="1"/>
        <v>0.86068495891845731</v>
      </c>
    </row>
    <row r="39" spans="1:6" x14ac:dyDescent="0.35">
      <c r="A39" s="2">
        <v>44753</v>
      </c>
      <c r="B39">
        <v>640.73400900000001</v>
      </c>
      <c r="C39">
        <f t="shared" si="0"/>
        <v>-1.4175114006935248</v>
      </c>
      <c r="D39" s="3">
        <v>44752</v>
      </c>
      <c r="E39" s="4">
        <v>5.2300000000000006E-2</v>
      </c>
      <c r="F39">
        <f t="shared" si="1"/>
        <v>-1.4698114006935248</v>
      </c>
    </row>
    <row r="40" spans="1:6" x14ac:dyDescent="0.35">
      <c r="A40" s="2">
        <v>44760</v>
      </c>
      <c r="B40">
        <v>692.97479199999998</v>
      </c>
      <c r="C40">
        <f t="shared" si="0"/>
        <v>8.1532714459050926</v>
      </c>
      <c r="D40" s="3">
        <v>44759</v>
      </c>
      <c r="E40" s="4">
        <v>5.45E-2</v>
      </c>
      <c r="F40">
        <f t="shared" si="1"/>
        <v>8.0987714459050917</v>
      </c>
    </row>
    <row r="41" spans="1:6" x14ac:dyDescent="0.35">
      <c r="A41" s="2">
        <v>44767</v>
      </c>
      <c r="B41">
        <v>730.92279099999996</v>
      </c>
      <c r="C41">
        <f t="shared" si="0"/>
        <v>5.4761009257606563</v>
      </c>
      <c r="D41" s="3">
        <v>44766</v>
      </c>
      <c r="E41" s="4">
        <v>5.5999999999999994E-2</v>
      </c>
      <c r="F41">
        <f t="shared" si="1"/>
        <v>5.4201009257606563</v>
      </c>
    </row>
    <row r="42" spans="1:6" x14ac:dyDescent="0.35">
      <c r="A42" s="2">
        <v>44774</v>
      </c>
      <c r="B42">
        <v>753.78125</v>
      </c>
      <c r="C42">
        <f t="shared" si="0"/>
        <v>3.1273424883531971</v>
      </c>
      <c r="D42" s="3">
        <v>44773</v>
      </c>
      <c r="E42" s="4">
        <v>5.5800000000000002E-2</v>
      </c>
      <c r="F42">
        <f t="shared" si="1"/>
        <v>3.071542488353197</v>
      </c>
    </row>
    <row r="43" spans="1:6" x14ac:dyDescent="0.35">
      <c r="A43" s="2">
        <v>44781</v>
      </c>
      <c r="B43">
        <v>749.90002400000003</v>
      </c>
      <c r="C43">
        <f t="shared" si="0"/>
        <v>-0.51490084159031146</v>
      </c>
      <c r="D43" s="3">
        <v>44780</v>
      </c>
      <c r="E43" s="4">
        <v>5.5500000000000001E-2</v>
      </c>
      <c r="F43">
        <f t="shared" si="1"/>
        <v>-0.57040084159031146</v>
      </c>
    </row>
    <row r="44" spans="1:6" x14ac:dyDescent="0.35">
      <c r="A44" s="2">
        <v>44788</v>
      </c>
      <c r="B44">
        <v>758.5</v>
      </c>
      <c r="C44">
        <f t="shared" si="0"/>
        <v>1.1468163388137149</v>
      </c>
      <c r="D44" s="3">
        <v>44787</v>
      </c>
      <c r="E44" s="4">
        <v>5.5500000000000001E-2</v>
      </c>
      <c r="F44">
        <f t="shared" si="1"/>
        <v>1.0913163388137148</v>
      </c>
    </row>
    <row r="45" spans="1:6" x14ac:dyDescent="0.35">
      <c r="A45" s="2">
        <v>44795</v>
      </c>
      <c r="B45">
        <v>746.40002400000003</v>
      </c>
      <c r="C45">
        <f t="shared" si="0"/>
        <v>-1.5952506262359882</v>
      </c>
      <c r="D45" s="3">
        <v>44794</v>
      </c>
      <c r="E45" s="4">
        <v>5.5899999999999998E-2</v>
      </c>
      <c r="F45">
        <f t="shared" si="1"/>
        <v>-1.6511506262359883</v>
      </c>
    </row>
    <row r="46" spans="1:6" x14ac:dyDescent="0.35">
      <c r="A46" s="2">
        <v>44802</v>
      </c>
      <c r="B46">
        <v>748.25</v>
      </c>
      <c r="C46">
        <f t="shared" si="0"/>
        <v>0.24785315387395668</v>
      </c>
      <c r="D46" s="3">
        <v>44801</v>
      </c>
      <c r="E46" s="4">
        <v>5.6299999999999996E-2</v>
      </c>
      <c r="F46">
        <f t="shared" si="1"/>
        <v>0.19155315387395669</v>
      </c>
    </row>
    <row r="47" spans="1:6" x14ac:dyDescent="0.35">
      <c r="A47" s="2">
        <v>44809</v>
      </c>
      <c r="B47">
        <v>776.65002400000003</v>
      </c>
      <c r="C47">
        <f t="shared" si="0"/>
        <v>3.7955260942198503</v>
      </c>
      <c r="D47" s="3">
        <v>44808</v>
      </c>
      <c r="E47" s="4">
        <v>5.6399999999999999E-2</v>
      </c>
      <c r="F47">
        <f t="shared" si="1"/>
        <v>3.7391260942198503</v>
      </c>
    </row>
    <row r="48" spans="1:6" x14ac:dyDescent="0.35">
      <c r="A48" s="2">
        <v>44816</v>
      </c>
      <c r="B48">
        <v>763.40002400000003</v>
      </c>
      <c r="C48">
        <f t="shared" si="0"/>
        <v>-1.7060451413827549</v>
      </c>
      <c r="D48" s="3">
        <v>44815</v>
      </c>
      <c r="E48" s="4">
        <v>5.7699999999999994E-2</v>
      </c>
      <c r="F48">
        <f t="shared" si="1"/>
        <v>-1.763745141382755</v>
      </c>
    </row>
    <row r="49" spans="1:6" x14ac:dyDescent="0.35">
      <c r="A49" s="2">
        <v>44823</v>
      </c>
      <c r="B49">
        <v>731.40002400000003</v>
      </c>
      <c r="C49">
        <f t="shared" si="0"/>
        <v>-4.1917735124409692</v>
      </c>
      <c r="D49" s="3">
        <v>44822</v>
      </c>
      <c r="E49" s="4">
        <v>5.9000000000000004E-2</v>
      </c>
      <c r="F49">
        <f t="shared" si="1"/>
        <v>-4.2507735124409693</v>
      </c>
    </row>
    <row r="50" spans="1:6" x14ac:dyDescent="0.35">
      <c r="A50" s="2">
        <v>44830</v>
      </c>
      <c r="B50">
        <v>754.5</v>
      </c>
      <c r="C50">
        <f t="shared" si="0"/>
        <v>3.1583231121140858</v>
      </c>
      <c r="D50" s="3">
        <v>44829</v>
      </c>
      <c r="E50" s="4">
        <v>6.0899999999999996E-2</v>
      </c>
      <c r="F50">
        <f t="shared" si="1"/>
        <v>3.0974231121140856</v>
      </c>
    </row>
    <row r="51" spans="1:6" x14ac:dyDescent="0.35">
      <c r="A51" s="2">
        <v>44837</v>
      </c>
      <c r="B51">
        <v>737.20001200000002</v>
      </c>
      <c r="C51">
        <f t="shared" si="0"/>
        <v>-2.2929076209410186</v>
      </c>
      <c r="D51" s="3">
        <v>44836</v>
      </c>
      <c r="E51" s="4">
        <v>6.1200000000000004E-2</v>
      </c>
      <c r="F51">
        <f t="shared" si="1"/>
        <v>-2.3541076209410186</v>
      </c>
    </row>
    <row r="52" spans="1:6" x14ac:dyDescent="0.35">
      <c r="A52" s="2">
        <v>44844</v>
      </c>
      <c r="B52">
        <v>697.75</v>
      </c>
      <c r="C52">
        <f t="shared" si="0"/>
        <v>-5.3513308949864768</v>
      </c>
      <c r="D52" s="3">
        <v>44843</v>
      </c>
      <c r="E52" s="4">
        <v>6.3299999999999995E-2</v>
      </c>
      <c r="F52">
        <f t="shared" si="1"/>
        <v>-5.4146308949864768</v>
      </c>
    </row>
    <row r="53" spans="1:6" x14ac:dyDescent="0.35">
      <c r="A53" s="2">
        <v>44851</v>
      </c>
      <c r="B53">
        <v>703.40002400000003</v>
      </c>
      <c r="C53">
        <f t="shared" si="0"/>
        <v>0.80974905051953128</v>
      </c>
      <c r="D53" s="3">
        <v>44850</v>
      </c>
      <c r="E53" s="4">
        <v>6.3799999999999996E-2</v>
      </c>
      <c r="F53">
        <f t="shared" si="1"/>
        <v>0.74594905051953131</v>
      </c>
    </row>
    <row r="54" spans="1:6" x14ac:dyDescent="0.35">
      <c r="A54" s="2">
        <v>44858</v>
      </c>
      <c r="B54">
        <v>698.5</v>
      </c>
      <c r="C54">
        <f t="shared" si="0"/>
        <v>-0.696619822691395</v>
      </c>
      <c r="D54" s="3">
        <v>44857</v>
      </c>
      <c r="E54" s="4">
        <v>6.4500000000000002E-2</v>
      </c>
      <c r="F54">
        <f t="shared" si="1"/>
        <v>-0.761119822691395</v>
      </c>
    </row>
    <row r="55" spans="1:6" x14ac:dyDescent="0.35">
      <c r="A55" s="2">
        <v>44865</v>
      </c>
      <c r="B55">
        <v>721.79998799999998</v>
      </c>
      <c r="C55">
        <f t="shared" si="0"/>
        <v>3.3357176807444504</v>
      </c>
      <c r="D55" s="3">
        <v>44864</v>
      </c>
      <c r="E55" s="4">
        <v>6.480000000000001E-2</v>
      </c>
      <c r="F55">
        <f t="shared" si="1"/>
        <v>3.2709176807444504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9578-5588-43C3-A24E-8BE155189193}">
  <dimension ref="A1:K15"/>
  <sheetViews>
    <sheetView workbookViewId="0">
      <selection activeCell="B1" sqref="B1:B14"/>
    </sheetView>
  </sheetViews>
  <sheetFormatPr defaultRowHeight="14.5" x14ac:dyDescent="0.35"/>
  <cols>
    <col min="1" max="1" width="9.453125" bestFit="1" customWidth="1"/>
    <col min="4" max="4" width="10.08984375" bestFit="1" customWidth="1"/>
  </cols>
  <sheetData>
    <row r="1" spans="1:11" x14ac:dyDescent="0.35">
      <c r="A1" t="s">
        <v>0</v>
      </c>
      <c r="B1" t="s">
        <v>1</v>
      </c>
      <c r="C1" t="s">
        <v>31</v>
      </c>
      <c r="D1" s="1" t="s">
        <v>0</v>
      </c>
      <c r="E1" s="1" t="s">
        <v>22</v>
      </c>
      <c r="F1" s="6" t="s">
        <v>33</v>
      </c>
    </row>
    <row r="2" spans="1:11" x14ac:dyDescent="0.35">
      <c r="A2" s="2">
        <v>44470</v>
      </c>
      <c r="B2">
        <v>1062.2459719999999</v>
      </c>
      <c r="J2" s="7" t="s">
        <v>14</v>
      </c>
    </row>
    <row r="3" spans="1:11" x14ac:dyDescent="0.35">
      <c r="A3" s="2">
        <v>44501</v>
      </c>
      <c r="B3">
        <v>937.29632600000002</v>
      </c>
      <c r="C3">
        <f>((B3-B2)/B2)*100</f>
        <v>-11.76277898844317</v>
      </c>
      <c r="D3" s="8"/>
      <c r="E3">
        <f>AVERAGE(E4,E5,E6)</f>
        <v>3.6499999999999998E-2</v>
      </c>
      <c r="F3">
        <f>C3-E3</f>
        <v>-11.79927898844317</v>
      </c>
      <c r="J3" t="s">
        <v>35</v>
      </c>
      <c r="K3">
        <f>AVERAGE(C3:C14)</f>
        <v>-2.8084338586394146</v>
      </c>
    </row>
    <row r="4" spans="1:11" x14ac:dyDescent="0.35">
      <c r="A4" s="2">
        <v>44531</v>
      </c>
      <c r="B4">
        <v>1000.094849</v>
      </c>
      <c r="C4">
        <f t="shared" ref="C4:C14" si="0">((B4-B3)/B3)*100</f>
        <v>6.6999647025182014</v>
      </c>
      <c r="D4" s="3">
        <v>44530</v>
      </c>
      <c r="E4" s="4">
        <v>3.5499999999999997E-2</v>
      </c>
      <c r="F4">
        <f t="shared" ref="F4:F14" si="1">C4-E4</f>
        <v>6.6644647025182016</v>
      </c>
      <c r="J4" t="s">
        <v>18</v>
      </c>
      <c r="K4">
        <f>MAX(C3:C14)</f>
        <v>15.24025632588066</v>
      </c>
    </row>
    <row r="5" spans="1:11" x14ac:dyDescent="0.35">
      <c r="A5" s="2">
        <v>44562</v>
      </c>
      <c r="B5">
        <v>865.63330099999996</v>
      </c>
      <c r="C5">
        <f t="shared" si="0"/>
        <v>-13.444879566617987</v>
      </c>
      <c r="D5" s="3">
        <v>44561</v>
      </c>
      <c r="E5" s="4">
        <v>3.6400000000000002E-2</v>
      </c>
      <c r="F5">
        <f t="shared" si="1"/>
        <v>-13.481279566617987</v>
      </c>
      <c r="J5" t="s">
        <v>19</v>
      </c>
      <c r="K5">
        <f>MIN(C3:C14)</f>
        <v>-13.444879566617987</v>
      </c>
    </row>
    <row r="6" spans="1:11" x14ac:dyDescent="0.35">
      <c r="A6" s="2">
        <v>44593</v>
      </c>
      <c r="B6">
        <v>783.76122999999995</v>
      </c>
      <c r="C6">
        <f t="shared" si="0"/>
        <v>-9.4580546872930444</v>
      </c>
      <c r="D6" s="3">
        <v>44592</v>
      </c>
      <c r="E6" s="4">
        <v>3.7599999999999995E-2</v>
      </c>
      <c r="F6">
        <f t="shared" si="1"/>
        <v>-9.4956546872930438</v>
      </c>
      <c r="J6" t="s">
        <v>17</v>
      </c>
      <c r="K6">
        <f>_xlfn.STDEV.S(C3:C14)</f>
        <v>8.8522505630611956</v>
      </c>
    </row>
    <row r="7" spans="1:11" x14ac:dyDescent="0.35">
      <c r="A7" s="2">
        <v>44621</v>
      </c>
      <c r="B7">
        <v>764.98638900000003</v>
      </c>
      <c r="C7">
        <f t="shared" si="0"/>
        <v>-2.39547967944267</v>
      </c>
      <c r="D7" s="3">
        <v>44620</v>
      </c>
      <c r="E7" s="4">
        <v>3.73E-2</v>
      </c>
      <c r="F7">
        <f t="shared" si="1"/>
        <v>-2.4327796794426702</v>
      </c>
      <c r="J7" t="s">
        <v>36</v>
      </c>
      <c r="K7">
        <f>K6*SQRT(12)</f>
        <v>30.665095473104383</v>
      </c>
    </row>
    <row r="8" spans="1:11" x14ac:dyDescent="0.35">
      <c r="A8" s="2">
        <v>44652</v>
      </c>
      <c r="B8">
        <v>791.53008999999997</v>
      </c>
      <c r="C8">
        <f t="shared" si="0"/>
        <v>3.4698265722999602</v>
      </c>
      <c r="D8" s="3">
        <v>44651</v>
      </c>
      <c r="E8" s="4">
        <v>3.8300000000000001E-2</v>
      </c>
      <c r="F8">
        <f t="shared" si="1"/>
        <v>3.4315265722999602</v>
      </c>
    </row>
    <row r="9" spans="1:11" x14ac:dyDescent="0.35">
      <c r="A9" s="2">
        <v>44682</v>
      </c>
      <c r="B9">
        <v>695.96283000000005</v>
      </c>
      <c r="C9">
        <f t="shared" si="0"/>
        <v>-12.073736830396419</v>
      </c>
      <c r="D9" s="3">
        <v>44680</v>
      </c>
      <c r="E9" s="4">
        <v>4.0300000000000002E-2</v>
      </c>
      <c r="F9">
        <f t="shared" si="1"/>
        <v>-12.114036830396419</v>
      </c>
      <c r="J9" s="7" t="s">
        <v>7</v>
      </c>
    </row>
    <row r="10" spans="1:11" x14ac:dyDescent="0.35">
      <c r="A10" s="2">
        <v>44713</v>
      </c>
      <c r="B10">
        <v>634.25994900000001</v>
      </c>
      <c r="C10">
        <f t="shared" si="0"/>
        <v>-8.8658299466941433</v>
      </c>
      <c r="D10" s="3">
        <v>44712</v>
      </c>
      <c r="E10" s="4">
        <v>4.9100000000000005E-2</v>
      </c>
      <c r="F10">
        <f t="shared" si="1"/>
        <v>-8.9149299466941425</v>
      </c>
      <c r="J10" t="s">
        <v>35</v>
      </c>
      <c r="K10">
        <f>AVERAGE(F3:F14)</f>
        <v>-2.8530338586394151</v>
      </c>
    </row>
    <row r="11" spans="1:11" x14ac:dyDescent="0.35">
      <c r="A11" s="2">
        <v>44743</v>
      </c>
      <c r="B11">
        <v>730.92279099999996</v>
      </c>
      <c r="C11">
        <f t="shared" si="0"/>
        <v>15.24025632588066</v>
      </c>
      <c r="D11" s="3">
        <v>44742</v>
      </c>
      <c r="E11" s="4">
        <v>5.1399999999999994E-2</v>
      </c>
      <c r="F11">
        <f t="shared" si="1"/>
        <v>15.188856325880661</v>
      </c>
      <c r="J11" t="s">
        <v>18</v>
      </c>
      <c r="K11">
        <f>MAX(F3:F14)</f>
        <v>15.188856325880661</v>
      </c>
    </row>
    <row r="12" spans="1:11" x14ac:dyDescent="0.35">
      <c r="A12" s="2">
        <v>44774</v>
      </c>
      <c r="B12">
        <v>753.98046899999997</v>
      </c>
      <c r="C12">
        <f t="shared" si="0"/>
        <v>3.1545983083184517</v>
      </c>
      <c r="D12" s="3">
        <v>44771</v>
      </c>
      <c r="E12" s="4">
        <v>5.5999999999999994E-2</v>
      </c>
      <c r="F12">
        <f t="shared" si="1"/>
        <v>3.0985983083184516</v>
      </c>
      <c r="J12" t="s">
        <v>19</v>
      </c>
      <c r="K12">
        <f>MIN(F3:F14)</f>
        <v>-13.481279566617987</v>
      </c>
    </row>
    <row r="13" spans="1:11" x14ac:dyDescent="0.35">
      <c r="A13" s="2">
        <v>44805</v>
      </c>
      <c r="B13">
        <v>754.5</v>
      </c>
      <c r="C13">
        <f t="shared" si="0"/>
        <v>6.8905100511301054E-2</v>
      </c>
      <c r="D13" s="3">
        <v>44803</v>
      </c>
      <c r="E13" s="4">
        <v>5.5899999999999998E-2</v>
      </c>
      <c r="F13">
        <f t="shared" si="1"/>
        <v>1.3005100511301056E-2</v>
      </c>
      <c r="J13" t="s">
        <v>17</v>
      </c>
      <c r="K13">
        <f>_xlfn.STDEV.S(F3:F14)</f>
        <v>8.8492959285142696</v>
      </c>
    </row>
    <row r="14" spans="1:11" x14ac:dyDescent="0.35">
      <c r="A14" s="2">
        <v>44835</v>
      </c>
      <c r="B14">
        <v>721.79998799999998</v>
      </c>
      <c r="C14">
        <f t="shared" si="0"/>
        <v>-4.3339976143141179</v>
      </c>
      <c r="D14" s="3">
        <v>44834</v>
      </c>
      <c r="E14" s="4">
        <v>6.0899999999999996E-2</v>
      </c>
      <c r="F14">
        <f t="shared" si="1"/>
        <v>-4.3948976143141181</v>
      </c>
      <c r="J14" t="s">
        <v>36</v>
      </c>
      <c r="K14">
        <f>K13*SQRT(12)</f>
        <v>30.654860318798235</v>
      </c>
    </row>
    <row r="15" spans="1:11" x14ac:dyDescent="0.35">
      <c r="D15" s="3"/>
      <c r="E15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F61-E71B-43BA-A263-BF7F9523EE19}">
  <dimension ref="A1:Q54"/>
  <sheetViews>
    <sheetView topLeftCell="D1" workbookViewId="0">
      <selection activeCell="Q21" sqref="Q21"/>
    </sheetView>
  </sheetViews>
  <sheetFormatPr defaultRowHeight="14.5" x14ac:dyDescent="0.35"/>
  <cols>
    <col min="1" max="1" width="10.453125" bestFit="1" customWidth="1"/>
    <col min="3" max="3" width="16.7265625" customWidth="1"/>
  </cols>
  <sheetData>
    <row r="1" spans="1:17" x14ac:dyDescent="0.35">
      <c r="A1" t="s">
        <v>0</v>
      </c>
      <c r="B1" t="s">
        <v>1</v>
      </c>
      <c r="C1" s="5" t="s">
        <v>8</v>
      </c>
      <c r="D1" t="s">
        <v>9</v>
      </c>
      <c r="E1" t="s">
        <v>6</v>
      </c>
    </row>
    <row r="2" spans="1:17" x14ac:dyDescent="0.35">
      <c r="A2" s="2">
        <v>44501</v>
      </c>
      <c r="B2">
        <v>401.49401899999998</v>
      </c>
      <c r="P2" s="7" t="s">
        <v>14</v>
      </c>
    </row>
    <row r="3" spans="1:17" x14ac:dyDescent="0.35">
      <c r="A3" s="2">
        <v>44508</v>
      </c>
      <c r="B3">
        <v>419.61935399999999</v>
      </c>
      <c r="C3">
        <f>((B3-B2)/B2)*100</f>
        <v>4.514471982707172</v>
      </c>
      <c r="D3" s="4">
        <v>3.5299999999999998E-2</v>
      </c>
      <c r="E3">
        <f>(C3-D3)</f>
        <v>4.4791719827071717</v>
      </c>
      <c r="P3" t="s">
        <v>10</v>
      </c>
      <c r="Q3">
        <f>AVERAGE(C3:C54)</f>
        <v>-0.61131065809954566</v>
      </c>
    </row>
    <row r="4" spans="1:17" x14ac:dyDescent="0.35">
      <c r="A4" s="2">
        <v>44515</v>
      </c>
      <c r="B4">
        <v>462.60162400000002</v>
      </c>
      <c r="C4">
        <f t="shared" ref="C4:C54" si="0">((B4-B3)/B3)*100</f>
        <v>10.24315718287866</v>
      </c>
      <c r="D4" s="4">
        <v>3.5400000000000001E-2</v>
      </c>
      <c r="E4">
        <f t="shared" ref="E4:E54" si="1">(C4-D4)</f>
        <v>10.207757182878661</v>
      </c>
      <c r="P4" t="s">
        <v>11</v>
      </c>
      <c r="Q4">
        <f>MAX(C3:C54)</f>
        <v>10.24315718287866</v>
      </c>
    </row>
    <row r="5" spans="1:17" x14ac:dyDescent="0.35">
      <c r="A5" s="2">
        <v>44522</v>
      </c>
      <c r="B5">
        <v>464.622589</v>
      </c>
      <c r="C5">
        <f t="shared" si="0"/>
        <v>0.43686941315190658</v>
      </c>
      <c r="D5" s="4">
        <v>3.5400000000000001E-2</v>
      </c>
      <c r="E5">
        <f t="shared" si="1"/>
        <v>0.4014694131519066</v>
      </c>
      <c r="P5" t="s">
        <v>12</v>
      </c>
      <c r="Q5">
        <f>MIN(C3:C54)</f>
        <v>-12.522431980485488</v>
      </c>
    </row>
    <row r="6" spans="1:17" x14ac:dyDescent="0.35">
      <c r="A6" s="2">
        <v>44529</v>
      </c>
      <c r="B6">
        <v>476.10754400000002</v>
      </c>
      <c r="C6">
        <f t="shared" si="0"/>
        <v>2.4718890712392838</v>
      </c>
      <c r="D6" s="4">
        <v>3.5499999999999997E-2</v>
      </c>
      <c r="E6">
        <f t="shared" si="1"/>
        <v>2.4363890712392839</v>
      </c>
      <c r="P6" t="s">
        <v>13</v>
      </c>
      <c r="Q6">
        <f>_xlfn.STDEV.S(C3:C54)</f>
        <v>5.5737768347448124</v>
      </c>
    </row>
    <row r="7" spans="1:17" x14ac:dyDescent="0.35">
      <c r="A7" s="2">
        <v>44536</v>
      </c>
      <c r="B7">
        <v>472.21350100000001</v>
      </c>
      <c r="C7">
        <f t="shared" si="0"/>
        <v>-0.81789147201582901</v>
      </c>
      <c r="D7" s="4">
        <v>3.5000000000000003E-2</v>
      </c>
      <c r="E7">
        <f t="shared" si="1"/>
        <v>-0.85289147201582904</v>
      </c>
      <c r="P7" t="s">
        <v>15</v>
      </c>
      <c r="Q7">
        <f>_xlfn.VAR.S(C3:C54)</f>
        <v>31.0669882035379</v>
      </c>
    </row>
    <row r="8" spans="1:17" x14ac:dyDescent="0.35">
      <c r="A8" s="2">
        <v>44543</v>
      </c>
      <c r="B8">
        <v>490.796448</v>
      </c>
      <c r="C8">
        <f t="shared" si="0"/>
        <v>3.9352849845773448</v>
      </c>
      <c r="D8" s="4">
        <v>3.56E-2</v>
      </c>
      <c r="E8">
        <f t="shared" si="1"/>
        <v>3.8996849845773447</v>
      </c>
      <c r="P8" t="s">
        <v>16</v>
      </c>
      <c r="Q8">
        <f>Q6*SQRT(52)</f>
        <v>40.193076351331591</v>
      </c>
    </row>
    <row r="9" spans="1:17" x14ac:dyDescent="0.35">
      <c r="A9" s="2">
        <v>44550</v>
      </c>
      <c r="B9">
        <v>523.033142</v>
      </c>
      <c r="C9">
        <f t="shared" si="0"/>
        <v>6.5682410969689826</v>
      </c>
      <c r="D9" s="4">
        <v>3.6299999999999999E-2</v>
      </c>
      <c r="E9">
        <f t="shared" si="1"/>
        <v>6.5319410969689828</v>
      </c>
    </row>
    <row r="10" spans="1:17" x14ac:dyDescent="0.35">
      <c r="A10" s="2">
        <v>44557</v>
      </c>
      <c r="B10">
        <v>536.98266599999999</v>
      </c>
      <c r="C10">
        <f t="shared" si="0"/>
        <v>2.6670439939348998</v>
      </c>
      <c r="D10" s="4">
        <v>3.6400000000000002E-2</v>
      </c>
      <c r="E10">
        <f t="shared" si="1"/>
        <v>2.6306439939348998</v>
      </c>
      <c r="P10" t="s">
        <v>7</v>
      </c>
    </row>
    <row r="11" spans="1:17" x14ac:dyDescent="0.35">
      <c r="A11" s="2">
        <v>44564</v>
      </c>
      <c r="B11">
        <v>569.12072799999999</v>
      </c>
      <c r="C11">
        <f t="shared" si="0"/>
        <v>5.9849347166822682</v>
      </c>
      <c r="D11" s="4">
        <v>3.6000000000000004E-2</v>
      </c>
      <c r="E11">
        <f t="shared" si="1"/>
        <v>5.9489347166822686</v>
      </c>
      <c r="P11" t="s">
        <v>10</v>
      </c>
      <c r="Q11">
        <f>AVERAGE(E3:E54)</f>
        <v>-0.6579260427149306</v>
      </c>
    </row>
    <row r="12" spans="1:17" x14ac:dyDescent="0.35">
      <c r="A12" s="2">
        <v>44571</v>
      </c>
      <c r="B12">
        <v>549.10833700000001</v>
      </c>
      <c r="C12">
        <f t="shared" si="0"/>
        <v>-3.5163700802688007</v>
      </c>
      <c r="D12" s="4">
        <v>3.5900000000000001E-2</v>
      </c>
      <c r="E12">
        <f t="shared" si="1"/>
        <v>-3.5522700802688005</v>
      </c>
      <c r="P12" t="s">
        <v>11</v>
      </c>
      <c r="Q12">
        <f>MAX(E3:E54)</f>
        <v>10.207757182878661</v>
      </c>
    </row>
    <row r="13" spans="1:17" x14ac:dyDescent="0.35">
      <c r="A13" s="2">
        <v>44578</v>
      </c>
      <c r="B13">
        <v>480.34661899999998</v>
      </c>
      <c r="C13">
        <f t="shared" si="0"/>
        <v>-12.522431980485488</v>
      </c>
      <c r="D13" s="4">
        <v>3.73E-2</v>
      </c>
      <c r="E13">
        <f t="shared" si="1"/>
        <v>-12.559731980485488</v>
      </c>
      <c r="P13" t="s">
        <v>12</v>
      </c>
      <c r="Q13">
        <f>MIN(E3:E54)</f>
        <v>-12.559731980485488</v>
      </c>
    </row>
    <row r="14" spans="1:17" x14ac:dyDescent="0.35">
      <c r="A14" s="2">
        <v>44585</v>
      </c>
      <c r="B14">
        <v>438.79379299999999</v>
      </c>
      <c r="C14">
        <f t="shared" si="0"/>
        <v>-8.6505919593034513</v>
      </c>
      <c r="D14" s="4">
        <v>3.7599999999999995E-2</v>
      </c>
      <c r="E14">
        <f t="shared" si="1"/>
        <v>-8.6881919593034507</v>
      </c>
      <c r="P14" t="s">
        <v>13</v>
      </c>
      <c r="Q14">
        <f>_xlfn.STDEV.S(E3:E54)</f>
        <v>5.5752342778256345</v>
      </c>
    </row>
    <row r="15" spans="1:17" x14ac:dyDescent="0.35">
      <c r="A15" s="2">
        <v>44592</v>
      </c>
      <c r="B15">
        <v>460.77786300000002</v>
      </c>
      <c r="C15">
        <f t="shared" si="0"/>
        <v>5.0101141699604748</v>
      </c>
      <c r="D15" s="4">
        <v>3.8599999999999995E-2</v>
      </c>
      <c r="E15">
        <f t="shared" si="1"/>
        <v>4.971514169960475</v>
      </c>
      <c r="P15" t="s">
        <v>15</v>
      </c>
      <c r="Q15">
        <f>Q14*Q14</f>
        <v>31.083237252641926</v>
      </c>
    </row>
    <row r="16" spans="1:17" x14ac:dyDescent="0.35">
      <c r="A16" s="2">
        <v>44599</v>
      </c>
      <c r="B16">
        <v>446.58184799999998</v>
      </c>
      <c r="C16">
        <f t="shared" si="0"/>
        <v>-3.0808804284940323</v>
      </c>
      <c r="D16" s="4">
        <v>3.7499999999999999E-2</v>
      </c>
      <c r="E16">
        <f t="shared" si="1"/>
        <v>-3.1183804284940324</v>
      </c>
      <c r="P16" t="s">
        <v>16</v>
      </c>
      <c r="Q16">
        <f>Q14*SQRT(52)</f>
        <v>40.203586122849536</v>
      </c>
    </row>
    <row r="17" spans="1:5" x14ac:dyDescent="0.35">
      <c r="A17" s="2">
        <v>44606</v>
      </c>
      <c r="B17">
        <v>420.65451000000002</v>
      </c>
      <c r="C17">
        <f t="shared" si="0"/>
        <v>-5.8057303753196798</v>
      </c>
      <c r="D17" s="4">
        <v>3.7200000000000004E-2</v>
      </c>
      <c r="E17">
        <f t="shared" si="1"/>
        <v>-5.8429303753196802</v>
      </c>
    </row>
    <row r="18" spans="1:5" x14ac:dyDescent="0.35">
      <c r="A18" s="2">
        <v>44613</v>
      </c>
      <c r="B18">
        <v>397.83245799999997</v>
      </c>
      <c r="C18">
        <f t="shared" si="0"/>
        <v>-5.4253672449631027</v>
      </c>
      <c r="D18" s="4">
        <v>3.7400000000000003E-2</v>
      </c>
      <c r="E18">
        <f t="shared" si="1"/>
        <v>-5.4627672449631026</v>
      </c>
    </row>
    <row r="19" spans="1:5" x14ac:dyDescent="0.35">
      <c r="A19" s="2">
        <v>44620</v>
      </c>
      <c r="B19">
        <v>431.74511699999999</v>
      </c>
      <c r="C19">
        <f t="shared" si="0"/>
        <v>8.5243570045760375</v>
      </c>
      <c r="D19" s="4">
        <v>3.7999999999999999E-2</v>
      </c>
      <c r="E19">
        <f t="shared" si="1"/>
        <v>8.4863570045760373</v>
      </c>
    </row>
    <row r="20" spans="1:5" x14ac:dyDescent="0.35">
      <c r="A20" s="2">
        <v>44627</v>
      </c>
      <c r="B20">
        <v>446.82830799999999</v>
      </c>
      <c r="C20">
        <f t="shared" si="0"/>
        <v>3.4935406113695548</v>
      </c>
      <c r="D20" s="4">
        <v>3.8300000000000001E-2</v>
      </c>
      <c r="E20">
        <f t="shared" si="1"/>
        <v>3.4552406113695548</v>
      </c>
    </row>
    <row r="21" spans="1:5" x14ac:dyDescent="0.35">
      <c r="A21" s="2">
        <v>44634</v>
      </c>
      <c r="B21">
        <v>437.66009500000001</v>
      </c>
      <c r="C21">
        <f t="shared" si="0"/>
        <v>-2.0518424718963821</v>
      </c>
      <c r="D21" s="4">
        <v>3.7699999999999997E-2</v>
      </c>
      <c r="E21">
        <f t="shared" si="1"/>
        <v>-2.0895424718963822</v>
      </c>
    </row>
    <row r="22" spans="1:5" x14ac:dyDescent="0.35">
      <c r="A22" s="2">
        <v>44641</v>
      </c>
      <c r="B22">
        <v>459.299103</v>
      </c>
      <c r="C22">
        <f t="shared" si="0"/>
        <v>4.9442497150671203</v>
      </c>
      <c r="D22" s="4">
        <v>3.7900000000000003E-2</v>
      </c>
      <c r="E22">
        <f t="shared" si="1"/>
        <v>4.9063497150671207</v>
      </c>
    </row>
    <row r="23" spans="1:5" x14ac:dyDescent="0.35">
      <c r="A23" s="2">
        <v>44648</v>
      </c>
      <c r="B23">
        <v>459.98919699999999</v>
      </c>
      <c r="C23">
        <f t="shared" si="0"/>
        <v>0.15024936811165246</v>
      </c>
      <c r="D23" s="4">
        <v>3.8300000000000001E-2</v>
      </c>
      <c r="E23">
        <f t="shared" si="1"/>
        <v>0.11194936811165246</v>
      </c>
    </row>
    <row r="24" spans="1:5" x14ac:dyDescent="0.35">
      <c r="A24" s="2">
        <v>44655</v>
      </c>
      <c r="B24">
        <v>482.66332999999997</v>
      </c>
      <c r="C24">
        <f t="shared" si="0"/>
        <v>4.9292751107804786</v>
      </c>
      <c r="D24" s="4">
        <v>3.9800000000000002E-2</v>
      </c>
      <c r="E24">
        <f t="shared" si="1"/>
        <v>4.889475110780479</v>
      </c>
    </row>
    <row r="25" spans="1:5" x14ac:dyDescent="0.35">
      <c r="A25" s="2">
        <v>44662</v>
      </c>
      <c r="B25">
        <v>445.99035600000002</v>
      </c>
      <c r="C25">
        <f t="shared" si="0"/>
        <v>-7.5980443759835561</v>
      </c>
      <c r="D25" s="4">
        <v>3.9900000000000005E-2</v>
      </c>
      <c r="E25">
        <f t="shared" si="1"/>
        <v>-7.6379443759835564</v>
      </c>
    </row>
    <row r="26" spans="1:5" x14ac:dyDescent="0.35">
      <c r="A26" s="2">
        <v>44669</v>
      </c>
      <c r="B26">
        <v>413.85223400000001</v>
      </c>
      <c r="C26">
        <f t="shared" si="0"/>
        <v>-7.2060127685810338</v>
      </c>
      <c r="D26" s="4">
        <v>3.9800000000000002E-2</v>
      </c>
      <c r="E26">
        <f t="shared" si="1"/>
        <v>-7.2458127685810334</v>
      </c>
    </row>
    <row r="27" spans="1:5" x14ac:dyDescent="0.35">
      <c r="A27" s="2">
        <v>44676</v>
      </c>
      <c r="B27">
        <v>408.03582799999998</v>
      </c>
      <c r="C27">
        <f t="shared" si="0"/>
        <v>-1.4054306156047061</v>
      </c>
      <c r="D27" s="4">
        <v>4.0099999999999997E-2</v>
      </c>
      <c r="E27">
        <f t="shared" si="1"/>
        <v>-1.4455306156047061</v>
      </c>
    </row>
    <row r="28" spans="1:5" x14ac:dyDescent="0.35">
      <c r="A28" s="2">
        <v>44683</v>
      </c>
      <c r="B28">
        <v>389.25573700000001</v>
      </c>
      <c r="C28">
        <f t="shared" si="0"/>
        <v>-4.6025593125121285</v>
      </c>
      <c r="D28" s="4">
        <v>4.6300000000000001E-2</v>
      </c>
      <c r="E28">
        <f t="shared" si="1"/>
        <v>-4.648859312512128</v>
      </c>
    </row>
    <row r="29" spans="1:5" x14ac:dyDescent="0.35">
      <c r="A29" s="2">
        <v>44690</v>
      </c>
      <c r="B29">
        <v>352.87857100000002</v>
      </c>
      <c r="C29">
        <f t="shared" si="0"/>
        <v>-9.3453127448703448</v>
      </c>
      <c r="D29" s="4">
        <v>4.9000000000000002E-2</v>
      </c>
      <c r="E29">
        <f t="shared" si="1"/>
        <v>-9.3943127448703443</v>
      </c>
    </row>
    <row r="30" spans="1:5" x14ac:dyDescent="0.35">
      <c r="A30" s="2">
        <v>44697</v>
      </c>
      <c r="B30">
        <v>378.06652800000001</v>
      </c>
      <c r="C30">
        <f t="shared" si="0"/>
        <v>7.1378539446647169</v>
      </c>
      <c r="D30" s="4">
        <v>4.9200000000000001E-2</v>
      </c>
      <c r="E30">
        <f t="shared" si="1"/>
        <v>7.088653944664717</v>
      </c>
    </row>
    <row r="31" spans="1:5" x14ac:dyDescent="0.35">
      <c r="A31" s="2">
        <v>44704</v>
      </c>
      <c r="B31">
        <v>357.511932</v>
      </c>
      <c r="C31">
        <f t="shared" si="0"/>
        <v>-5.4367669385426272</v>
      </c>
      <c r="D31" s="4">
        <v>4.8799999999999996E-2</v>
      </c>
      <c r="E31">
        <f t="shared" si="1"/>
        <v>-5.4855669385426271</v>
      </c>
    </row>
    <row r="32" spans="1:5" x14ac:dyDescent="0.35">
      <c r="A32" s="2">
        <v>44711</v>
      </c>
      <c r="B32">
        <v>376.045593</v>
      </c>
      <c r="C32">
        <f t="shared" si="0"/>
        <v>5.1840678145533881</v>
      </c>
      <c r="D32" s="4">
        <v>4.9800000000000004E-2</v>
      </c>
      <c r="E32">
        <f t="shared" si="1"/>
        <v>5.1342678145533878</v>
      </c>
    </row>
    <row r="33" spans="1:5" x14ac:dyDescent="0.35">
      <c r="A33" s="2">
        <v>44718</v>
      </c>
      <c r="B33">
        <v>352.23776199999998</v>
      </c>
      <c r="C33">
        <f t="shared" si="0"/>
        <v>-6.3311022501465724</v>
      </c>
      <c r="D33" s="4">
        <v>0.05</v>
      </c>
      <c r="E33">
        <f t="shared" si="1"/>
        <v>-6.3811022501465722</v>
      </c>
    </row>
    <row r="34" spans="1:5" x14ac:dyDescent="0.35">
      <c r="A34" s="2">
        <v>44725</v>
      </c>
      <c r="B34">
        <v>325.76818800000001</v>
      </c>
      <c r="C34">
        <f t="shared" si="0"/>
        <v>-7.5146894670537812</v>
      </c>
      <c r="D34" s="4">
        <v>5.1200000000000002E-2</v>
      </c>
      <c r="E34">
        <f t="shared" si="1"/>
        <v>-7.5658894670537808</v>
      </c>
    </row>
    <row r="35" spans="1:5" x14ac:dyDescent="0.35">
      <c r="A35" s="2">
        <v>44732</v>
      </c>
      <c r="B35">
        <v>356.52612299999998</v>
      </c>
      <c r="C35">
        <f t="shared" si="0"/>
        <v>9.441663162027341</v>
      </c>
      <c r="D35" s="4">
        <v>5.1100000000000007E-2</v>
      </c>
      <c r="E35">
        <f t="shared" si="1"/>
        <v>9.3905631620273411</v>
      </c>
    </row>
    <row r="36" spans="1:5" x14ac:dyDescent="0.35">
      <c r="A36" s="2">
        <v>44739</v>
      </c>
      <c r="B36">
        <v>344.49899299999998</v>
      </c>
      <c r="C36">
        <f t="shared" si="0"/>
        <v>-3.3734218123478148</v>
      </c>
      <c r="D36" s="4">
        <v>5.1299999999999998E-2</v>
      </c>
      <c r="E36">
        <f t="shared" si="1"/>
        <v>-3.4247218123478147</v>
      </c>
    </row>
    <row r="37" spans="1:5" x14ac:dyDescent="0.35">
      <c r="A37" s="2">
        <v>44746</v>
      </c>
      <c r="B37">
        <v>338.78112800000002</v>
      </c>
      <c r="C37">
        <f t="shared" si="0"/>
        <v>-1.6597624713521182</v>
      </c>
      <c r="D37" s="4">
        <v>5.1699999999999996E-2</v>
      </c>
      <c r="E37">
        <f t="shared" si="1"/>
        <v>-1.7114624713521183</v>
      </c>
    </row>
    <row r="38" spans="1:5" x14ac:dyDescent="0.35">
      <c r="A38" s="2">
        <v>44753</v>
      </c>
      <c r="B38">
        <v>305.213593</v>
      </c>
      <c r="C38">
        <f t="shared" si="0"/>
        <v>-9.9083249406974101</v>
      </c>
      <c r="D38" s="4">
        <v>5.2300000000000006E-2</v>
      </c>
      <c r="E38">
        <f t="shared" si="1"/>
        <v>-9.9606249406974108</v>
      </c>
    </row>
    <row r="39" spans="1:5" x14ac:dyDescent="0.35">
      <c r="A39" s="2">
        <v>44760</v>
      </c>
      <c r="B39">
        <v>331.65304600000002</v>
      </c>
      <c r="C39">
        <f t="shared" si="0"/>
        <v>8.6626066487150233</v>
      </c>
      <c r="D39" s="4">
        <v>5.45E-2</v>
      </c>
      <c r="E39">
        <f t="shared" si="1"/>
        <v>8.6081066487150224</v>
      </c>
    </row>
    <row r="40" spans="1:5" x14ac:dyDescent="0.35">
      <c r="A40" s="2">
        <v>44767</v>
      </c>
      <c r="B40">
        <v>334.13919099999998</v>
      </c>
      <c r="C40">
        <f t="shared" si="0"/>
        <v>0.74962224227543051</v>
      </c>
      <c r="D40" s="4">
        <v>5.5999999999999994E-2</v>
      </c>
      <c r="E40">
        <f t="shared" si="1"/>
        <v>0.69362224227543057</v>
      </c>
    </row>
    <row r="41" spans="1:5" x14ac:dyDescent="0.35">
      <c r="A41" s="2">
        <v>44774</v>
      </c>
      <c r="B41">
        <v>344.03411899999998</v>
      </c>
      <c r="C41">
        <f t="shared" si="0"/>
        <v>2.9613191946705806</v>
      </c>
      <c r="D41" s="4">
        <v>5.5800000000000002E-2</v>
      </c>
      <c r="E41">
        <f t="shared" si="1"/>
        <v>2.9055191946705805</v>
      </c>
    </row>
    <row r="42" spans="1:5" x14ac:dyDescent="0.35">
      <c r="A42" s="2">
        <v>44781</v>
      </c>
      <c r="B42">
        <v>338.663971</v>
      </c>
      <c r="C42">
        <f t="shared" si="0"/>
        <v>-1.5609347164779237</v>
      </c>
      <c r="D42" s="4">
        <v>5.5500000000000001E-2</v>
      </c>
      <c r="E42">
        <f t="shared" si="1"/>
        <v>-1.6164347164779238</v>
      </c>
    </row>
    <row r="43" spans="1:5" x14ac:dyDescent="0.35">
      <c r="A43" s="2">
        <v>44788</v>
      </c>
      <c r="B43">
        <v>329.66412400000002</v>
      </c>
      <c r="C43">
        <f t="shared" si="0"/>
        <v>-2.6574562902057237</v>
      </c>
      <c r="D43" s="4">
        <v>5.5500000000000001E-2</v>
      </c>
      <c r="E43">
        <f t="shared" si="1"/>
        <v>-2.7129562902057236</v>
      </c>
    </row>
    <row r="44" spans="1:5" x14ac:dyDescent="0.35">
      <c r="A44" s="2">
        <v>44795</v>
      </c>
      <c r="B44">
        <v>319.868652</v>
      </c>
      <c r="C44">
        <f t="shared" si="0"/>
        <v>-2.971349105612723</v>
      </c>
      <c r="D44" s="4">
        <v>5.5899999999999998E-2</v>
      </c>
      <c r="E44">
        <f t="shared" si="1"/>
        <v>-3.0272491056127229</v>
      </c>
    </row>
    <row r="45" spans="1:5" x14ac:dyDescent="0.35">
      <c r="A45" s="2">
        <v>44802</v>
      </c>
      <c r="B45">
        <v>319.17254600000001</v>
      </c>
      <c r="C45">
        <f t="shared" si="0"/>
        <v>-0.21762245085522985</v>
      </c>
      <c r="D45" s="4">
        <v>5.6299999999999996E-2</v>
      </c>
      <c r="E45">
        <f t="shared" si="1"/>
        <v>-0.27392245085522987</v>
      </c>
    </row>
    <row r="46" spans="1:5" x14ac:dyDescent="0.35">
      <c r="A46" s="2">
        <v>44809</v>
      </c>
      <c r="B46">
        <v>326.92935199999999</v>
      </c>
      <c r="C46">
        <f t="shared" si="0"/>
        <v>2.4302860935915156</v>
      </c>
      <c r="D46" s="4">
        <v>5.6399999999999999E-2</v>
      </c>
      <c r="E46">
        <f t="shared" si="1"/>
        <v>2.3738860935915156</v>
      </c>
    </row>
    <row r="47" spans="1:5" x14ac:dyDescent="0.35">
      <c r="A47" s="2">
        <v>44816</v>
      </c>
      <c r="B47">
        <v>306.39370700000001</v>
      </c>
      <c r="C47">
        <f t="shared" si="0"/>
        <v>-6.2813708449157515</v>
      </c>
      <c r="D47" s="4">
        <v>5.7699999999999994E-2</v>
      </c>
      <c r="E47">
        <f t="shared" si="1"/>
        <v>-6.3390708449157511</v>
      </c>
    </row>
    <row r="48" spans="1:5" x14ac:dyDescent="0.35">
      <c r="A48" s="2">
        <v>44823</v>
      </c>
      <c r="B48">
        <v>297.49325599999997</v>
      </c>
      <c r="C48">
        <f t="shared" si="0"/>
        <v>-2.9049065945731161</v>
      </c>
      <c r="D48" s="4">
        <v>5.9000000000000004E-2</v>
      </c>
      <c r="E48">
        <f t="shared" si="1"/>
        <v>-2.9639065945731162</v>
      </c>
    </row>
    <row r="49" spans="1:5" x14ac:dyDescent="0.35">
      <c r="A49" s="2">
        <v>44830</v>
      </c>
      <c r="B49">
        <v>280.88577299999997</v>
      </c>
      <c r="C49">
        <f t="shared" si="0"/>
        <v>-5.5824737754727467</v>
      </c>
      <c r="D49" s="4">
        <v>6.0899999999999996E-2</v>
      </c>
      <c r="E49">
        <f t="shared" si="1"/>
        <v>-5.6433737754727469</v>
      </c>
    </row>
    <row r="50" spans="1:5" x14ac:dyDescent="0.35">
      <c r="A50" s="2">
        <v>44837</v>
      </c>
      <c r="B50">
        <v>292.02374300000002</v>
      </c>
      <c r="C50">
        <f t="shared" si="0"/>
        <v>3.9653022938972611</v>
      </c>
      <c r="D50" s="4">
        <v>6.1200000000000004E-2</v>
      </c>
      <c r="E50">
        <f t="shared" si="1"/>
        <v>3.9041022938972612</v>
      </c>
    </row>
    <row r="51" spans="1:5" x14ac:dyDescent="0.35">
      <c r="A51" s="2">
        <v>44844</v>
      </c>
      <c r="B51">
        <v>281.23382600000002</v>
      </c>
      <c r="C51">
        <f t="shared" si="0"/>
        <v>-3.6948766183029171</v>
      </c>
      <c r="D51" s="4">
        <v>6.3299999999999995E-2</v>
      </c>
      <c r="E51">
        <f t="shared" si="1"/>
        <v>-3.758176618302917</v>
      </c>
    </row>
    <row r="52" spans="1:5" x14ac:dyDescent="0.35">
      <c r="A52" s="2">
        <v>44851</v>
      </c>
      <c r="B52">
        <v>278.84710699999999</v>
      </c>
      <c r="C52">
        <f t="shared" si="0"/>
        <v>-0.84866000436235844</v>
      </c>
      <c r="D52" s="4">
        <v>6.3799999999999996E-2</v>
      </c>
      <c r="E52">
        <f t="shared" si="1"/>
        <v>-0.91246000436235841</v>
      </c>
    </row>
    <row r="53" spans="1:5" x14ac:dyDescent="0.35">
      <c r="A53" s="2">
        <v>44858</v>
      </c>
      <c r="B53">
        <v>261.59320100000002</v>
      </c>
      <c r="C53">
        <f t="shared" si="0"/>
        <v>-6.1875865185145971</v>
      </c>
      <c r="D53" s="4">
        <v>6.4500000000000002E-2</v>
      </c>
      <c r="E53">
        <f t="shared" si="1"/>
        <v>-6.2520865185145968</v>
      </c>
    </row>
    <row r="54" spans="1:5" x14ac:dyDescent="0.35">
      <c r="A54" s="2">
        <v>44865</v>
      </c>
      <c r="B54">
        <v>269.35000600000001</v>
      </c>
      <c r="C54">
        <f t="shared" si="0"/>
        <v>2.9652165921544671</v>
      </c>
      <c r="D54" s="4">
        <v>6.480000000000001E-2</v>
      </c>
      <c r="E54">
        <f t="shared" si="1"/>
        <v>2.9004165921544671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2AD7-35D4-4843-8833-8414AE7AE089}">
  <dimension ref="B1:AF229"/>
  <sheetViews>
    <sheetView tabSelected="1" zoomScaleNormal="100" workbookViewId="0">
      <selection activeCell="M9" sqref="M9"/>
    </sheetView>
  </sheetViews>
  <sheetFormatPr defaultRowHeight="14.5" x14ac:dyDescent="0.35"/>
  <cols>
    <col min="1" max="1" width="11.26953125" customWidth="1"/>
    <col min="2" max="2" width="11.54296875" customWidth="1"/>
    <col min="5" max="6" width="10.08984375" bestFit="1" customWidth="1"/>
    <col min="15" max="15" width="10.453125" bestFit="1" customWidth="1"/>
    <col min="19" max="19" width="10.08984375" bestFit="1" customWidth="1"/>
    <col min="26" max="26" width="9.453125" bestFit="1" customWidth="1"/>
    <col min="30" max="30" width="10.08984375" bestFit="1" customWidth="1"/>
  </cols>
  <sheetData>
    <row r="1" spans="2:32" ht="23.5" x14ac:dyDescent="0.55000000000000004">
      <c r="E1" s="19" t="s">
        <v>44</v>
      </c>
      <c r="F1" s="8"/>
      <c r="O1" s="14" t="s">
        <v>45</v>
      </c>
      <c r="P1" s="14"/>
      <c r="AA1" s="14" t="s">
        <v>48</v>
      </c>
      <c r="AB1" s="14"/>
    </row>
    <row r="3" spans="2:32" x14ac:dyDescent="0.35">
      <c r="B3" s="21" t="s">
        <v>37</v>
      </c>
      <c r="C3" s="21" t="s">
        <v>39</v>
      </c>
      <c r="D3" s="21" t="s">
        <v>38</v>
      </c>
      <c r="E3" s="11" t="s">
        <v>74</v>
      </c>
      <c r="F3" s="1" t="s">
        <v>0</v>
      </c>
      <c r="G3" s="1" t="s">
        <v>3</v>
      </c>
      <c r="H3" s="13" t="s">
        <v>75</v>
      </c>
      <c r="O3" t="s">
        <v>0</v>
      </c>
      <c r="P3" t="s">
        <v>39</v>
      </c>
      <c r="Q3" t="s">
        <v>38</v>
      </c>
      <c r="R3" t="s">
        <v>74</v>
      </c>
      <c r="S3" s="1" t="s">
        <v>0</v>
      </c>
      <c r="T3" s="1" t="s">
        <v>32</v>
      </c>
      <c r="U3" t="s">
        <v>76</v>
      </c>
      <c r="Z3" t="s">
        <v>59</v>
      </c>
      <c r="AA3" t="s">
        <v>39</v>
      </c>
      <c r="AB3" t="s">
        <v>38</v>
      </c>
      <c r="AC3" t="s">
        <v>74</v>
      </c>
      <c r="AD3" s="1" t="s">
        <v>0</v>
      </c>
      <c r="AE3" s="1" t="s">
        <v>22</v>
      </c>
      <c r="AF3" t="s">
        <v>77</v>
      </c>
    </row>
    <row r="4" spans="2:32" x14ac:dyDescent="0.35">
      <c r="B4" s="10">
        <v>44501</v>
      </c>
      <c r="C4">
        <v>413.4</v>
      </c>
      <c r="D4">
        <v>759200</v>
      </c>
      <c r="F4" s="3">
        <v>44501</v>
      </c>
      <c r="G4" s="4">
        <v>3.61E-2</v>
      </c>
      <c r="O4" s="2">
        <v>44501</v>
      </c>
      <c r="P4">
        <f>VLOOKUP(O4,B4:D229,2,FALSE)</f>
        <v>413.4</v>
      </c>
      <c r="Q4">
        <f>VLOOKUP(O4,B4:D229,3,FALSE)</f>
        <v>759200</v>
      </c>
      <c r="Z4" s="2">
        <v>44470</v>
      </c>
    </row>
    <row r="5" spans="2:32" x14ac:dyDescent="0.35">
      <c r="B5" s="10">
        <v>44502</v>
      </c>
      <c r="C5">
        <v>409.7</v>
      </c>
      <c r="D5">
        <v>767000</v>
      </c>
      <c r="E5">
        <f>((C5-C4)/C4)*100</f>
        <v>-0.89501693275277905</v>
      </c>
      <c r="F5" s="3">
        <v>44502</v>
      </c>
      <c r="G5" s="4">
        <v>3.61E-2</v>
      </c>
      <c r="H5">
        <f>E5-G5</f>
        <v>-0.93111693275277907</v>
      </c>
      <c r="O5" s="2">
        <v>44508</v>
      </c>
      <c r="P5">
        <f t="shared" ref="P5:P56" si="0">VLOOKUP(O5,B5:D230,2,FALSE)</f>
        <v>418.75</v>
      </c>
      <c r="Q5">
        <f t="shared" ref="Q5:Q56" si="1">VLOOKUP(O5,B5:D230,3,FALSE)</f>
        <v>1155700</v>
      </c>
      <c r="R5">
        <f>((P5-P4)/P4)*100</f>
        <v>1.2941461054668657</v>
      </c>
      <c r="S5" s="3">
        <v>44507</v>
      </c>
      <c r="T5" s="4">
        <v>3.5299999999999998E-2</v>
      </c>
      <c r="U5">
        <f>R5-T5</f>
        <v>1.2588461054668656</v>
      </c>
      <c r="Z5" s="2">
        <v>44501</v>
      </c>
      <c r="AA5">
        <f>VLOOKUP(Z5,B4:D229,2,FALSE)</f>
        <v>413.4</v>
      </c>
      <c r="AB5">
        <f>VLOOKUP(Z5,B4:D229,3,FALSE)</f>
        <v>759200</v>
      </c>
    </row>
    <row r="6" spans="2:32" x14ac:dyDescent="0.35">
      <c r="B6" s="10">
        <v>44503</v>
      </c>
      <c r="C6">
        <v>405.95</v>
      </c>
      <c r="D6">
        <v>833300</v>
      </c>
      <c r="E6">
        <f t="shared" ref="E6:E69" si="2">((C6-C5)/C5)*100</f>
        <v>-0.91530388088845505</v>
      </c>
      <c r="F6" s="3">
        <v>44503</v>
      </c>
      <c r="G6" s="4">
        <v>3.6699999999999997E-2</v>
      </c>
      <c r="H6">
        <f t="shared" ref="H6:H69" si="3">E6-G6</f>
        <v>-0.952003880888455</v>
      </c>
      <c r="O6" s="2">
        <v>44515</v>
      </c>
      <c r="P6">
        <f t="shared" si="0"/>
        <v>421.7</v>
      </c>
      <c r="Q6">
        <f t="shared" si="1"/>
        <v>2145000</v>
      </c>
      <c r="R6">
        <f t="shared" ref="R6:R56" si="4">((P6-P5)/P5)*100</f>
        <v>0.70447761194029579</v>
      </c>
      <c r="S6" s="3">
        <v>44514</v>
      </c>
      <c r="T6" s="4">
        <v>3.5400000000000001E-2</v>
      </c>
      <c r="U6">
        <f t="shared" ref="U6:U56" si="5">R6-T6</f>
        <v>0.6690776119402958</v>
      </c>
      <c r="Z6" s="2">
        <v>44531</v>
      </c>
      <c r="AA6">
        <f t="shared" ref="AA6:AA14" si="6">VLOOKUP(Z6,B5:D230,2,FALSE)</f>
        <v>490.2</v>
      </c>
      <c r="AB6">
        <f t="shared" ref="AB6:AB16" si="7">VLOOKUP(Z6,B5:D230,3,FALSE)</f>
        <v>3903900</v>
      </c>
      <c r="AC6">
        <f>((AA6-AA5)/AA5)*100</f>
        <v>18.577648766328014</v>
      </c>
      <c r="AD6" s="3">
        <v>44530</v>
      </c>
      <c r="AE6" s="4">
        <v>3.5499999999999997E-2</v>
      </c>
      <c r="AF6">
        <f>AC6-AE6</f>
        <v>18.542148766328015</v>
      </c>
    </row>
    <row r="7" spans="2:32" x14ac:dyDescent="0.35">
      <c r="B7" s="10">
        <v>44504</v>
      </c>
      <c r="C7">
        <v>410.25</v>
      </c>
      <c r="D7">
        <v>847600</v>
      </c>
      <c r="E7">
        <f t="shared" si="2"/>
        <v>1.0592437492302036</v>
      </c>
      <c r="F7" s="16"/>
      <c r="G7" s="4">
        <f>AVERAGE(G5,G6,G8,G9)</f>
        <v>3.6150000000000002E-2</v>
      </c>
      <c r="H7">
        <f t="shared" si="3"/>
        <v>1.0230937492302037</v>
      </c>
      <c r="O7" s="2">
        <v>44522</v>
      </c>
      <c r="P7">
        <f t="shared" si="0"/>
        <v>455.85</v>
      </c>
      <c r="Q7">
        <f t="shared" si="1"/>
        <v>2013700</v>
      </c>
      <c r="R7">
        <f t="shared" si="4"/>
        <v>8.0981740573867746</v>
      </c>
      <c r="S7" s="3">
        <v>44521</v>
      </c>
      <c r="T7" s="4">
        <v>3.5400000000000001E-2</v>
      </c>
      <c r="U7">
        <f t="shared" si="5"/>
        <v>8.0627740573867754</v>
      </c>
      <c r="Z7" s="2">
        <v>44562</v>
      </c>
      <c r="AA7">
        <v>570.25</v>
      </c>
      <c r="AB7" t="e">
        <f t="shared" si="7"/>
        <v>#N/A</v>
      </c>
      <c r="AC7">
        <f t="shared" ref="AC7:AC16" si="8">((AA7-AA6)/AA6)*100</f>
        <v>16.330069359445126</v>
      </c>
      <c r="AD7" s="3">
        <v>44561</v>
      </c>
      <c r="AE7" s="4">
        <v>3.6400000000000002E-2</v>
      </c>
      <c r="AF7">
        <f t="shared" ref="AF7:AF16" si="9">AC7-AE7</f>
        <v>16.293669359445126</v>
      </c>
    </row>
    <row r="8" spans="2:32" x14ac:dyDescent="0.35">
      <c r="B8" s="10">
        <v>44508</v>
      </c>
      <c r="C8">
        <v>418.75</v>
      </c>
      <c r="D8">
        <v>1155700</v>
      </c>
      <c r="E8">
        <f t="shared" si="2"/>
        <v>2.0719073735527118</v>
      </c>
      <c r="F8" s="3">
        <v>44508</v>
      </c>
      <c r="G8" s="4">
        <v>3.6299999999999999E-2</v>
      </c>
      <c r="H8">
        <f t="shared" si="3"/>
        <v>2.035607373552712</v>
      </c>
      <c r="O8" s="2">
        <v>44529</v>
      </c>
      <c r="P8">
        <f t="shared" si="0"/>
        <v>476.2</v>
      </c>
      <c r="Q8">
        <f t="shared" si="1"/>
        <v>3588000</v>
      </c>
      <c r="R8">
        <f t="shared" si="4"/>
        <v>4.4641877810683264</v>
      </c>
      <c r="S8" s="3">
        <v>44528</v>
      </c>
      <c r="T8" s="4">
        <v>3.5499999999999997E-2</v>
      </c>
      <c r="U8">
        <f t="shared" si="5"/>
        <v>4.4286877810683265</v>
      </c>
      <c r="Z8" s="2">
        <v>44593</v>
      </c>
      <c r="AA8">
        <f t="shared" si="6"/>
        <v>473.95</v>
      </c>
      <c r="AB8">
        <f t="shared" si="7"/>
        <v>5025800</v>
      </c>
      <c r="AC8">
        <f t="shared" si="8"/>
        <v>-16.887330118369135</v>
      </c>
      <c r="AD8" s="3">
        <v>44592</v>
      </c>
      <c r="AE8" s="4">
        <v>3.7599999999999995E-2</v>
      </c>
      <c r="AF8">
        <f t="shared" si="9"/>
        <v>-16.924930118369137</v>
      </c>
    </row>
    <row r="9" spans="2:32" x14ac:dyDescent="0.35">
      <c r="B9" s="10">
        <v>44509</v>
      </c>
      <c r="C9">
        <v>436.45</v>
      </c>
      <c r="D9">
        <v>1946100</v>
      </c>
      <c r="E9">
        <f t="shared" si="2"/>
        <v>4.2268656716417885</v>
      </c>
      <c r="F9" s="3">
        <v>44509</v>
      </c>
      <c r="G9" s="4">
        <v>3.5499999999999997E-2</v>
      </c>
      <c r="H9">
        <f t="shared" si="3"/>
        <v>4.1913656716417886</v>
      </c>
      <c r="O9" s="2">
        <v>44536</v>
      </c>
      <c r="P9">
        <f t="shared" si="0"/>
        <v>468.9</v>
      </c>
      <c r="Q9">
        <f t="shared" si="1"/>
        <v>4169100</v>
      </c>
      <c r="R9">
        <f t="shared" si="4"/>
        <v>-1.5329693406131901</v>
      </c>
      <c r="S9" s="3">
        <v>44535</v>
      </c>
      <c r="T9" s="4">
        <v>3.5000000000000003E-2</v>
      </c>
      <c r="U9">
        <f t="shared" si="5"/>
        <v>-1.56796934061319</v>
      </c>
      <c r="Z9" s="2">
        <v>44621</v>
      </c>
      <c r="AA9">
        <v>420.8</v>
      </c>
      <c r="AB9" t="e">
        <f t="shared" si="7"/>
        <v>#N/A</v>
      </c>
      <c r="AC9">
        <f t="shared" si="8"/>
        <v>-11.214263107922772</v>
      </c>
      <c r="AD9" s="3">
        <v>44620</v>
      </c>
      <c r="AE9" s="4">
        <v>3.73E-2</v>
      </c>
      <c r="AF9">
        <f t="shared" si="9"/>
        <v>-11.251563107922772</v>
      </c>
    </row>
    <row r="10" spans="2:32" x14ac:dyDescent="0.35">
      <c r="B10" s="10">
        <v>44510</v>
      </c>
      <c r="C10">
        <v>426.55</v>
      </c>
      <c r="D10">
        <v>1978600</v>
      </c>
      <c r="E10">
        <f t="shared" si="2"/>
        <v>-2.2683010654141316</v>
      </c>
      <c r="F10" s="3">
        <v>44510</v>
      </c>
      <c r="G10" s="4">
        <v>3.5299999999999998E-2</v>
      </c>
      <c r="H10">
        <f t="shared" si="3"/>
        <v>-2.3036010654141315</v>
      </c>
      <c r="O10" s="2">
        <v>44543</v>
      </c>
      <c r="P10">
        <f t="shared" si="0"/>
        <v>507.6</v>
      </c>
      <c r="Q10">
        <f t="shared" si="1"/>
        <v>4989400</v>
      </c>
      <c r="R10">
        <f t="shared" si="4"/>
        <v>8.2533589251439636</v>
      </c>
      <c r="S10" s="3">
        <v>44542</v>
      </c>
      <c r="T10" s="4">
        <v>3.56E-2</v>
      </c>
      <c r="U10">
        <f t="shared" si="5"/>
        <v>8.2177589251439631</v>
      </c>
      <c r="Z10" s="2">
        <v>44652</v>
      </c>
      <c r="AA10">
        <v>474.6</v>
      </c>
      <c r="AB10" t="e">
        <f t="shared" si="7"/>
        <v>#N/A</v>
      </c>
      <c r="AC10">
        <f t="shared" si="8"/>
        <v>12.7851711026616</v>
      </c>
      <c r="AD10" s="3">
        <v>44651</v>
      </c>
      <c r="AE10" s="4">
        <v>3.8300000000000001E-2</v>
      </c>
      <c r="AF10">
        <f t="shared" si="9"/>
        <v>12.746871102661601</v>
      </c>
    </row>
    <row r="11" spans="2:32" x14ac:dyDescent="0.35">
      <c r="B11" s="10">
        <v>44511</v>
      </c>
      <c r="C11">
        <v>422.3</v>
      </c>
      <c r="D11">
        <v>1943500</v>
      </c>
      <c r="E11">
        <f t="shared" si="2"/>
        <v>-0.99636619388113934</v>
      </c>
      <c r="F11" s="3">
        <v>44511</v>
      </c>
      <c r="G11" s="4">
        <v>3.5699999999999996E-2</v>
      </c>
      <c r="H11">
        <f t="shared" si="3"/>
        <v>-1.0320661938811393</v>
      </c>
      <c r="O11" s="2">
        <v>44550</v>
      </c>
      <c r="P11">
        <f t="shared" si="0"/>
        <v>468.1</v>
      </c>
      <c r="Q11">
        <f t="shared" si="1"/>
        <v>3699800</v>
      </c>
      <c r="R11">
        <f t="shared" si="4"/>
        <v>-7.7817178881008671</v>
      </c>
      <c r="S11" s="3">
        <v>44549</v>
      </c>
      <c r="T11" s="4">
        <v>3.6299999999999999E-2</v>
      </c>
      <c r="U11">
        <f t="shared" si="5"/>
        <v>-7.8180178881008668</v>
      </c>
      <c r="Z11" s="2">
        <v>44682</v>
      </c>
      <c r="AA11">
        <v>407.8</v>
      </c>
      <c r="AB11" t="e">
        <f t="shared" si="7"/>
        <v>#N/A</v>
      </c>
      <c r="AC11">
        <f t="shared" si="8"/>
        <v>-14.075010535187529</v>
      </c>
      <c r="AD11" s="3">
        <v>44680</v>
      </c>
      <c r="AE11" s="4">
        <v>4.0300000000000002E-2</v>
      </c>
      <c r="AF11">
        <f t="shared" si="9"/>
        <v>-14.115310535187529</v>
      </c>
    </row>
    <row r="12" spans="2:32" x14ac:dyDescent="0.35">
      <c r="B12" s="10">
        <v>44512</v>
      </c>
      <c r="C12">
        <v>427.6</v>
      </c>
      <c r="D12">
        <v>2156700</v>
      </c>
      <c r="E12">
        <f t="shared" si="2"/>
        <v>1.2550319677954087</v>
      </c>
      <c r="F12" s="3">
        <v>44512</v>
      </c>
      <c r="G12" s="4">
        <v>3.5299999999999998E-2</v>
      </c>
      <c r="H12">
        <f t="shared" si="3"/>
        <v>1.2197319677954086</v>
      </c>
      <c r="O12" s="2">
        <v>44557</v>
      </c>
      <c r="P12">
        <f t="shared" si="0"/>
        <v>528.15</v>
      </c>
      <c r="Q12">
        <f t="shared" si="1"/>
        <v>3456700</v>
      </c>
      <c r="R12">
        <f t="shared" si="4"/>
        <v>12.82845545823541</v>
      </c>
      <c r="S12" s="3">
        <v>44556</v>
      </c>
      <c r="T12" s="4">
        <v>3.6400000000000002E-2</v>
      </c>
      <c r="U12">
        <f t="shared" si="5"/>
        <v>12.79205545823541</v>
      </c>
      <c r="Z12" s="2">
        <v>44713</v>
      </c>
      <c r="AA12">
        <f t="shared" si="6"/>
        <v>369.2</v>
      </c>
      <c r="AB12">
        <f t="shared" si="7"/>
        <v>3027700</v>
      </c>
      <c r="AC12">
        <f t="shared" si="8"/>
        <v>-9.4654242275625364</v>
      </c>
      <c r="AD12" s="3">
        <v>44712</v>
      </c>
      <c r="AE12" s="4">
        <v>4.9100000000000005E-2</v>
      </c>
      <c r="AF12">
        <f t="shared" si="9"/>
        <v>-9.5145242275625357</v>
      </c>
    </row>
    <row r="13" spans="2:32" x14ac:dyDescent="0.35">
      <c r="B13" s="10">
        <v>44515</v>
      </c>
      <c r="C13">
        <v>421.7</v>
      </c>
      <c r="D13">
        <v>2145000</v>
      </c>
      <c r="E13">
        <f t="shared" si="2"/>
        <v>-1.3797942001870986</v>
      </c>
      <c r="F13" s="3">
        <v>44515</v>
      </c>
      <c r="G13" s="4">
        <v>3.5499999999999997E-2</v>
      </c>
      <c r="H13">
        <f t="shared" si="3"/>
        <v>-1.4152942001870987</v>
      </c>
      <c r="O13" s="2">
        <v>44564</v>
      </c>
      <c r="P13">
        <f t="shared" si="0"/>
        <v>570.25</v>
      </c>
      <c r="Q13">
        <f t="shared" si="1"/>
        <v>4709900</v>
      </c>
      <c r="R13">
        <f t="shared" si="4"/>
        <v>7.9712202972640398</v>
      </c>
      <c r="S13" s="3">
        <v>44563</v>
      </c>
      <c r="T13" s="4">
        <v>3.6000000000000004E-2</v>
      </c>
      <c r="U13">
        <f t="shared" si="5"/>
        <v>7.9352202972640402</v>
      </c>
      <c r="Z13" s="2">
        <v>44743</v>
      </c>
      <c r="AA13">
        <f t="shared" si="6"/>
        <v>345.7</v>
      </c>
      <c r="AB13">
        <f t="shared" si="7"/>
        <v>2810600</v>
      </c>
      <c r="AC13">
        <f t="shared" si="8"/>
        <v>-6.3651137594799572</v>
      </c>
      <c r="AD13" s="3">
        <v>44742</v>
      </c>
      <c r="AE13" s="4">
        <v>5.1399999999999994E-2</v>
      </c>
      <c r="AF13">
        <f t="shared" si="9"/>
        <v>-6.4165137594799573</v>
      </c>
    </row>
    <row r="14" spans="2:32" x14ac:dyDescent="0.35">
      <c r="B14" s="10">
        <v>44516</v>
      </c>
      <c r="C14">
        <v>440.35</v>
      </c>
      <c r="D14">
        <v>2688400</v>
      </c>
      <c r="E14">
        <f t="shared" si="2"/>
        <v>4.4225752904908786</v>
      </c>
      <c r="F14" s="3">
        <v>44516</v>
      </c>
      <c r="G14" s="4">
        <v>3.5499999999999997E-2</v>
      </c>
      <c r="H14">
        <f t="shared" si="3"/>
        <v>4.3870752904908787</v>
      </c>
      <c r="O14" s="2">
        <v>44571</v>
      </c>
      <c r="P14">
        <f t="shared" si="0"/>
        <v>572.75</v>
      </c>
      <c r="Q14">
        <f t="shared" si="1"/>
        <v>4876300</v>
      </c>
      <c r="R14">
        <f t="shared" si="4"/>
        <v>0.43840420868040331</v>
      </c>
      <c r="S14" s="3">
        <v>44570</v>
      </c>
      <c r="T14" s="4">
        <v>3.5900000000000001E-2</v>
      </c>
      <c r="U14">
        <f t="shared" si="5"/>
        <v>0.40250420868040332</v>
      </c>
      <c r="Z14" s="2">
        <v>44774</v>
      </c>
      <c r="AA14">
        <f t="shared" si="6"/>
        <v>344.6</v>
      </c>
      <c r="AB14">
        <f t="shared" si="7"/>
        <v>4646200</v>
      </c>
      <c r="AC14">
        <f t="shared" si="8"/>
        <v>-0.31819496673415271</v>
      </c>
      <c r="AD14" s="3">
        <v>44771</v>
      </c>
      <c r="AE14" s="4">
        <v>5.5999999999999994E-2</v>
      </c>
      <c r="AF14">
        <f t="shared" si="9"/>
        <v>-0.3741949667341527</v>
      </c>
    </row>
    <row r="15" spans="2:32" x14ac:dyDescent="0.35">
      <c r="B15" s="10">
        <v>44517</v>
      </c>
      <c r="C15">
        <v>477.05</v>
      </c>
      <c r="D15">
        <v>3409900</v>
      </c>
      <c r="E15">
        <f t="shared" si="2"/>
        <v>8.3342795503576657</v>
      </c>
      <c r="F15" s="3">
        <v>44517</v>
      </c>
      <c r="G15" s="4">
        <v>3.56E-2</v>
      </c>
      <c r="H15">
        <f t="shared" si="3"/>
        <v>8.2986795503576651</v>
      </c>
      <c r="O15" s="2">
        <v>44578</v>
      </c>
      <c r="P15">
        <f t="shared" si="0"/>
        <v>552.15</v>
      </c>
      <c r="Q15">
        <f t="shared" si="1"/>
        <v>5648500</v>
      </c>
      <c r="R15">
        <f t="shared" si="4"/>
        <v>-3.5966826713225708</v>
      </c>
      <c r="S15" s="3">
        <v>44577</v>
      </c>
      <c r="T15" s="4">
        <v>3.73E-2</v>
      </c>
      <c r="U15">
        <f t="shared" si="5"/>
        <v>-3.6339826713225709</v>
      </c>
      <c r="Z15" s="2">
        <v>44805</v>
      </c>
      <c r="AA15">
        <v>322.89999999999998</v>
      </c>
      <c r="AB15" t="e">
        <f t="shared" si="7"/>
        <v>#N/A</v>
      </c>
      <c r="AC15">
        <f t="shared" si="8"/>
        <v>-6.2971561230412201</v>
      </c>
      <c r="AD15" s="3">
        <v>44803</v>
      </c>
      <c r="AE15" s="4">
        <v>5.5899999999999998E-2</v>
      </c>
      <c r="AF15">
        <f t="shared" si="9"/>
        <v>-6.3530561230412204</v>
      </c>
    </row>
    <row r="16" spans="2:32" x14ac:dyDescent="0.35">
      <c r="B16" s="10">
        <v>44518</v>
      </c>
      <c r="C16">
        <v>470</v>
      </c>
      <c r="D16">
        <v>3105700</v>
      </c>
      <c r="E16">
        <f t="shared" si="2"/>
        <v>-1.4778325123152734</v>
      </c>
      <c r="F16" s="3">
        <v>44518</v>
      </c>
      <c r="G16" s="4">
        <v>3.5400000000000001E-2</v>
      </c>
      <c r="H16">
        <f t="shared" si="3"/>
        <v>-1.5132325123152734</v>
      </c>
      <c r="O16" s="2">
        <v>44585</v>
      </c>
      <c r="P16">
        <f t="shared" si="0"/>
        <v>449.9</v>
      </c>
      <c r="Q16">
        <f t="shared" si="1"/>
        <v>3199300</v>
      </c>
      <c r="R16">
        <f t="shared" si="4"/>
        <v>-18.518518518518519</v>
      </c>
      <c r="S16" s="3">
        <v>44584</v>
      </c>
      <c r="T16" s="4">
        <v>3.7599999999999995E-2</v>
      </c>
      <c r="U16">
        <f t="shared" si="5"/>
        <v>-18.55611851851852</v>
      </c>
      <c r="Z16" s="2">
        <v>44835</v>
      </c>
      <c r="AA16">
        <v>279.35000000000002</v>
      </c>
      <c r="AB16" t="e">
        <f t="shared" si="7"/>
        <v>#N/A</v>
      </c>
      <c r="AC16">
        <f t="shared" si="8"/>
        <v>-13.48714772375347</v>
      </c>
      <c r="AD16" s="3">
        <v>44834</v>
      </c>
      <c r="AE16" s="4">
        <v>6.0899999999999996E-2</v>
      </c>
      <c r="AF16">
        <f t="shared" si="9"/>
        <v>-13.54804772375347</v>
      </c>
    </row>
    <row r="17" spans="2:21" x14ac:dyDescent="0.35">
      <c r="B17" s="10">
        <v>44522</v>
      </c>
      <c r="C17">
        <v>455.85</v>
      </c>
      <c r="D17">
        <v>2013700</v>
      </c>
      <c r="E17">
        <f t="shared" si="2"/>
        <v>-3.0106382978723358</v>
      </c>
      <c r="F17" s="3">
        <v>44522</v>
      </c>
      <c r="G17" s="4">
        <v>3.5400000000000001E-2</v>
      </c>
      <c r="H17">
        <f t="shared" si="3"/>
        <v>-3.0460382978723359</v>
      </c>
      <c r="O17" s="2">
        <v>44592</v>
      </c>
      <c r="P17">
        <f t="shared" si="0"/>
        <v>476.65</v>
      </c>
      <c r="Q17">
        <f t="shared" si="1"/>
        <v>4867200</v>
      </c>
      <c r="R17">
        <f t="shared" si="4"/>
        <v>5.9457657257168259</v>
      </c>
      <c r="S17" s="3">
        <v>44591</v>
      </c>
      <c r="T17" s="4">
        <v>3.8599999999999995E-2</v>
      </c>
      <c r="U17">
        <f t="shared" si="5"/>
        <v>5.9071657257168262</v>
      </c>
    </row>
    <row r="18" spans="2:21" x14ac:dyDescent="0.35">
      <c r="B18" s="10">
        <v>44523</v>
      </c>
      <c r="C18">
        <v>500.5</v>
      </c>
      <c r="D18">
        <v>1909700</v>
      </c>
      <c r="E18">
        <f t="shared" si="2"/>
        <v>9.7948886695184765</v>
      </c>
      <c r="F18" s="3">
        <v>44523</v>
      </c>
      <c r="G18" s="4">
        <v>3.5299999999999998E-2</v>
      </c>
      <c r="H18">
        <f t="shared" si="3"/>
        <v>9.759588669518477</v>
      </c>
      <c r="O18" s="2">
        <v>44599</v>
      </c>
      <c r="P18">
        <f t="shared" si="0"/>
        <v>452.1</v>
      </c>
      <c r="Q18">
        <f t="shared" si="1"/>
        <v>4641000</v>
      </c>
      <c r="R18">
        <f t="shared" si="4"/>
        <v>-5.1505297388020468</v>
      </c>
      <c r="S18" s="3">
        <v>44598</v>
      </c>
      <c r="T18" s="4">
        <v>3.7499999999999999E-2</v>
      </c>
      <c r="U18">
        <f t="shared" si="5"/>
        <v>-5.1880297388020464</v>
      </c>
    </row>
    <row r="19" spans="2:21" x14ac:dyDescent="0.35">
      <c r="B19" s="10">
        <v>44524</v>
      </c>
      <c r="C19">
        <v>486.65</v>
      </c>
      <c r="D19">
        <v>1077700</v>
      </c>
      <c r="E19">
        <f t="shared" si="2"/>
        <v>-2.7672327672327719</v>
      </c>
      <c r="F19" s="3">
        <v>44524</v>
      </c>
      <c r="G19" s="4">
        <v>3.5499999999999997E-2</v>
      </c>
      <c r="H19">
        <f t="shared" si="3"/>
        <v>-2.8027327672327718</v>
      </c>
      <c r="O19" s="2">
        <v>44606</v>
      </c>
      <c r="P19">
        <f t="shared" si="0"/>
        <v>421.95</v>
      </c>
      <c r="Q19">
        <f t="shared" si="1"/>
        <v>4256200</v>
      </c>
      <c r="R19">
        <f t="shared" si="4"/>
        <v>-6.6688785666887931</v>
      </c>
      <c r="S19" s="3">
        <v>44605</v>
      </c>
      <c r="T19" s="4">
        <v>3.7200000000000004E-2</v>
      </c>
      <c r="U19">
        <f t="shared" si="5"/>
        <v>-6.7060785666887934</v>
      </c>
    </row>
    <row r="20" spans="2:21" x14ac:dyDescent="0.35">
      <c r="B20" s="10">
        <v>44525</v>
      </c>
      <c r="C20">
        <v>499.75</v>
      </c>
      <c r="D20">
        <v>312000</v>
      </c>
      <c r="E20">
        <f t="shared" si="2"/>
        <v>2.6918730093496399</v>
      </c>
      <c r="F20" s="3">
        <v>44525</v>
      </c>
      <c r="G20" s="4">
        <v>3.5499999999999997E-2</v>
      </c>
      <c r="H20">
        <f t="shared" si="3"/>
        <v>2.65637300934964</v>
      </c>
      <c r="O20" s="2">
        <v>44613</v>
      </c>
      <c r="P20">
        <f t="shared" si="0"/>
        <v>412.55</v>
      </c>
      <c r="Q20">
        <f t="shared" si="1"/>
        <v>3140800</v>
      </c>
      <c r="R20">
        <f t="shared" si="4"/>
        <v>-2.2277521033297729</v>
      </c>
      <c r="S20" s="3">
        <v>44612</v>
      </c>
      <c r="T20" s="4">
        <v>3.7400000000000003E-2</v>
      </c>
      <c r="U20">
        <f t="shared" si="5"/>
        <v>-2.2651521033297728</v>
      </c>
    </row>
    <row r="21" spans="2:21" x14ac:dyDescent="0.35">
      <c r="B21" s="10">
        <v>44526</v>
      </c>
      <c r="C21">
        <v>471.85</v>
      </c>
      <c r="D21">
        <v>3434600</v>
      </c>
      <c r="E21">
        <f t="shared" si="2"/>
        <v>-5.5827913956978437</v>
      </c>
      <c r="F21" s="3">
        <v>44526</v>
      </c>
      <c r="G21" s="4">
        <v>3.5400000000000001E-2</v>
      </c>
      <c r="H21">
        <f t="shared" si="3"/>
        <v>-5.6181913956978438</v>
      </c>
      <c r="O21" s="2">
        <v>44620</v>
      </c>
      <c r="P21">
        <v>404.45</v>
      </c>
      <c r="Q21" t="e">
        <f t="shared" si="1"/>
        <v>#N/A</v>
      </c>
      <c r="R21">
        <f t="shared" si="4"/>
        <v>-1.9633983759544351</v>
      </c>
      <c r="S21" s="3">
        <v>44619</v>
      </c>
      <c r="T21" s="4">
        <v>3.7999999999999999E-2</v>
      </c>
      <c r="U21">
        <f t="shared" si="5"/>
        <v>-2.0013983759544351</v>
      </c>
    </row>
    <row r="22" spans="2:21" x14ac:dyDescent="0.35">
      <c r="B22" s="10">
        <v>44529</v>
      </c>
      <c r="C22">
        <v>476.2</v>
      </c>
      <c r="D22">
        <v>3588000</v>
      </c>
      <c r="E22">
        <f t="shared" si="2"/>
        <v>0.9219031471865986</v>
      </c>
      <c r="F22" s="3">
        <v>44529</v>
      </c>
      <c r="G22" s="4">
        <v>3.5400000000000001E-2</v>
      </c>
      <c r="H22">
        <f t="shared" si="3"/>
        <v>0.88650314718659862</v>
      </c>
      <c r="O22" s="2">
        <v>44627</v>
      </c>
      <c r="P22">
        <f t="shared" si="0"/>
        <v>432.9</v>
      </c>
      <c r="Q22">
        <f t="shared" si="1"/>
        <v>3329300</v>
      </c>
      <c r="R22">
        <f t="shared" si="4"/>
        <v>7.0342440351094044</v>
      </c>
      <c r="S22" s="3">
        <v>44626</v>
      </c>
      <c r="T22" s="4">
        <v>3.8300000000000001E-2</v>
      </c>
      <c r="U22">
        <f t="shared" si="5"/>
        <v>6.9959440351094049</v>
      </c>
    </row>
    <row r="23" spans="2:21" x14ac:dyDescent="0.35">
      <c r="B23" s="10">
        <v>44530</v>
      </c>
      <c r="C23">
        <v>476.3</v>
      </c>
      <c r="D23">
        <v>3822000</v>
      </c>
      <c r="E23">
        <f t="shared" si="2"/>
        <v>2.0999580008404607E-2</v>
      </c>
      <c r="F23" s="3">
        <v>44530</v>
      </c>
      <c r="G23" s="4">
        <v>3.5499999999999997E-2</v>
      </c>
      <c r="H23">
        <f t="shared" si="3"/>
        <v>-1.450041999159539E-2</v>
      </c>
      <c r="O23" s="2">
        <v>44634</v>
      </c>
      <c r="P23">
        <f t="shared" si="0"/>
        <v>454.5</v>
      </c>
      <c r="Q23">
        <f t="shared" si="1"/>
        <v>3130400</v>
      </c>
      <c r="R23">
        <f t="shared" si="4"/>
        <v>4.9896049896049952</v>
      </c>
      <c r="S23" s="3">
        <v>44633</v>
      </c>
      <c r="T23" s="4">
        <v>3.7699999999999997E-2</v>
      </c>
      <c r="U23">
        <f t="shared" si="5"/>
        <v>4.9519049896049951</v>
      </c>
    </row>
    <row r="24" spans="2:21" x14ac:dyDescent="0.35">
      <c r="B24" s="10">
        <v>44531</v>
      </c>
      <c r="C24">
        <v>490.2</v>
      </c>
      <c r="D24">
        <v>3903900</v>
      </c>
      <c r="E24">
        <f t="shared" si="2"/>
        <v>2.9183287843795878</v>
      </c>
      <c r="F24" s="3">
        <v>44531</v>
      </c>
      <c r="G24" s="4">
        <v>3.5299999999999998E-2</v>
      </c>
      <c r="H24">
        <f t="shared" si="3"/>
        <v>2.8830287843795879</v>
      </c>
      <c r="O24" s="2">
        <v>44641</v>
      </c>
      <c r="P24">
        <f t="shared" si="0"/>
        <v>444.25</v>
      </c>
      <c r="Q24">
        <f t="shared" si="1"/>
        <v>2884700</v>
      </c>
      <c r="R24">
        <f t="shared" si="4"/>
        <v>-2.2552255225522551</v>
      </c>
      <c r="S24" s="3">
        <v>44640</v>
      </c>
      <c r="T24" s="4">
        <v>3.7900000000000003E-2</v>
      </c>
      <c r="U24">
        <f t="shared" si="5"/>
        <v>-2.2931255225522551</v>
      </c>
    </row>
    <row r="25" spans="2:21" x14ac:dyDescent="0.35">
      <c r="B25" s="10">
        <v>44532</v>
      </c>
      <c r="C25">
        <v>491.3</v>
      </c>
      <c r="D25">
        <v>4091100</v>
      </c>
      <c r="E25">
        <f t="shared" si="2"/>
        <v>0.22439820481436612</v>
      </c>
      <c r="F25" s="3">
        <v>44532</v>
      </c>
      <c r="G25" s="4">
        <v>3.5400000000000001E-2</v>
      </c>
      <c r="H25">
        <f t="shared" si="3"/>
        <v>0.18899820481436613</v>
      </c>
      <c r="O25" s="2">
        <v>44648</v>
      </c>
      <c r="P25">
        <f t="shared" si="0"/>
        <v>455.4</v>
      </c>
      <c r="Q25">
        <f t="shared" si="1"/>
        <v>2756000</v>
      </c>
      <c r="R25">
        <f t="shared" si="4"/>
        <v>2.5098480585255998</v>
      </c>
      <c r="S25" s="3">
        <v>44647</v>
      </c>
      <c r="T25" s="4">
        <v>3.8300000000000001E-2</v>
      </c>
      <c r="U25">
        <f t="shared" si="5"/>
        <v>2.4715480585255998</v>
      </c>
    </row>
    <row r="26" spans="2:21" x14ac:dyDescent="0.35">
      <c r="B26" s="10">
        <v>44533</v>
      </c>
      <c r="C26">
        <v>485.25</v>
      </c>
      <c r="D26">
        <v>4334200</v>
      </c>
      <c r="E26">
        <f t="shared" si="2"/>
        <v>-1.2314268267860802</v>
      </c>
      <c r="F26" s="3">
        <v>44533</v>
      </c>
      <c r="G26" s="4">
        <v>3.5499999999999997E-2</v>
      </c>
      <c r="H26">
        <f t="shared" si="3"/>
        <v>-1.2669268267860803</v>
      </c>
      <c r="O26" s="2">
        <v>44655</v>
      </c>
      <c r="P26">
        <f t="shared" si="0"/>
        <v>474.6</v>
      </c>
      <c r="Q26">
        <f t="shared" si="1"/>
        <v>4036500</v>
      </c>
      <c r="R26">
        <f t="shared" si="4"/>
        <v>4.2160737812911826</v>
      </c>
      <c r="S26" s="3">
        <v>44654</v>
      </c>
      <c r="T26" s="4">
        <v>3.9800000000000002E-2</v>
      </c>
      <c r="U26">
        <f t="shared" si="5"/>
        <v>4.176273781291183</v>
      </c>
    </row>
    <row r="27" spans="2:21" x14ac:dyDescent="0.35">
      <c r="B27" s="10">
        <v>44536</v>
      </c>
      <c r="C27">
        <v>468.9</v>
      </c>
      <c r="D27">
        <v>4169100</v>
      </c>
      <c r="E27">
        <f t="shared" si="2"/>
        <v>-3.3693972179289071</v>
      </c>
      <c r="F27" s="3">
        <v>44536</v>
      </c>
      <c r="G27" s="4">
        <v>3.56E-2</v>
      </c>
      <c r="H27">
        <f t="shared" si="3"/>
        <v>-3.4049972179289072</v>
      </c>
      <c r="O27" s="2">
        <v>44662</v>
      </c>
      <c r="P27">
        <f t="shared" si="0"/>
        <v>497.9</v>
      </c>
      <c r="Q27">
        <f t="shared" si="1"/>
        <v>5982600</v>
      </c>
      <c r="R27">
        <f t="shared" si="4"/>
        <v>4.9093973872734837</v>
      </c>
      <c r="S27" s="3">
        <v>44661</v>
      </c>
      <c r="T27" s="4">
        <v>3.9900000000000005E-2</v>
      </c>
      <c r="U27">
        <f t="shared" si="5"/>
        <v>4.8694973872734835</v>
      </c>
    </row>
    <row r="28" spans="2:21" x14ac:dyDescent="0.35">
      <c r="B28" s="10">
        <v>44537</v>
      </c>
      <c r="C28">
        <v>476.3</v>
      </c>
      <c r="D28">
        <v>4182100</v>
      </c>
      <c r="E28">
        <f t="shared" si="2"/>
        <v>1.5781616549370943</v>
      </c>
      <c r="F28" s="3">
        <v>44537</v>
      </c>
      <c r="G28" s="4">
        <v>3.5699999999999996E-2</v>
      </c>
      <c r="H28">
        <f t="shared" si="3"/>
        <v>1.5424616549370942</v>
      </c>
      <c r="O28" s="2">
        <v>44669</v>
      </c>
      <c r="P28">
        <f t="shared" si="0"/>
        <v>426.25</v>
      </c>
      <c r="Q28">
        <f t="shared" si="1"/>
        <v>4472000</v>
      </c>
      <c r="R28">
        <f t="shared" si="4"/>
        <v>-14.390439847358905</v>
      </c>
      <c r="S28" s="3">
        <v>44668</v>
      </c>
      <c r="T28" s="4">
        <v>3.9800000000000002E-2</v>
      </c>
      <c r="U28">
        <f t="shared" si="5"/>
        <v>-14.430239847358905</v>
      </c>
    </row>
    <row r="29" spans="2:21" x14ac:dyDescent="0.35">
      <c r="B29" s="10">
        <v>44538</v>
      </c>
      <c r="C29">
        <v>484.4</v>
      </c>
      <c r="D29">
        <v>4152200</v>
      </c>
      <c r="E29">
        <f t="shared" si="2"/>
        <v>1.7006088599622013</v>
      </c>
      <c r="F29" s="3">
        <v>44538</v>
      </c>
      <c r="G29" s="4">
        <v>3.5099999999999999E-2</v>
      </c>
      <c r="H29">
        <f t="shared" si="3"/>
        <v>1.6655088599622014</v>
      </c>
      <c r="O29" s="2">
        <v>44676</v>
      </c>
      <c r="P29">
        <f t="shared" si="0"/>
        <v>410</v>
      </c>
      <c r="Q29">
        <f t="shared" si="1"/>
        <v>3198000</v>
      </c>
      <c r="R29">
        <f t="shared" si="4"/>
        <v>-3.8123167155425222</v>
      </c>
      <c r="S29" s="3">
        <v>44675</v>
      </c>
      <c r="T29" s="4">
        <v>4.0099999999999997E-2</v>
      </c>
      <c r="U29">
        <f t="shared" si="5"/>
        <v>-3.852416715542522</v>
      </c>
    </row>
    <row r="30" spans="2:21" x14ac:dyDescent="0.35">
      <c r="B30" s="10">
        <v>44539</v>
      </c>
      <c r="C30">
        <v>487.55</v>
      </c>
      <c r="D30">
        <v>4178200</v>
      </c>
      <c r="E30">
        <f t="shared" si="2"/>
        <v>0.65028901734104749</v>
      </c>
      <c r="F30" s="3">
        <v>44539</v>
      </c>
      <c r="G30" s="4">
        <v>3.5200000000000002E-2</v>
      </c>
      <c r="H30">
        <f t="shared" si="3"/>
        <v>0.61508901734104748</v>
      </c>
      <c r="O30" s="2">
        <v>44683</v>
      </c>
      <c r="P30">
        <f t="shared" si="0"/>
        <v>407.8</v>
      </c>
      <c r="Q30">
        <f t="shared" si="1"/>
        <v>3591900</v>
      </c>
      <c r="R30">
        <f t="shared" si="4"/>
        <v>-0.53658536585365579</v>
      </c>
      <c r="S30" s="3">
        <v>44682</v>
      </c>
      <c r="T30" s="4">
        <v>4.6300000000000001E-2</v>
      </c>
      <c r="U30">
        <f t="shared" si="5"/>
        <v>-0.5828853658536558</v>
      </c>
    </row>
    <row r="31" spans="2:21" x14ac:dyDescent="0.35">
      <c r="B31" s="10">
        <v>44540</v>
      </c>
      <c r="C31">
        <v>481.85</v>
      </c>
      <c r="D31">
        <v>4373200</v>
      </c>
      <c r="E31">
        <f t="shared" si="2"/>
        <v>-1.1691108604245695</v>
      </c>
      <c r="F31" s="3">
        <v>44540</v>
      </c>
      <c r="G31" s="4">
        <v>3.5000000000000003E-2</v>
      </c>
      <c r="H31">
        <f t="shared" si="3"/>
        <v>-1.2041108604245694</v>
      </c>
      <c r="O31" s="2">
        <v>44690</v>
      </c>
      <c r="P31">
        <f t="shared" si="0"/>
        <v>388.05</v>
      </c>
      <c r="Q31">
        <f t="shared" si="1"/>
        <v>3329300</v>
      </c>
      <c r="R31">
        <f t="shared" si="4"/>
        <v>-4.843060323688082</v>
      </c>
      <c r="S31" s="3">
        <v>44689</v>
      </c>
      <c r="T31" s="4">
        <v>4.9000000000000002E-2</v>
      </c>
      <c r="U31">
        <f t="shared" si="5"/>
        <v>-4.8920603236880824</v>
      </c>
    </row>
    <row r="32" spans="2:21" x14ac:dyDescent="0.35">
      <c r="B32" s="10">
        <v>44543</v>
      </c>
      <c r="C32">
        <v>507.6</v>
      </c>
      <c r="D32">
        <v>4989400</v>
      </c>
      <c r="E32">
        <f t="shared" si="2"/>
        <v>5.3439867178582547</v>
      </c>
      <c r="F32" s="3">
        <v>44543</v>
      </c>
      <c r="G32" s="4">
        <v>3.5099999999999999E-2</v>
      </c>
      <c r="H32">
        <f t="shared" si="3"/>
        <v>5.3088867178582548</v>
      </c>
      <c r="O32" s="2">
        <v>44697</v>
      </c>
      <c r="P32">
        <f t="shared" si="0"/>
        <v>362.2</v>
      </c>
      <c r="Q32">
        <f t="shared" si="1"/>
        <v>3071900</v>
      </c>
      <c r="R32">
        <f t="shared" si="4"/>
        <v>-6.6615126916634519</v>
      </c>
      <c r="S32" s="3">
        <v>44696</v>
      </c>
      <c r="T32" s="4">
        <v>4.9200000000000001E-2</v>
      </c>
      <c r="U32">
        <f t="shared" si="5"/>
        <v>-6.7107126916634519</v>
      </c>
    </row>
    <row r="33" spans="2:21" x14ac:dyDescent="0.35">
      <c r="B33" s="10">
        <v>44544</v>
      </c>
      <c r="C33">
        <v>507.2</v>
      </c>
      <c r="D33">
        <v>4981600</v>
      </c>
      <c r="E33">
        <f t="shared" si="2"/>
        <v>-7.8802206461787649E-2</v>
      </c>
      <c r="F33" s="3">
        <v>44544</v>
      </c>
      <c r="G33" s="4">
        <v>3.5200000000000002E-2</v>
      </c>
      <c r="H33">
        <f t="shared" si="3"/>
        <v>-0.11400220646178766</v>
      </c>
      <c r="O33" s="2">
        <v>44704</v>
      </c>
      <c r="P33">
        <f t="shared" si="0"/>
        <v>377.6</v>
      </c>
      <c r="Q33">
        <f t="shared" si="1"/>
        <v>2739100</v>
      </c>
      <c r="R33">
        <f t="shared" si="4"/>
        <v>4.2517945886250779</v>
      </c>
      <c r="S33" s="3">
        <v>44703</v>
      </c>
      <c r="T33" s="4">
        <v>4.8799999999999996E-2</v>
      </c>
      <c r="U33">
        <f t="shared" si="5"/>
        <v>4.2029945886250779</v>
      </c>
    </row>
    <row r="34" spans="2:21" x14ac:dyDescent="0.35">
      <c r="B34" s="10">
        <v>44545</v>
      </c>
      <c r="C34">
        <v>502.95</v>
      </c>
      <c r="D34">
        <v>4851600</v>
      </c>
      <c r="E34">
        <f t="shared" si="2"/>
        <v>-0.83793375394321767</v>
      </c>
      <c r="F34" s="3">
        <v>44545</v>
      </c>
      <c r="G34" s="4">
        <v>3.5299999999999998E-2</v>
      </c>
      <c r="H34">
        <f t="shared" si="3"/>
        <v>-0.87323375394321767</v>
      </c>
      <c r="O34" s="2">
        <v>44711</v>
      </c>
      <c r="P34">
        <f t="shared" si="0"/>
        <v>374.45</v>
      </c>
      <c r="Q34">
        <f t="shared" si="1"/>
        <v>3022500</v>
      </c>
      <c r="R34">
        <f t="shared" si="4"/>
        <v>-0.83421610169492433</v>
      </c>
      <c r="S34" s="3">
        <v>44710</v>
      </c>
      <c r="T34" s="4">
        <v>4.9800000000000004E-2</v>
      </c>
      <c r="U34">
        <f t="shared" si="5"/>
        <v>-0.88401610169492428</v>
      </c>
    </row>
    <row r="35" spans="2:21" x14ac:dyDescent="0.35">
      <c r="B35" s="10">
        <v>44546</v>
      </c>
      <c r="C35">
        <v>507.35</v>
      </c>
      <c r="D35">
        <v>4850300</v>
      </c>
      <c r="E35">
        <f t="shared" si="2"/>
        <v>0.87483845312656006</v>
      </c>
      <c r="F35" s="3">
        <v>44546</v>
      </c>
      <c r="G35" s="4">
        <v>3.56E-2</v>
      </c>
      <c r="H35">
        <f t="shared" si="3"/>
        <v>0.83923845312656009</v>
      </c>
      <c r="O35" s="2">
        <v>44718</v>
      </c>
      <c r="P35">
        <f t="shared" si="0"/>
        <v>370.55</v>
      </c>
      <c r="Q35">
        <f t="shared" si="1"/>
        <v>3429400</v>
      </c>
      <c r="R35">
        <f t="shared" si="4"/>
        <v>-1.0415275737748637</v>
      </c>
      <c r="S35" s="3">
        <v>44717</v>
      </c>
      <c r="T35" s="4">
        <v>0.05</v>
      </c>
      <c r="U35">
        <f t="shared" si="5"/>
        <v>-1.0915275737748638</v>
      </c>
    </row>
    <row r="36" spans="2:21" x14ac:dyDescent="0.35">
      <c r="B36" s="10">
        <v>44547</v>
      </c>
      <c r="C36">
        <v>498.8</v>
      </c>
      <c r="D36">
        <v>3991000</v>
      </c>
      <c r="E36">
        <f t="shared" si="2"/>
        <v>-1.6852271607371658</v>
      </c>
      <c r="F36" s="3">
        <v>44547</v>
      </c>
      <c r="G36" s="4">
        <v>3.56E-2</v>
      </c>
      <c r="H36">
        <f t="shared" si="3"/>
        <v>-1.7208271607371659</v>
      </c>
      <c r="O36" s="2">
        <v>44725</v>
      </c>
      <c r="P36">
        <f t="shared" si="0"/>
        <v>336.3</v>
      </c>
      <c r="Q36">
        <f t="shared" si="1"/>
        <v>3234400</v>
      </c>
      <c r="R36">
        <f t="shared" si="4"/>
        <v>-9.2430171366887048</v>
      </c>
      <c r="S36" s="3">
        <v>44724</v>
      </c>
      <c r="T36" s="4">
        <v>5.1200000000000002E-2</v>
      </c>
      <c r="U36">
        <f t="shared" si="5"/>
        <v>-9.2942171366887045</v>
      </c>
    </row>
    <row r="37" spans="2:21" x14ac:dyDescent="0.35">
      <c r="B37" s="10">
        <v>44550</v>
      </c>
      <c r="C37">
        <v>468.1</v>
      </c>
      <c r="D37">
        <v>3699800</v>
      </c>
      <c r="E37">
        <f t="shared" si="2"/>
        <v>-6.1547714514835583</v>
      </c>
      <c r="F37" s="3">
        <v>44550</v>
      </c>
      <c r="G37" s="4">
        <v>3.6000000000000004E-2</v>
      </c>
      <c r="H37">
        <f t="shared" si="3"/>
        <v>-6.1907714514835579</v>
      </c>
      <c r="O37" s="2">
        <v>44732</v>
      </c>
      <c r="P37">
        <f t="shared" si="0"/>
        <v>321.85000000000002</v>
      </c>
      <c r="Q37">
        <f t="shared" si="1"/>
        <v>2884700</v>
      </c>
      <c r="R37">
        <f t="shared" si="4"/>
        <v>-4.2967588462682098</v>
      </c>
      <c r="S37" s="3">
        <v>44731</v>
      </c>
      <c r="T37" s="4">
        <v>5.1100000000000007E-2</v>
      </c>
      <c r="U37">
        <f t="shared" si="5"/>
        <v>-4.3478588462682097</v>
      </c>
    </row>
    <row r="38" spans="2:21" x14ac:dyDescent="0.35">
      <c r="B38" s="10">
        <v>44551</v>
      </c>
      <c r="C38">
        <v>475.6</v>
      </c>
      <c r="D38">
        <v>3815500</v>
      </c>
      <c r="E38">
        <f t="shared" si="2"/>
        <v>1.6022217474898526</v>
      </c>
      <c r="F38" s="3">
        <v>44551</v>
      </c>
      <c r="G38" s="4">
        <v>3.6699999999999997E-2</v>
      </c>
      <c r="H38">
        <f t="shared" si="3"/>
        <v>1.5655217474898526</v>
      </c>
      <c r="O38" s="2">
        <v>44739</v>
      </c>
      <c r="P38">
        <f t="shared" si="0"/>
        <v>371.25</v>
      </c>
      <c r="Q38">
        <f t="shared" si="1"/>
        <v>2050100</v>
      </c>
      <c r="R38">
        <f t="shared" si="4"/>
        <v>15.348764952617671</v>
      </c>
      <c r="S38" s="3">
        <v>44738</v>
      </c>
      <c r="T38" s="4">
        <v>5.1299999999999998E-2</v>
      </c>
      <c r="U38">
        <f t="shared" si="5"/>
        <v>15.297464952617672</v>
      </c>
    </row>
    <row r="39" spans="2:21" x14ac:dyDescent="0.35">
      <c r="B39" s="10">
        <v>44552</v>
      </c>
      <c r="C39">
        <v>502.5</v>
      </c>
      <c r="D39">
        <v>3940300</v>
      </c>
      <c r="E39">
        <f t="shared" si="2"/>
        <v>5.6560134566862859</v>
      </c>
      <c r="F39" s="3">
        <v>44552</v>
      </c>
      <c r="G39" s="4">
        <v>3.6799999999999999E-2</v>
      </c>
      <c r="H39">
        <f t="shared" si="3"/>
        <v>5.6192134566862855</v>
      </c>
      <c r="O39" s="2">
        <v>44746</v>
      </c>
      <c r="P39">
        <f t="shared" si="0"/>
        <v>337.7</v>
      </c>
      <c r="Q39">
        <f t="shared" si="1"/>
        <v>3234400</v>
      </c>
      <c r="R39">
        <f t="shared" si="4"/>
        <v>-9.0370370370370399</v>
      </c>
      <c r="S39" s="3">
        <v>44745</v>
      </c>
      <c r="T39" s="4">
        <v>5.1699999999999996E-2</v>
      </c>
      <c r="U39">
        <f t="shared" si="5"/>
        <v>-9.0887370370370402</v>
      </c>
    </row>
    <row r="40" spans="2:21" x14ac:dyDescent="0.35">
      <c r="B40" s="10">
        <v>44553</v>
      </c>
      <c r="C40">
        <v>530.20000000000005</v>
      </c>
      <c r="D40">
        <v>4625400</v>
      </c>
      <c r="E40">
        <f t="shared" si="2"/>
        <v>5.5124378109452827</v>
      </c>
      <c r="F40" s="3">
        <v>44553</v>
      </c>
      <c r="G40" s="4">
        <v>3.6600000000000001E-2</v>
      </c>
      <c r="H40">
        <f t="shared" si="3"/>
        <v>5.4758378109452828</v>
      </c>
      <c r="O40" s="2">
        <v>44753</v>
      </c>
      <c r="P40">
        <f t="shared" si="0"/>
        <v>329.45</v>
      </c>
      <c r="Q40">
        <f t="shared" si="1"/>
        <v>3554200</v>
      </c>
      <c r="R40">
        <f t="shared" si="4"/>
        <v>-2.44299674267101</v>
      </c>
      <c r="S40" s="3">
        <v>44752</v>
      </c>
      <c r="T40" s="4">
        <v>5.2300000000000006E-2</v>
      </c>
      <c r="U40">
        <f t="shared" si="5"/>
        <v>-2.4952967426710098</v>
      </c>
    </row>
    <row r="41" spans="2:21" x14ac:dyDescent="0.35">
      <c r="B41" s="10">
        <v>44554</v>
      </c>
      <c r="C41">
        <v>530.95000000000005</v>
      </c>
      <c r="D41">
        <v>4019600</v>
      </c>
      <c r="E41">
        <f t="shared" si="2"/>
        <v>0.14145605431912486</v>
      </c>
      <c r="F41" s="3">
        <v>44554</v>
      </c>
      <c r="G41" s="4">
        <v>3.6299999999999999E-2</v>
      </c>
      <c r="H41">
        <f t="shared" si="3"/>
        <v>0.10515605431912486</v>
      </c>
      <c r="O41" s="2">
        <v>44760</v>
      </c>
      <c r="P41">
        <f t="shared" si="0"/>
        <v>319.39999999999998</v>
      </c>
      <c r="Q41">
        <f t="shared" si="1"/>
        <v>4082000</v>
      </c>
      <c r="R41">
        <f t="shared" si="4"/>
        <v>-3.0505387767491308</v>
      </c>
      <c r="S41" s="3">
        <v>44759</v>
      </c>
      <c r="T41" s="4">
        <v>5.45E-2</v>
      </c>
      <c r="U41">
        <f t="shared" si="5"/>
        <v>-3.1050387767491308</v>
      </c>
    </row>
    <row r="42" spans="2:21" x14ac:dyDescent="0.35">
      <c r="B42" s="10">
        <v>44557</v>
      </c>
      <c r="C42">
        <v>528.15</v>
      </c>
      <c r="D42">
        <v>3456700</v>
      </c>
      <c r="E42">
        <f t="shared" si="2"/>
        <v>-0.52735662491761337</v>
      </c>
      <c r="F42" s="3">
        <v>44557</v>
      </c>
      <c r="G42" s="4">
        <v>3.6400000000000002E-2</v>
      </c>
      <c r="H42">
        <f t="shared" si="3"/>
        <v>-0.56375662491761336</v>
      </c>
      <c r="O42" s="2">
        <v>44767</v>
      </c>
      <c r="P42">
        <f t="shared" si="0"/>
        <v>333.7</v>
      </c>
      <c r="Q42">
        <f t="shared" si="1"/>
        <v>3019900</v>
      </c>
      <c r="R42">
        <f t="shared" si="4"/>
        <v>4.4771446462116504</v>
      </c>
      <c r="S42" s="3">
        <v>44766</v>
      </c>
      <c r="T42" s="4">
        <v>5.5999999999999994E-2</v>
      </c>
      <c r="U42">
        <f t="shared" si="5"/>
        <v>4.4211446462116504</v>
      </c>
    </row>
    <row r="43" spans="2:21" x14ac:dyDescent="0.35">
      <c r="B43" s="10">
        <v>44558</v>
      </c>
      <c r="C43">
        <v>540.29999999999995</v>
      </c>
      <c r="D43">
        <v>2576600</v>
      </c>
      <c r="E43">
        <f t="shared" si="2"/>
        <v>2.3004828173814214</v>
      </c>
      <c r="F43" s="3">
        <v>44558</v>
      </c>
      <c r="G43" s="4">
        <v>3.6400000000000002E-2</v>
      </c>
      <c r="H43">
        <f t="shared" si="3"/>
        <v>2.2640828173814214</v>
      </c>
      <c r="O43" s="2">
        <v>44774</v>
      </c>
      <c r="P43">
        <f t="shared" si="0"/>
        <v>344.6</v>
      </c>
      <c r="Q43">
        <f t="shared" si="1"/>
        <v>4646200</v>
      </c>
      <c r="R43">
        <f t="shared" si="4"/>
        <v>3.2664069523524226</v>
      </c>
      <c r="S43" s="3">
        <v>44773</v>
      </c>
      <c r="T43" s="4">
        <v>5.5800000000000002E-2</v>
      </c>
      <c r="U43">
        <f t="shared" si="5"/>
        <v>3.2106069523524225</v>
      </c>
    </row>
    <row r="44" spans="2:21" x14ac:dyDescent="0.35">
      <c r="B44" s="10">
        <v>44559</v>
      </c>
      <c r="C44">
        <v>534.5</v>
      </c>
      <c r="D44">
        <v>1556100</v>
      </c>
      <c r="E44">
        <f t="shared" si="2"/>
        <v>-1.0734776975754126</v>
      </c>
      <c r="F44" s="3">
        <v>44559</v>
      </c>
      <c r="G44" s="4">
        <v>3.6299999999999999E-2</v>
      </c>
      <c r="H44">
        <f t="shared" si="3"/>
        <v>-1.1097776975754126</v>
      </c>
      <c r="O44" s="2">
        <v>44781</v>
      </c>
      <c r="P44">
        <f t="shared" si="0"/>
        <v>345.45</v>
      </c>
      <c r="Q44">
        <f t="shared" si="1"/>
        <v>4548700</v>
      </c>
      <c r="R44">
        <f t="shared" si="4"/>
        <v>0.24666279744630465</v>
      </c>
      <c r="S44" s="3">
        <v>44780</v>
      </c>
      <c r="T44" s="4">
        <v>5.5500000000000001E-2</v>
      </c>
      <c r="U44">
        <f t="shared" si="5"/>
        <v>0.19116279744630466</v>
      </c>
    </row>
    <row r="45" spans="2:21" x14ac:dyDescent="0.35">
      <c r="B45" s="10">
        <v>44560</v>
      </c>
      <c r="C45">
        <v>541.15</v>
      </c>
      <c r="D45">
        <v>260000</v>
      </c>
      <c r="E45">
        <f t="shared" si="2"/>
        <v>1.2441534144059827</v>
      </c>
      <c r="F45" s="3">
        <v>44560</v>
      </c>
      <c r="G45" s="4">
        <v>3.6499999999999998E-2</v>
      </c>
      <c r="H45">
        <f t="shared" si="3"/>
        <v>1.2076534144059827</v>
      </c>
      <c r="O45" s="2">
        <v>44788</v>
      </c>
      <c r="P45">
        <v>337.65</v>
      </c>
      <c r="Q45" t="e">
        <f t="shared" si="1"/>
        <v>#N/A</v>
      </c>
      <c r="R45">
        <f t="shared" si="4"/>
        <v>-2.2579244463742976</v>
      </c>
      <c r="S45" s="3">
        <v>44787</v>
      </c>
      <c r="T45" s="4">
        <v>5.5500000000000001E-2</v>
      </c>
      <c r="U45">
        <f t="shared" si="5"/>
        <v>-2.3134244463742974</v>
      </c>
    </row>
    <row r="46" spans="2:21" x14ac:dyDescent="0.35">
      <c r="B46" s="10">
        <v>44561</v>
      </c>
      <c r="C46">
        <v>548</v>
      </c>
      <c r="D46">
        <v>4319900</v>
      </c>
      <c r="E46">
        <f t="shared" si="2"/>
        <v>1.2658227848101309</v>
      </c>
      <c r="F46" s="3">
        <v>44561</v>
      </c>
      <c r="G46" s="4">
        <v>3.6400000000000002E-2</v>
      </c>
      <c r="H46">
        <f t="shared" si="3"/>
        <v>1.2294227848101309</v>
      </c>
      <c r="O46" s="2">
        <v>44795</v>
      </c>
      <c r="P46">
        <f t="shared" si="0"/>
        <v>322.8</v>
      </c>
      <c r="Q46">
        <f t="shared" si="1"/>
        <v>4758000</v>
      </c>
      <c r="R46">
        <f t="shared" si="4"/>
        <v>-4.3980453131941255</v>
      </c>
      <c r="S46" s="3">
        <v>44794</v>
      </c>
      <c r="T46" s="4">
        <v>5.5899999999999998E-2</v>
      </c>
      <c r="U46">
        <f t="shared" si="5"/>
        <v>-4.4539453131941258</v>
      </c>
    </row>
    <row r="47" spans="2:21" x14ac:dyDescent="0.35">
      <c r="B47" s="10">
        <v>44564</v>
      </c>
      <c r="C47">
        <v>570.25</v>
      </c>
      <c r="D47">
        <v>4709900</v>
      </c>
      <c r="E47">
        <f t="shared" si="2"/>
        <v>4.0602189781021893</v>
      </c>
      <c r="F47" s="3">
        <v>44564</v>
      </c>
      <c r="G47" s="4">
        <v>3.5900000000000001E-2</v>
      </c>
      <c r="H47">
        <f t="shared" si="3"/>
        <v>4.0243189781021895</v>
      </c>
      <c r="O47" s="2">
        <v>44802</v>
      </c>
      <c r="P47">
        <f t="shared" si="0"/>
        <v>313.85000000000002</v>
      </c>
      <c r="Q47">
        <f t="shared" si="1"/>
        <v>6669000</v>
      </c>
      <c r="R47">
        <f t="shared" si="4"/>
        <v>-2.7726146220569974</v>
      </c>
      <c r="S47" s="3">
        <v>44801</v>
      </c>
      <c r="T47" s="4">
        <v>5.6299999999999996E-2</v>
      </c>
      <c r="U47">
        <f t="shared" si="5"/>
        <v>-2.8289146220569972</v>
      </c>
    </row>
    <row r="48" spans="2:21" x14ac:dyDescent="0.35">
      <c r="B48" s="10">
        <v>44565</v>
      </c>
      <c r="C48">
        <v>562.35</v>
      </c>
      <c r="D48">
        <v>4637100</v>
      </c>
      <c r="E48">
        <f t="shared" si="2"/>
        <v>-1.3853572994300705</v>
      </c>
      <c r="F48" s="3">
        <v>44565</v>
      </c>
      <c r="G48" s="4">
        <v>3.6000000000000004E-2</v>
      </c>
      <c r="H48">
        <f t="shared" si="3"/>
        <v>-1.4213572994300705</v>
      </c>
      <c r="O48" s="2">
        <v>44809</v>
      </c>
      <c r="P48">
        <v>325.25</v>
      </c>
      <c r="Q48" t="e">
        <f t="shared" si="1"/>
        <v>#N/A</v>
      </c>
      <c r="R48">
        <f t="shared" si="4"/>
        <v>3.6323084275927919</v>
      </c>
      <c r="S48" s="3">
        <v>44808</v>
      </c>
      <c r="T48" s="4">
        <v>5.6399999999999999E-2</v>
      </c>
      <c r="U48">
        <f t="shared" si="5"/>
        <v>3.5759084275927919</v>
      </c>
    </row>
    <row r="49" spans="2:21" x14ac:dyDescent="0.35">
      <c r="B49" s="10">
        <v>44566</v>
      </c>
      <c r="C49">
        <v>553.75</v>
      </c>
      <c r="D49">
        <v>4689100</v>
      </c>
      <c r="E49">
        <f t="shared" si="2"/>
        <v>-1.5292967013425842</v>
      </c>
      <c r="F49" s="3">
        <v>44566</v>
      </c>
      <c r="G49" s="4">
        <v>3.5799999999999998E-2</v>
      </c>
      <c r="H49">
        <f t="shared" si="3"/>
        <v>-1.5650967013425843</v>
      </c>
      <c r="O49" s="2">
        <v>44816</v>
      </c>
      <c r="P49">
        <f t="shared" si="0"/>
        <v>339.15</v>
      </c>
      <c r="Q49">
        <f t="shared" si="1"/>
        <v>8663200</v>
      </c>
      <c r="R49">
        <f t="shared" si="4"/>
        <v>4.2736356648731677</v>
      </c>
      <c r="S49" s="3">
        <v>44815</v>
      </c>
      <c r="T49" s="4">
        <v>5.7699999999999994E-2</v>
      </c>
      <c r="U49">
        <f t="shared" si="5"/>
        <v>4.2159356648731681</v>
      </c>
    </row>
    <row r="50" spans="2:21" x14ac:dyDescent="0.35">
      <c r="B50" s="10">
        <v>44567</v>
      </c>
      <c r="C50">
        <v>561.6</v>
      </c>
      <c r="D50">
        <v>4815200</v>
      </c>
      <c r="E50">
        <f t="shared" si="2"/>
        <v>1.4176072234763022</v>
      </c>
      <c r="F50" s="3">
        <v>44567</v>
      </c>
      <c r="G50" s="4">
        <v>3.5699999999999996E-2</v>
      </c>
      <c r="H50">
        <f t="shared" si="3"/>
        <v>1.3819072234763021</v>
      </c>
      <c r="O50" s="2">
        <v>44823</v>
      </c>
      <c r="P50">
        <f t="shared" si="0"/>
        <v>301.3</v>
      </c>
      <c r="Q50">
        <f t="shared" si="1"/>
        <v>8192600</v>
      </c>
      <c r="R50">
        <f t="shared" si="4"/>
        <v>-11.160253575114247</v>
      </c>
      <c r="S50" s="3">
        <v>44822</v>
      </c>
      <c r="T50" s="4">
        <v>5.9000000000000004E-2</v>
      </c>
      <c r="U50">
        <f t="shared" si="5"/>
        <v>-11.219253575114246</v>
      </c>
    </row>
    <row r="51" spans="2:21" x14ac:dyDescent="0.35">
      <c r="B51" s="10">
        <v>44568</v>
      </c>
      <c r="C51">
        <v>578.5</v>
      </c>
      <c r="D51">
        <v>4927000</v>
      </c>
      <c r="E51">
        <f t="shared" si="2"/>
        <v>3.0092592592592551</v>
      </c>
      <c r="F51" s="3">
        <v>44568</v>
      </c>
      <c r="G51" s="4">
        <v>3.6000000000000004E-2</v>
      </c>
      <c r="H51">
        <f t="shared" si="3"/>
        <v>2.973259259259255</v>
      </c>
      <c r="O51" s="2">
        <v>44830</v>
      </c>
      <c r="P51">
        <f t="shared" si="0"/>
        <v>290.60000000000002</v>
      </c>
      <c r="Q51">
        <f t="shared" si="1"/>
        <v>6453200</v>
      </c>
      <c r="R51">
        <f t="shared" si="4"/>
        <v>-3.5512777962163922</v>
      </c>
      <c r="S51" s="3">
        <v>44829</v>
      </c>
      <c r="T51" s="4">
        <v>6.0899999999999996E-2</v>
      </c>
      <c r="U51">
        <f t="shared" si="5"/>
        <v>-3.6121777962163923</v>
      </c>
    </row>
    <row r="52" spans="2:21" x14ac:dyDescent="0.35">
      <c r="B52" s="10">
        <v>44571</v>
      </c>
      <c r="C52">
        <v>572.75</v>
      </c>
      <c r="D52">
        <v>4876300</v>
      </c>
      <c r="E52">
        <f t="shared" si="2"/>
        <v>-0.99394987035436466</v>
      </c>
      <c r="F52" s="3">
        <v>44571</v>
      </c>
      <c r="G52" s="4">
        <v>3.5900000000000001E-2</v>
      </c>
      <c r="H52">
        <f t="shared" si="3"/>
        <v>-1.0298498703543646</v>
      </c>
      <c r="O52" s="2">
        <v>44837</v>
      </c>
      <c r="P52">
        <f t="shared" si="0"/>
        <v>279.35000000000002</v>
      </c>
      <c r="Q52">
        <f t="shared" si="1"/>
        <v>8299200</v>
      </c>
      <c r="R52">
        <f t="shared" si="4"/>
        <v>-3.8713007570543696</v>
      </c>
      <c r="S52" s="3">
        <v>44836</v>
      </c>
      <c r="T52" s="4">
        <v>6.1200000000000004E-2</v>
      </c>
      <c r="U52">
        <f t="shared" si="5"/>
        <v>-3.9325007570543695</v>
      </c>
    </row>
    <row r="53" spans="2:21" x14ac:dyDescent="0.35">
      <c r="B53" s="10">
        <v>44572</v>
      </c>
      <c r="C53">
        <v>574.5</v>
      </c>
      <c r="D53">
        <v>5103800</v>
      </c>
      <c r="E53">
        <f t="shared" si="2"/>
        <v>0.30554343081623747</v>
      </c>
      <c r="F53" s="3">
        <v>44572</v>
      </c>
      <c r="G53" s="4">
        <v>3.5799999999999998E-2</v>
      </c>
      <c r="H53">
        <f t="shared" si="3"/>
        <v>0.26974343081623747</v>
      </c>
      <c r="O53" s="2">
        <v>44844</v>
      </c>
      <c r="P53">
        <f t="shared" si="0"/>
        <v>290.39999999999998</v>
      </c>
      <c r="Q53">
        <f t="shared" si="1"/>
        <v>9525100</v>
      </c>
      <c r="R53">
        <f t="shared" si="4"/>
        <v>3.9556112403794357</v>
      </c>
      <c r="S53" s="3">
        <v>44843</v>
      </c>
      <c r="T53" s="4">
        <v>6.3299999999999995E-2</v>
      </c>
      <c r="U53">
        <f t="shared" si="5"/>
        <v>3.8923112403794358</v>
      </c>
    </row>
    <row r="54" spans="2:21" x14ac:dyDescent="0.35">
      <c r="B54" s="10">
        <v>44573</v>
      </c>
      <c r="C54">
        <v>577.75</v>
      </c>
      <c r="D54">
        <v>5024500</v>
      </c>
      <c r="E54">
        <f t="shared" si="2"/>
        <v>0.56570931244560485</v>
      </c>
      <c r="F54" s="3">
        <v>44573</v>
      </c>
      <c r="G54" s="4">
        <v>3.5699999999999996E-2</v>
      </c>
      <c r="H54">
        <f t="shared" si="3"/>
        <v>0.5300093124456049</v>
      </c>
      <c r="O54" s="2">
        <v>44851</v>
      </c>
      <c r="P54">
        <f t="shared" si="0"/>
        <v>282.35000000000002</v>
      </c>
      <c r="Q54">
        <f t="shared" si="1"/>
        <v>9140300</v>
      </c>
      <c r="R54">
        <f t="shared" si="4"/>
        <v>-2.7720385674930976</v>
      </c>
      <c r="S54" s="3">
        <v>44850</v>
      </c>
      <c r="T54" s="4">
        <v>6.3799999999999996E-2</v>
      </c>
      <c r="U54">
        <f t="shared" si="5"/>
        <v>-2.8358385674930977</v>
      </c>
    </row>
    <row r="55" spans="2:21" x14ac:dyDescent="0.35">
      <c r="B55" s="10">
        <v>44574</v>
      </c>
      <c r="C55">
        <v>572.29999999999995</v>
      </c>
      <c r="D55">
        <v>5162300</v>
      </c>
      <c r="E55">
        <f t="shared" si="2"/>
        <v>-0.94331458243185551</v>
      </c>
      <c r="F55" s="3">
        <v>44574</v>
      </c>
      <c r="G55" s="4">
        <v>3.5799999999999998E-2</v>
      </c>
      <c r="H55">
        <f t="shared" si="3"/>
        <v>-0.97911458243185545</v>
      </c>
      <c r="O55" s="2">
        <v>44858</v>
      </c>
      <c r="P55">
        <v>273.8</v>
      </c>
      <c r="Q55" t="e">
        <f t="shared" si="1"/>
        <v>#N/A</v>
      </c>
      <c r="R55">
        <f t="shared" si="4"/>
        <v>-3.0281565432973299</v>
      </c>
      <c r="S55" s="3">
        <v>44857</v>
      </c>
      <c r="T55" s="4">
        <v>6.4500000000000002E-2</v>
      </c>
      <c r="U55">
        <f t="shared" si="5"/>
        <v>-3.0926565432973296</v>
      </c>
    </row>
    <row r="56" spans="2:21" x14ac:dyDescent="0.35">
      <c r="B56" s="10">
        <v>44575</v>
      </c>
      <c r="C56">
        <v>559.25</v>
      </c>
      <c r="D56">
        <v>5330000</v>
      </c>
      <c r="E56">
        <f t="shared" si="2"/>
        <v>-2.2802725843089213</v>
      </c>
      <c r="F56" s="3">
        <v>44575</v>
      </c>
      <c r="G56" s="4">
        <v>3.5900000000000001E-2</v>
      </c>
      <c r="H56">
        <f t="shared" si="3"/>
        <v>-2.3161725843089211</v>
      </c>
      <c r="O56" s="2">
        <v>44865</v>
      </c>
      <c r="P56">
        <f t="shared" si="0"/>
        <v>270.89999999999998</v>
      </c>
      <c r="Q56">
        <f t="shared" si="1"/>
        <v>9743500</v>
      </c>
      <c r="R56">
        <f t="shared" si="4"/>
        <v>-1.059167275383504</v>
      </c>
      <c r="S56" s="3">
        <v>44864</v>
      </c>
      <c r="T56" s="4">
        <v>6.480000000000001E-2</v>
      </c>
      <c r="U56">
        <f t="shared" si="5"/>
        <v>-1.1239672753835039</v>
      </c>
    </row>
    <row r="57" spans="2:21" x14ac:dyDescent="0.35">
      <c r="B57" s="10">
        <v>44578</v>
      </c>
      <c r="C57">
        <v>552.15</v>
      </c>
      <c r="D57">
        <v>5648500</v>
      </c>
      <c r="E57">
        <f t="shared" si="2"/>
        <v>-1.2695574430040273</v>
      </c>
      <c r="F57" s="3">
        <v>44578</v>
      </c>
      <c r="G57" s="4">
        <v>3.6000000000000004E-2</v>
      </c>
      <c r="H57">
        <f t="shared" si="3"/>
        <v>-1.3055574430040273</v>
      </c>
    </row>
    <row r="58" spans="2:21" x14ac:dyDescent="0.35">
      <c r="B58" s="10">
        <v>44581</v>
      </c>
      <c r="C58">
        <v>503.45</v>
      </c>
      <c r="D58">
        <v>4791800</v>
      </c>
      <c r="E58">
        <f t="shared" si="2"/>
        <v>-8.8200670107760555</v>
      </c>
      <c r="F58" s="3">
        <v>44581</v>
      </c>
      <c r="G58" s="4">
        <v>3.73E-2</v>
      </c>
      <c r="H58">
        <f t="shared" si="3"/>
        <v>-8.8573670107760556</v>
      </c>
    </row>
    <row r="59" spans="2:21" x14ac:dyDescent="0.35">
      <c r="B59" s="10">
        <v>44582</v>
      </c>
      <c r="C59">
        <v>487.15</v>
      </c>
      <c r="D59">
        <v>4254900</v>
      </c>
      <c r="E59">
        <f t="shared" si="2"/>
        <v>-3.2376601449995062</v>
      </c>
      <c r="F59" s="3">
        <v>44582</v>
      </c>
      <c r="G59" s="4">
        <v>3.73E-2</v>
      </c>
      <c r="H59">
        <f t="shared" si="3"/>
        <v>-3.2749601449995063</v>
      </c>
    </row>
    <row r="60" spans="2:21" x14ac:dyDescent="0.35">
      <c r="B60" s="10">
        <v>44585</v>
      </c>
      <c r="C60">
        <v>449.9</v>
      </c>
      <c r="D60">
        <v>3199300</v>
      </c>
      <c r="E60">
        <f t="shared" si="2"/>
        <v>-7.6465154469875811</v>
      </c>
      <c r="F60" s="3">
        <v>44585</v>
      </c>
      <c r="G60" s="4">
        <v>3.73E-2</v>
      </c>
      <c r="H60">
        <f t="shared" si="3"/>
        <v>-7.6838154469875812</v>
      </c>
    </row>
    <row r="61" spans="2:21" x14ac:dyDescent="0.35">
      <c r="B61" s="10">
        <v>44586</v>
      </c>
      <c r="C61">
        <v>460.7</v>
      </c>
      <c r="D61">
        <v>1814800</v>
      </c>
      <c r="E61">
        <f t="shared" si="2"/>
        <v>2.4005334518781978</v>
      </c>
      <c r="F61" s="3">
        <v>44586</v>
      </c>
      <c r="G61" s="4">
        <v>3.7100000000000001E-2</v>
      </c>
      <c r="H61">
        <f t="shared" si="3"/>
        <v>2.3634334518781976</v>
      </c>
    </row>
    <row r="62" spans="2:21" x14ac:dyDescent="0.35">
      <c r="B62" s="10">
        <v>44588</v>
      </c>
      <c r="C62">
        <v>437.85</v>
      </c>
      <c r="D62">
        <v>468000</v>
      </c>
      <c r="E62">
        <f t="shared" si="2"/>
        <v>-4.9598437160842126</v>
      </c>
      <c r="F62" s="3">
        <v>44588</v>
      </c>
      <c r="G62" s="4">
        <v>3.7599999999999995E-2</v>
      </c>
      <c r="H62">
        <f t="shared" si="3"/>
        <v>-4.9974437160842129</v>
      </c>
    </row>
    <row r="63" spans="2:21" x14ac:dyDescent="0.35">
      <c r="B63" s="10">
        <v>44589</v>
      </c>
      <c r="C63">
        <v>446.6</v>
      </c>
      <c r="D63">
        <v>5016700</v>
      </c>
      <c r="E63">
        <f t="shared" si="2"/>
        <v>1.9984012789768184</v>
      </c>
      <c r="F63" s="3">
        <v>44589</v>
      </c>
      <c r="G63" s="4">
        <v>3.7599999999999995E-2</v>
      </c>
      <c r="H63">
        <f t="shared" si="3"/>
        <v>1.9608012789768183</v>
      </c>
    </row>
    <row r="64" spans="2:21" x14ac:dyDescent="0.35">
      <c r="B64" s="10">
        <v>44592</v>
      </c>
      <c r="C64">
        <v>476.65</v>
      </c>
      <c r="D64">
        <v>4867200</v>
      </c>
      <c r="E64">
        <f t="shared" si="2"/>
        <v>6.7286162113748214</v>
      </c>
      <c r="F64" s="3">
        <v>44592</v>
      </c>
      <c r="G64" s="4">
        <v>3.7599999999999995E-2</v>
      </c>
      <c r="H64">
        <f t="shared" si="3"/>
        <v>6.6910162113748211</v>
      </c>
    </row>
    <row r="65" spans="2:8" x14ac:dyDescent="0.35">
      <c r="B65" s="10">
        <v>44593</v>
      </c>
      <c r="C65">
        <v>473.95</v>
      </c>
      <c r="D65">
        <v>5025800</v>
      </c>
      <c r="E65">
        <f t="shared" si="2"/>
        <v>-0.56645337249553951</v>
      </c>
      <c r="F65" s="3">
        <v>44593</v>
      </c>
      <c r="G65" s="4">
        <v>3.7699999999999997E-2</v>
      </c>
      <c r="H65">
        <f t="shared" si="3"/>
        <v>-0.60415337249553946</v>
      </c>
    </row>
    <row r="66" spans="2:8" x14ac:dyDescent="0.35">
      <c r="B66" s="10">
        <v>44594</v>
      </c>
      <c r="C66">
        <v>478.85</v>
      </c>
      <c r="D66">
        <v>4979000</v>
      </c>
      <c r="E66">
        <f t="shared" si="2"/>
        <v>1.0338643316805642</v>
      </c>
      <c r="F66" s="3">
        <v>44594</v>
      </c>
      <c r="G66" s="4">
        <v>3.8399999999999997E-2</v>
      </c>
      <c r="H66">
        <f t="shared" si="3"/>
        <v>0.99546433168056425</v>
      </c>
    </row>
    <row r="67" spans="2:8" x14ac:dyDescent="0.35">
      <c r="B67" s="10">
        <v>44595</v>
      </c>
      <c r="C67">
        <v>475.5</v>
      </c>
      <c r="D67">
        <v>4932200</v>
      </c>
      <c r="E67">
        <f t="shared" si="2"/>
        <v>-0.69959277435523082</v>
      </c>
      <c r="F67" s="3">
        <v>44595</v>
      </c>
      <c r="G67" s="4">
        <v>3.8300000000000001E-2</v>
      </c>
      <c r="H67">
        <f t="shared" si="3"/>
        <v>-0.73789277435523082</v>
      </c>
    </row>
    <row r="68" spans="2:8" x14ac:dyDescent="0.35">
      <c r="B68" s="10">
        <v>44596</v>
      </c>
      <c r="C68">
        <v>469.1</v>
      </c>
      <c r="D68">
        <v>4785300</v>
      </c>
      <c r="E68">
        <f t="shared" si="2"/>
        <v>-1.345951629863297</v>
      </c>
      <c r="F68" s="3">
        <v>44596</v>
      </c>
      <c r="G68" s="4">
        <v>3.8599999999999995E-2</v>
      </c>
      <c r="H68">
        <f t="shared" si="3"/>
        <v>-1.3845516298632969</v>
      </c>
    </row>
    <row r="69" spans="2:8" x14ac:dyDescent="0.35">
      <c r="B69" s="10">
        <v>44599</v>
      </c>
      <c r="C69">
        <v>452.1</v>
      </c>
      <c r="D69">
        <v>4641000</v>
      </c>
      <c r="E69">
        <f t="shared" si="2"/>
        <v>-3.6239607759539543</v>
      </c>
      <c r="F69" s="16"/>
      <c r="G69" s="4">
        <f>AVERAGE(G67,G68,G70,G71)</f>
        <v>3.8675000000000001E-2</v>
      </c>
      <c r="H69">
        <f t="shared" si="3"/>
        <v>-3.6626357759539543</v>
      </c>
    </row>
    <row r="70" spans="2:8" x14ac:dyDescent="0.35">
      <c r="B70" s="10">
        <v>44600</v>
      </c>
      <c r="C70">
        <v>444.05</v>
      </c>
      <c r="D70">
        <v>4486300</v>
      </c>
      <c r="E70">
        <f t="shared" ref="E70:E133" si="10">((C70-C69)/C69)*100</f>
        <v>-1.7805795178057977</v>
      </c>
      <c r="F70" s="3">
        <v>44600</v>
      </c>
      <c r="G70" s="4">
        <v>3.9E-2</v>
      </c>
      <c r="H70">
        <f t="shared" ref="H70:H133" si="11">E70-G70</f>
        <v>-1.8195795178057976</v>
      </c>
    </row>
    <row r="71" spans="2:8" x14ac:dyDescent="0.35">
      <c r="B71" s="10">
        <v>44601</v>
      </c>
      <c r="C71">
        <v>457.95</v>
      </c>
      <c r="D71">
        <v>4747600</v>
      </c>
      <c r="E71">
        <f t="shared" si="10"/>
        <v>3.1302781218331215</v>
      </c>
      <c r="F71" s="3">
        <v>44601</v>
      </c>
      <c r="G71" s="4">
        <v>3.8800000000000001E-2</v>
      </c>
      <c r="H71">
        <f t="shared" si="11"/>
        <v>3.0914781218331213</v>
      </c>
    </row>
    <row r="72" spans="2:8" x14ac:dyDescent="0.35">
      <c r="B72" s="10">
        <v>44602</v>
      </c>
      <c r="C72">
        <v>465.15</v>
      </c>
      <c r="D72">
        <v>4815200</v>
      </c>
      <c r="E72">
        <f t="shared" si="10"/>
        <v>1.5722240419259719</v>
      </c>
      <c r="F72" s="3">
        <v>44602</v>
      </c>
      <c r="G72" s="4">
        <v>3.7599999999999995E-2</v>
      </c>
      <c r="H72">
        <f t="shared" si="11"/>
        <v>1.5346240419259718</v>
      </c>
    </row>
    <row r="73" spans="2:8" x14ac:dyDescent="0.35">
      <c r="B73" s="10">
        <v>44603</v>
      </c>
      <c r="C73">
        <v>452.7</v>
      </c>
      <c r="D73">
        <v>4698200</v>
      </c>
      <c r="E73">
        <f t="shared" si="10"/>
        <v>-2.6765559496936446</v>
      </c>
      <c r="F73" s="3">
        <v>44603</v>
      </c>
      <c r="G73" s="4">
        <v>3.7499999999999999E-2</v>
      </c>
      <c r="H73">
        <f t="shared" si="11"/>
        <v>-2.7140559496936447</v>
      </c>
    </row>
    <row r="74" spans="2:8" x14ac:dyDescent="0.35">
      <c r="B74" s="10">
        <v>44606</v>
      </c>
      <c r="C74">
        <v>421.95</v>
      </c>
      <c r="D74">
        <v>4256200</v>
      </c>
      <c r="E74">
        <f t="shared" si="10"/>
        <v>-6.792577866136515</v>
      </c>
      <c r="F74" s="3">
        <v>44606</v>
      </c>
      <c r="G74" s="4">
        <v>3.7599999999999995E-2</v>
      </c>
      <c r="H74">
        <f t="shared" si="11"/>
        <v>-6.8301778661365153</v>
      </c>
    </row>
    <row r="75" spans="2:8" x14ac:dyDescent="0.35">
      <c r="B75" s="10">
        <v>44608</v>
      </c>
      <c r="C75">
        <v>444.7</v>
      </c>
      <c r="D75">
        <v>4228900</v>
      </c>
      <c r="E75">
        <f t="shared" si="10"/>
        <v>5.3916340798672833</v>
      </c>
      <c r="F75" s="3">
        <v>44608</v>
      </c>
      <c r="G75" s="4">
        <v>3.73E-2</v>
      </c>
      <c r="H75">
        <f t="shared" si="11"/>
        <v>5.3543340798672832</v>
      </c>
    </row>
    <row r="76" spans="2:8" x14ac:dyDescent="0.35">
      <c r="B76" s="10">
        <v>44609</v>
      </c>
      <c r="C76">
        <v>439.05</v>
      </c>
      <c r="D76">
        <v>3996200</v>
      </c>
      <c r="E76">
        <f t="shared" si="10"/>
        <v>-1.2705194513154885</v>
      </c>
      <c r="F76" s="3">
        <v>44609</v>
      </c>
      <c r="G76" s="4">
        <v>3.6600000000000001E-2</v>
      </c>
      <c r="H76">
        <f t="shared" si="11"/>
        <v>-1.3071194513154885</v>
      </c>
    </row>
    <row r="77" spans="2:8" x14ac:dyDescent="0.35">
      <c r="B77" s="10">
        <v>44610</v>
      </c>
      <c r="C77">
        <v>427.7</v>
      </c>
      <c r="D77">
        <v>3747900</v>
      </c>
      <c r="E77">
        <f t="shared" si="10"/>
        <v>-2.5851269787040252</v>
      </c>
      <c r="F77" s="3">
        <v>44610</v>
      </c>
      <c r="G77" s="4">
        <v>3.7200000000000004E-2</v>
      </c>
      <c r="H77">
        <f t="shared" si="11"/>
        <v>-2.6223269787040251</v>
      </c>
    </row>
    <row r="78" spans="2:8" x14ac:dyDescent="0.35">
      <c r="B78" s="10">
        <v>44613</v>
      </c>
      <c r="C78">
        <v>412.55</v>
      </c>
      <c r="D78">
        <v>3140800</v>
      </c>
      <c r="E78">
        <f t="shared" si="10"/>
        <v>-3.542202478372686</v>
      </c>
      <c r="F78" s="3">
        <v>44613</v>
      </c>
      <c r="G78" s="4">
        <v>3.7100000000000001E-2</v>
      </c>
      <c r="H78">
        <f t="shared" si="11"/>
        <v>-3.5793024783726861</v>
      </c>
    </row>
    <row r="79" spans="2:8" x14ac:dyDescent="0.35">
      <c r="B79" s="10">
        <v>44614</v>
      </c>
      <c r="C79">
        <v>416.2</v>
      </c>
      <c r="D79">
        <v>2046200</v>
      </c>
      <c r="E79">
        <f t="shared" si="10"/>
        <v>0.88474124348563254</v>
      </c>
      <c r="F79" s="3">
        <v>44614</v>
      </c>
      <c r="G79" s="4">
        <v>3.7200000000000004E-2</v>
      </c>
      <c r="H79">
        <f t="shared" si="11"/>
        <v>0.84754124348563253</v>
      </c>
    </row>
    <row r="80" spans="2:8" x14ac:dyDescent="0.35">
      <c r="B80" s="10">
        <v>44615</v>
      </c>
      <c r="C80">
        <v>414.95</v>
      </c>
      <c r="D80">
        <v>1344200</v>
      </c>
      <c r="E80">
        <f t="shared" si="10"/>
        <v>-0.30033637674195102</v>
      </c>
      <c r="F80" s="3">
        <v>44615</v>
      </c>
      <c r="G80" s="4">
        <v>3.7100000000000001E-2</v>
      </c>
      <c r="H80">
        <f t="shared" si="11"/>
        <v>-0.33743637674195104</v>
      </c>
    </row>
    <row r="81" spans="2:8" x14ac:dyDescent="0.35">
      <c r="B81" s="10">
        <v>44616</v>
      </c>
      <c r="C81">
        <v>382.2</v>
      </c>
      <c r="D81">
        <v>308100</v>
      </c>
      <c r="E81">
        <f t="shared" si="10"/>
        <v>-7.8925171707434627</v>
      </c>
      <c r="F81" s="3">
        <v>44616</v>
      </c>
      <c r="G81" s="4">
        <v>3.7400000000000003E-2</v>
      </c>
      <c r="H81">
        <f t="shared" si="11"/>
        <v>-7.9299171707434626</v>
      </c>
    </row>
    <row r="82" spans="2:8" x14ac:dyDescent="0.35">
      <c r="B82" s="10">
        <v>44617</v>
      </c>
      <c r="C82">
        <v>404.45</v>
      </c>
      <c r="D82">
        <v>3733600</v>
      </c>
      <c r="E82">
        <f t="shared" si="10"/>
        <v>5.8215593929879645</v>
      </c>
      <c r="F82" s="3">
        <v>44617</v>
      </c>
      <c r="G82" s="4">
        <v>3.7400000000000003E-2</v>
      </c>
      <c r="H82">
        <f t="shared" si="11"/>
        <v>5.7841593929879647</v>
      </c>
    </row>
    <row r="83" spans="2:8" x14ac:dyDescent="0.35">
      <c r="B83" s="10">
        <v>44622</v>
      </c>
      <c r="C83">
        <v>420.8</v>
      </c>
      <c r="D83">
        <v>3468400</v>
      </c>
      <c r="E83">
        <f t="shared" si="10"/>
        <v>4.0425268883669236</v>
      </c>
      <c r="F83" s="3">
        <v>44622</v>
      </c>
      <c r="G83" s="4">
        <v>3.78E-2</v>
      </c>
      <c r="H83">
        <f t="shared" si="11"/>
        <v>4.0047268883669238</v>
      </c>
    </row>
    <row r="84" spans="2:8" x14ac:dyDescent="0.35">
      <c r="B84" s="10">
        <v>44623</v>
      </c>
      <c r="C84">
        <v>430.75</v>
      </c>
      <c r="D84">
        <v>3465800</v>
      </c>
      <c r="E84">
        <f t="shared" si="10"/>
        <v>2.3645437262357389</v>
      </c>
      <c r="F84" s="3">
        <v>44623</v>
      </c>
      <c r="G84" s="4">
        <v>3.7900000000000003E-2</v>
      </c>
      <c r="H84">
        <f t="shared" si="11"/>
        <v>2.3266437262357389</v>
      </c>
    </row>
    <row r="85" spans="2:8" x14ac:dyDescent="0.35">
      <c r="B85" s="10">
        <v>44624</v>
      </c>
      <c r="C85">
        <v>437.8</v>
      </c>
      <c r="D85">
        <v>3278600</v>
      </c>
      <c r="E85">
        <f t="shared" si="10"/>
        <v>1.6366802089379018</v>
      </c>
      <c r="F85" s="3">
        <v>44624</v>
      </c>
      <c r="G85" s="4">
        <v>3.7999999999999999E-2</v>
      </c>
      <c r="H85">
        <f t="shared" si="11"/>
        <v>1.5986802089379017</v>
      </c>
    </row>
    <row r="86" spans="2:8" x14ac:dyDescent="0.35">
      <c r="B86" s="10">
        <v>44627</v>
      </c>
      <c r="C86">
        <v>432.9</v>
      </c>
      <c r="D86">
        <v>3329300</v>
      </c>
      <c r="E86">
        <f t="shared" si="10"/>
        <v>-1.1192325262677099</v>
      </c>
      <c r="F86" s="3">
        <v>44627</v>
      </c>
      <c r="G86" s="4">
        <v>3.8300000000000001E-2</v>
      </c>
      <c r="H86">
        <f t="shared" si="11"/>
        <v>-1.1575325262677099</v>
      </c>
    </row>
    <row r="87" spans="2:8" x14ac:dyDescent="0.35">
      <c r="B87" s="10">
        <v>44628</v>
      </c>
      <c r="C87">
        <v>451.7</v>
      </c>
      <c r="D87">
        <v>3357900</v>
      </c>
      <c r="E87">
        <f t="shared" si="10"/>
        <v>4.342804342804345</v>
      </c>
      <c r="F87" s="3">
        <v>44628</v>
      </c>
      <c r="G87" s="4">
        <v>3.8399999999999997E-2</v>
      </c>
      <c r="H87">
        <f t="shared" si="11"/>
        <v>4.3044043428043448</v>
      </c>
    </row>
    <row r="88" spans="2:8" x14ac:dyDescent="0.35">
      <c r="B88" s="10">
        <v>44629</v>
      </c>
      <c r="C88">
        <v>456.65</v>
      </c>
      <c r="D88">
        <v>3179800</v>
      </c>
      <c r="E88">
        <f t="shared" si="10"/>
        <v>1.0958600841266302</v>
      </c>
      <c r="F88" s="3">
        <v>44629</v>
      </c>
      <c r="G88" s="4">
        <v>3.78E-2</v>
      </c>
      <c r="H88">
        <f t="shared" si="11"/>
        <v>1.0580600841266301</v>
      </c>
    </row>
    <row r="89" spans="2:8" x14ac:dyDescent="0.35">
      <c r="B89" s="10">
        <v>44630</v>
      </c>
      <c r="C89">
        <v>451.95</v>
      </c>
      <c r="D89">
        <v>3019900</v>
      </c>
      <c r="E89">
        <f t="shared" si="10"/>
        <v>-1.029234643600129</v>
      </c>
      <c r="F89" s="3">
        <v>44630</v>
      </c>
      <c r="G89" s="4">
        <v>3.8399999999999997E-2</v>
      </c>
      <c r="H89">
        <f t="shared" si="11"/>
        <v>-1.0676346436001289</v>
      </c>
    </row>
    <row r="90" spans="2:8" x14ac:dyDescent="0.35">
      <c r="B90" s="10">
        <v>44631</v>
      </c>
      <c r="C90">
        <v>455.4</v>
      </c>
      <c r="D90">
        <v>3087500</v>
      </c>
      <c r="E90">
        <f t="shared" si="10"/>
        <v>0.76335877862595169</v>
      </c>
      <c r="F90" s="3">
        <v>44631</v>
      </c>
      <c r="G90" s="4">
        <v>3.8300000000000001E-2</v>
      </c>
      <c r="H90">
        <f t="shared" si="11"/>
        <v>0.72505877862595169</v>
      </c>
    </row>
    <row r="91" spans="2:8" x14ac:dyDescent="0.35">
      <c r="B91" s="10">
        <v>44634</v>
      </c>
      <c r="C91">
        <v>454.5</v>
      </c>
      <c r="D91">
        <v>3130400</v>
      </c>
      <c r="E91">
        <f t="shared" si="10"/>
        <v>-0.19762845849801872</v>
      </c>
      <c r="F91" s="3">
        <v>44634</v>
      </c>
      <c r="G91" s="4">
        <v>3.8300000000000001E-2</v>
      </c>
      <c r="H91">
        <f t="shared" si="11"/>
        <v>-0.23592845849801872</v>
      </c>
    </row>
    <row r="92" spans="2:8" x14ac:dyDescent="0.35">
      <c r="B92" s="10">
        <v>44635</v>
      </c>
      <c r="C92">
        <v>438.2</v>
      </c>
      <c r="D92">
        <v>2943200</v>
      </c>
      <c r="E92">
        <f t="shared" si="10"/>
        <v>-3.5863586358635886</v>
      </c>
      <c r="F92" s="3">
        <v>44635</v>
      </c>
      <c r="G92" s="4">
        <v>3.7999999999999999E-2</v>
      </c>
      <c r="H92">
        <f t="shared" si="11"/>
        <v>-3.6243586358635884</v>
      </c>
    </row>
    <row r="93" spans="2:8" x14ac:dyDescent="0.35">
      <c r="B93" s="10">
        <v>44636</v>
      </c>
      <c r="C93">
        <v>444.65</v>
      </c>
      <c r="D93">
        <v>3008200</v>
      </c>
      <c r="E93">
        <f t="shared" si="10"/>
        <v>1.4719306252852553</v>
      </c>
      <c r="F93" s="3">
        <v>44636</v>
      </c>
      <c r="G93" s="4">
        <v>3.7900000000000003E-2</v>
      </c>
      <c r="H93">
        <f t="shared" si="11"/>
        <v>1.4340306252852553</v>
      </c>
    </row>
    <row r="94" spans="2:8" x14ac:dyDescent="0.35">
      <c r="B94" s="10">
        <v>44641</v>
      </c>
      <c r="C94">
        <v>444.25</v>
      </c>
      <c r="D94">
        <v>2884700</v>
      </c>
      <c r="E94">
        <f t="shared" si="10"/>
        <v>-8.9958394242657655E-2</v>
      </c>
      <c r="F94" s="3">
        <v>44641</v>
      </c>
      <c r="G94" s="4">
        <v>3.78E-2</v>
      </c>
      <c r="H94">
        <f t="shared" si="11"/>
        <v>-0.12775839424265767</v>
      </c>
    </row>
    <row r="95" spans="2:8" x14ac:dyDescent="0.35">
      <c r="B95" s="10">
        <v>44648</v>
      </c>
      <c r="C95">
        <v>455.4</v>
      </c>
      <c r="D95">
        <v>2756000</v>
      </c>
      <c r="E95">
        <f t="shared" si="10"/>
        <v>2.5098480585255998</v>
      </c>
      <c r="F95" s="3">
        <v>44648</v>
      </c>
      <c r="G95" s="4">
        <v>3.78E-2</v>
      </c>
      <c r="H95">
        <f t="shared" si="11"/>
        <v>2.4720480585255999</v>
      </c>
    </row>
    <row r="96" spans="2:8" x14ac:dyDescent="0.35">
      <c r="B96" s="10">
        <v>44649</v>
      </c>
      <c r="C96">
        <v>456.25</v>
      </c>
      <c r="D96">
        <v>1755000</v>
      </c>
      <c r="E96">
        <f t="shared" si="10"/>
        <v>0.18664909969258295</v>
      </c>
      <c r="F96" s="3">
        <v>44649</v>
      </c>
      <c r="G96" s="4">
        <v>3.78E-2</v>
      </c>
      <c r="H96">
        <f t="shared" si="11"/>
        <v>0.14884909969258295</v>
      </c>
    </row>
    <row r="97" spans="2:8" x14ac:dyDescent="0.35">
      <c r="B97" s="10">
        <v>44650</v>
      </c>
      <c r="C97">
        <v>455.15</v>
      </c>
      <c r="D97">
        <v>899600</v>
      </c>
      <c r="E97">
        <f t="shared" si="10"/>
        <v>-0.24109589041096391</v>
      </c>
      <c r="F97" s="3">
        <v>44650</v>
      </c>
      <c r="G97" s="4">
        <v>3.8300000000000001E-2</v>
      </c>
      <c r="H97">
        <f t="shared" si="11"/>
        <v>-0.27939589041096391</v>
      </c>
    </row>
    <row r="98" spans="2:8" x14ac:dyDescent="0.35">
      <c r="B98" s="10">
        <v>44655</v>
      </c>
      <c r="C98">
        <v>474.6</v>
      </c>
      <c r="D98">
        <v>4036500</v>
      </c>
      <c r="E98">
        <f t="shared" si="10"/>
        <v>4.2733164890695479</v>
      </c>
      <c r="F98" s="3">
        <v>44655</v>
      </c>
      <c r="G98" s="4">
        <v>3.7499999999999999E-2</v>
      </c>
      <c r="H98">
        <f t="shared" si="11"/>
        <v>4.2358164890695482</v>
      </c>
    </row>
    <row r="99" spans="2:8" x14ac:dyDescent="0.35">
      <c r="B99" s="10">
        <v>44656</v>
      </c>
      <c r="C99">
        <v>492.65</v>
      </c>
      <c r="D99">
        <v>5064800</v>
      </c>
      <c r="E99">
        <f t="shared" si="10"/>
        <v>3.8032026970079973</v>
      </c>
      <c r="F99" s="3">
        <v>44656</v>
      </c>
      <c r="G99" s="4">
        <v>3.73E-2</v>
      </c>
      <c r="H99">
        <f t="shared" si="11"/>
        <v>3.7659026970079972</v>
      </c>
    </row>
    <row r="100" spans="2:8" x14ac:dyDescent="0.35">
      <c r="B100" s="10">
        <v>44657</v>
      </c>
      <c r="C100">
        <v>483.95</v>
      </c>
      <c r="D100">
        <v>5267600</v>
      </c>
      <c r="E100">
        <f t="shared" si="10"/>
        <v>-1.7659596062113041</v>
      </c>
      <c r="F100" s="3">
        <v>44657</v>
      </c>
      <c r="G100" s="4">
        <v>3.78E-2</v>
      </c>
      <c r="H100">
        <f t="shared" si="11"/>
        <v>-1.8037596062113042</v>
      </c>
    </row>
    <row r="101" spans="2:8" x14ac:dyDescent="0.35">
      <c r="B101" s="10">
        <v>44658</v>
      </c>
      <c r="C101">
        <v>488.1</v>
      </c>
      <c r="D101">
        <v>5664100</v>
      </c>
      <c r="E101">
        <f t="shared" si="10"/>
        <v>0.85752660398802238</v>
      </c>
      <c r="F101" s="3">
        <v>44658</v>
      </c>
      <c r="G101" s="4">
        <v>3.8699999999999998E-2</v>
      </c>
      <c r="H101">
        <f t="shared" si="11"/>
        <v>0.81882660398802243</v>
      </c>
    </row>
    <row r="102" spans="2:8" x14ac:dyDescent="0.35">
      <c r="B102" s="10">
        <v>44659</v>
      </c>
      <c r="C102">
        <v>492.45</v>
      </c>
      <c r="D102">
        <v>5822700</v>
      </c>
      <c r="E102">
        <f t="shared" si="10"/>
        <v>0.8912108174554324</v>
      </c>
      <c r="F102" s="3">
        <v>44659</v>
      </c>
      <c r="G102" s="4">
        <v>3.9800000000000002E-2</v>
      </c>
      <c r="H102">
        <f t="shared" si="11"/>
        <v>0.85141081745543246</v>
      </c>
    </row>
    <row r="103" spans="2:8" x14ac:dyDescent="0.35">
      <c r="B103" s="10">
        <v>44662</v>
      </c>
      <c r="C103">
        <v>497.9</v>
      </c>
      <c r="D103">
        <v>5982600</v>
      </c>
      <c r="E103">
        <f t="shared" si="10"/>
        <v>1.1067113412529168</v>
      </c>
      <c r="F103" s="3">
        <v>44662</v>
      </c>
      <c r="G103" s="4">
        <v>0.04</v>
      </c>
      <c r="H103">
        <f t="shared" si="11"/>
        <v>1.0667113412529168</v>
      </c>
    </row>
    <row r="104" spans="2:8" x14ac:dyDescent="0.35">
      <c r="B104" s="10">
        <v>44663</v>
      </c>
      <c r="C104">
        <v>461.7</v>
      </c>
      <c r="D104">
        <v>4849000</v>
      </c>
      <c r="E104">
        <f t="shared" si="10"/>
        <v>-7.2705362522594879</v>
      </c>
      <c r="F104" s="3">
        <v>44663</v>
      </c>
      <c r="G104" s="4">
        <v>3.9800000000000002E-2</v>
      </c>
      <c r="H104">
        <f t="shared" si="11"/>
        <v>-7.3103362522594875</v>
      </c>
    </row>
    <row r="105" spans="2:8" x14ac:dyDescent="0.35">
      <c r="B105" s="10">
        <v>44664</v>
      </c>
      <c r="C105">
        <v>452.65</v>
      </c>
      <c r="D105">
        <v>4795700</v>
      </c>
      <c r="E105">
        <f t="shared" si="10"/>
        <v>-1.9601472817847112</v>
      </c>
      <c r="F105" s="3">
        <v>44664</v>
      </c>
      <c r="G105" s="4">
        <v>3.9900000000000005E-2</v>
      </c>
      <c r="H105">
        <f t="shared" si="11"/>
        <v>-2.000047281784711</v>
      </c>
    </row>
    <row r="106" spans="2:8" x14ac:dyDescent="0.35">
      <c r="B106" s="10">
        <v>44669</v>
      </c>
      <c r="C106">
        <v>426.25</v>
      </c>
      <c r="D106">
        <v>4472000</v>
      </c>
      <c r="E106">
        <f t="shared" si="10"/>
        <v>-5.8323207776427655</v>
      </c>
      <c r="F106" s="3">
        <v>44669</v>
      </c>
      <c r="G106" s="4">
        <v>4.0099999999999997E-2</v>
      </c>
      <c r="H106">
        <f t="shared" si="11"/>
        <v>-5.8724207776427653</v>
      </c>
    </row>
    <row r="107" spans="2:8" x14ac:dyDescent="0.35">
      <c r="B107" s="10">
        <v>44670</v>
      </c>
      <c r="C107">
        <v>423.5</v>
      </c>
      <c r="D107">
        <v>4208100</v>
      </c>
      <c r="E107">
        <f t="shared" si="10"/>
        <v>-0.64516129032258063</v>
      </c>
      <c r="F107" s="3">
        <v>44670</v>
      </c>
      <c r="G107" s="4">
        <v>3.9900000000000005E-2</v>
      </c>
      <c r="H107">
        <f t="shared" si="11"/>
        <v>-0.68506129032258067</v>
      </c>
    </row>
    <row r="108" spans="2:8" x14ac:dyDescent="0.35">
      <c r="B108" s="10">
        <v>44671</v>
      </c>
      <c r="C108">
        <v>420.4</v>
      </c>
      <c r="D108">
        <v>3967600</v>
      </c>
      <c r="E108">
        <f t="shared" si="10"/>
        <v>-0.73199527744982829</v>
      </c>
      <c r="F108" s="3">
        <v>44671</v>
      </c>
      <c r="G108" s="4">
        <v>3.9699999999999999E-2</v>
      </c>
      <c r="H108">
        <f t="shared" si="11"/>
        <v>-0.77169527744982824</v>
      </c>
    </row>
    <row r="109" spans="2:8" x14ac:dyDescent="0.35">
      <c r="B109" s="10">
        <v>44672</v>
      </c>
      <c r="C109">
        <v>432.2</v>
      </c>
      <c r="D109">
        <v>3607500</v>
      </c>
      <c r="E109">
        <f t="shared" si="10"/>
        <v>2.8068506184586139</v>
      </c>
      <c r="F109" s="3">
        <v>44672</v>
      </c>
      <c r="G109" s="4">
        <v>3.9699999999999999E-2</v>
      </c>
      <c r="H109">
        <f t="shared" si="11"/>
        <v>2.7671506184586141</v>
      </c>
    </row>
    <row r="110" spans="2:8" x14ac:dyDescent="0.35">
      <c r="B110" s="10">
        <v>44673</v>
      </c>
      <c r="C110">
        <v>419.6</v>
      </c>
      <c r="D110">
        <v>3627000</v>
      </c>
      <c r="E110">
        <f t="shared" si="10"/>
        <v>-2.9153169828782892</v>
      </c>
      <c r="F110" s="3">
        <v>44673</v>
      </c>
      <c r="G110" s="4">
        <v>3.9800000000000002E-2</v>
      </c>
      <c r="H110">
        <f t="shared" si="11"/>
        <v>-2.9551169828782893</v>
      </c>
    </row>
    <row r="111" spans="2:8" x14ac:dyDescent="0.35">
      <c r="B111" s="10">
        <v>44676</v>
      </c>
      <c r="C111">
        <v>410</v>
      </c>
      <c r="D111">
        <v>3198000</v>
      </c>
      <c r="E111">
        <f t="shared" si="10"/>
        <v>-2.2878932316491949</v>
      </c>
      <c r="F111" s="3">
        <v>44676</v>
      </c>
      <c r="G111" s="4">
        <v>3.9599999999999996E-2</v>
      </c>
      <c r="H111">
        <f t="shared" si="11"/>
        <v>-2.327493231649195</v>
      </c>
    </row>
    <row r="112" spans="2:8" x14ac:dyDescent="0.35">
      <c r="B112" s="10">
        <v>44677</v>
      </c>
      <c r="C112">
        <v>421.45</v>
      </c>
      <c r="D112">
        <v>2510300</v>
      </c>
      <c r="E112">
        <f t="shared" si="10"/>
        <v>2.7926829268292654</v>
      </c>
      <c r="F112" s="3">
        <v>44677</v>
      </c>
      <c r="G112" s="4">
        <v>3.9800000000000002E-2</v>
      </c>
      <c r="H112">
        <f t="shared" si="11"/>
        <v>2.7528829268292654</v>
      </c>
    </row>
    <row r="113" spans="2:8" x14ac:dyDescent="0.35">
      <c r="B113" s="10">
        <v>44678</v>
      </c>
      <c r="C113">
        <v>417.8</v>
      </c>
      <c r="D113">
        <v>1544400</v>
      </c>
      <c r="E113">
        <f t="shared" si="10"/>
        <v>-0.86605765808517676</v>
      </c>
      <c r="F113" s="3">
        <v>44678</v>
      </c>
      <c r="G113" s="4">
        <v>0.04</v>
      </c>
      <c r="H113">
        <f t="shared" si="11"/>
        <v>-0.9060576580851768</v>
      </c>
    </row>
    <row r="114" spans="2:8" x14ac:dyDescent="0.35">
      <c r="B114" s="10">
        <v>44680</v>
      </c>
      <c r="C114">
        <v>416</v>
      </c>
      <c r="D114">
        <v>3690700</v>
      </c>
      <c r="E114">
        <f t="shared" si="10"/>
        <v>-0.43082814743896869</v>
      </c>
      <c r="F114" s="3">
        <v>44680</v>
      </c>
      <c r="G114" s="4">
        <v>4.0300000000000002E-2</v>
      </c>
      <c r="H114">
        <f t="shared" si="11"/>
        <v>-0.47112814743896869</v>
      </c>
    </row>
    <row r="115" spans="2:8" x14ac:dyDescent="0.35">
      <c r="B115" s="10">
        <v>44683</v>
      </c>
      <c r="C115">
        <v>407.8</v>
      </c>
      <c r="D115">
        <v>3591900</v>
      </c>
      <c r="E115">
        <f t="shared" si="10"/>
        <v>-1.9711538461538434</v>
      </c>
      <c r="F115" s="3">
        <v>44683</v>
      </c>
      <c r="G115" s="4">
        <v>4.0300000000000002E-2</v>
      </c>
      <c r="H115">
        <f t="shared" si="11"/>
        <v>-2.0114538461538434</v>
      </c>
    </row>
    <row r="116" spans="2:8" x14ac:dyDescent="0.35">
      <c r="B116" s="10">
        <v>44685</v>
      </c>
      <c r="C116">
        <v>406.15</v>
      </c>
      <c r="D116">
        <v>3459300</v>
      </c>
      <c r="E116">
        <f t="shared" si="10"/>
        <v>-0.40461010299167094</v>
      </c>
      <c r="F116" s="3">
        <v>44685</v>
      </c>
      <c r="G116" s="4">
        <v>4.3700000000000003E-2</v>
      </c>
      <c r="H116">
        <f t="shared" si="11"/>
        <v>-0.44831010299167096</v>
      </c>
    </row>
    <row r="117" spans="2:8" x14ac:dyDescent="0.35">
      <c r="B117" s="10">
        <v>44686</v>
      </c>
      <c r="C117">
        <v>416.3</v>
      </c>
      <c r="D117">
        <v>3322800</v>
      </c>
      <c r="E117">
        <f t="shared" si="10"/>
        <v>2.4990766958020521</v>
      </c>
      <c r="F117" s="3">
        <v>44686</v>
      </c>
      <c r="G117" s="4">
        <v>4.58E-2</v>
      </c>
      <c r="H117">
        <f t="shared" si="11"/>
        <v>2.4532766958020522</v>
      </c>
    </row>
    <row r="118" spans="2:8" x14ac:dyDescent="0.35">
      <c r="B118" s="10">
        <v>44687</v>
      </c>
      <c r="C118">
        <v>396.05</v>
      </c>
      <c r="D118">
        <v>3374800</v>
      </c>
      <c r="E118">
        <f t="shared" si="10"/>
        <v>-4.8642805668988709</v>
      </c>
      <c r="F118" s="3">
        <v>44687</v>
      </c>
      <c r="G118" s="4">
        <v>4.58E-2</v>
      </c>
      <c r="H118">
        <f t="shared" si="11"/>
        <v>-4.9100805668988707</v>
      </c>
    </row>
    <row r="119" spans="2:8" x14ac:dyDescent="0.35">
      <c r="B119" s="10">
        <v>44690</v>
      </c>
      <c r="C119">
        <v>388.05</v>
      </c>
      <c r="D119">
        <v>3329300</v>
      </c>
      <c r="E119">
        <f t="shared" si="10"/>
        <v>-2.0199469763918696</v>
      </c>
      <c r="F119" s="3">
        <v>44690</v>
      </c>
      <c r="G119" s="4">
        <v>4.6199999999999998E-2</v>
      </c>
      <c r="H119">
        <f t="shared" si="11"/>
        <v>-2.0661469763918694</v>
      </c>
    </row>
    <row r="120" spans="2:8" x14ac:dyDescent="0.35">
      <c r="B120" s="10">
        <v>44692</v>
      </c>
      <c r="C120">
        <v>364.35</v>
      </c>
      <c r="D120">
        <v>3259100</v>
      </c>
      <c r="E120">
        <f t="shared" si="10"/>
        <v>-6.1074603788171595</v>
      </c>
      <c r="F120" s="3">
        <v>44692</v>
      </c>
      <c r="G120" s="4">
        <v>4.7500000000000001E-2</v>
      </c>
      <c r="H120">
        <f t="shared" si="11"/>
        <v>-6.1549603788171598</v>
      </c>
    </row>
    <row r="121" spans="2:8" x14ac:dyDescent="0.35">
      <c r="B121" s="10">
        <v>44693</v>
      </c>
      <c r="C121">
        <v>363.85</v>
      </c>
      <c r="D121">
        <v>3039400</v>
      </c>
      <c r="E121">
        <f t="shared" si="10"/>
        <v>-0.13723068478111705</v>
      </c>
      <c r="F121" s="3">
        <v>44693</v>
      </c>
      <c r="G121" s="4">
        <v>4.8399999999999999E-2</v>
      </c>
      <c r="H121">
        <f t="shared" si="11"/>
        <v>-0.18563068478111705</v>
      </c>
    </row>
    <row r="122" spans="2:8" x14ac:dyDescent="0.35">
      <c r="B122" s="10">
        <v>44694</v>
      </c>
      <c r="C122">
        <v>358.95</v>
      </c>
      <c r="D122">
        <v>3000400</v>
      </c>
      <c r="E122">
        <f t="shared" si="10"/>
        <v>-1.3467088085749714</v>
      </c>
      <c r="F122" s="3">
        <v>44694</v>
      </c>
      <c r="G122" s="4">
        <v>4.9000000000000002E-2</v>
      </c>
      <c r="H122">
        <f t="shared" si="11"/>
        <v>-1.3957088085749714</v>
      </c>
    </row>
    <row r="123" spans="2:8" x14ac:dyDescent="0.35">
      <c r="B123" s="10">
        <v>44697</v>
      </c>
      <c r="C123">
        <v>362.2</v>
      </c>
      <c r="D123">
        <v>3071900</v>
      </c>
      <c r="E123">
        <f t="shared" si="10"/>
        <v>0.90541858197520553</v>
      </c>
      <c r="F123" s="16"/>
      <c r="G123" s="4">
        <f>AVERAGE(G121,G122,G124,G125)</f>
        <v>4.8774999999999999E-2</v>
      </c>
      <c r="H123">
        <f t="shared" si="11"/>
        <v>0.85664358197520551</v>
      </c>
    </row>
    <row r="124" spans="2:8" x14ac:dyDescent="0.35">
      <c r="B124" s="10">
        <v>44698</v>
      </c>
      <c r="C124">
        <v>383.65</v>
      </c>
      <c r="D124">
        <v>2970500</v>
      </c>
      <c r="E124">
        <f t="shared" si="10"/>
        <v>5.9221424627277717</v>
      </c>
      <c r="F124" s="3">
        <v>44698</v>
      </c>
      <c r="G124" s="4">
        <v>4.8799999999999996E-2</v>
      </c>
      <c r="H124">
        <f t="shared" si="11"/>
        <v>5.8733424627277717</v>
      </c>
    </row>
    <row r="125" spans="2:8" x14ac:dyDescent="0.35">
      <c r="B125" s="10">
        <v>44699</v>
      </c>
      <c r="C125">
        <v>390.25</v>
      </c>
      <c r="D125">
        <v>3086200</v>
      </c>
      <c r="E125">
        <f t="shared" si="10"/>
        <v>1.7203179981754264</v>
      </c>
      <c r="F125" s="3">
        <v>44699</v>
      </c>
      <c r="G125" s="4">
        <v>4.8899999999999999E-2</v>
      </c>
      <c r="H125">
        <f t="shared" si="11"/>
        <v>1.6714179981754265</v>
      </c>
    </row>
    <row r="126" spans="2:8" x14ac:dyDescent="0.35">
      <c r="B126" s="10">
        <v>44700</v>
      </c>
      <c r="C126">
        <v>382.65</v>
      </c>
      <c r="D126">
        <v>3101800</v>
      </c>
      <c r="E126">
        <f t="shared" si="10"/>
        <v>-1.9474695707879623</v>
      </c>
      <c r="F126" s="3">
        <v>44700</v>
      </c>
      <c r="G126" s="4">
        <v>4.9100000000000005E-2</v>
      </c>
      <c r="H126">
        <f t="shared" si="11"/>
        <v>-1.9965695707879623</v>
      </c>
    </row>
    <row r="127" spans="2:8" x14ac:dyDescent="0.35">
      <c r="B127" s="10">
        <v>44701</v>
      </c>
      <c r="C127">
        <v>382.85</v>
      </c>
      <c r="D127">
        <v>3001700</v>
      </c>
      <c r="E127">
        <f t="shared" si="10"/>
        <v>5.2267084803356983E-2</v>
      </c>
      <c r="F127" s="3">
        <v>44701</v>
      </c>
      <c r="G127" s="4">
        <v>4.9200000000000001E-2</v>
      </c>
      <c r="H127">
        <f t="shared" si="11"/>
        <v>3.0670848033569828E-3</v>
      </c>
    </row>
    <row r="128" spans="2:8" x14ac:dyDescent="0.35">
      <c r="B128" s="10">
        <v>44704</v>
      </c>
      <c r="C128">
        <v>377.6</v>
      </c>
      <c r="D128">
        <v>2739100</v>
      </c>
      <c r="E128">
        <f t="shared" si="10"/>
        <v>-1.3712942405641895</v>
      </c>
      <c r="F128" s="3">
        <v>44704</v>
      </c>
      <c r="G128" s="4">
        <v>4.87E-2</v>
      </c>
      <c r="H128">
        <f t="shared" si="11"/>
        <v>-1.4199942405641894</v>
      </c>
    </row>
    <row r="129" spans="2:8" x14ac:dyDescent="0.35">
      <c r="B129" s="10">
        <v>44705</v>
      </c>
      <c r="C129">
        <v>373.05</v>
      </c>
      <c r="D129">
        <v>1898000</v>
      </c>
      <c r="E129">
        <f t="shared" si="10"/>
        <v>-1.2049788135593249</v>
      </c>
      <c r="F129" s="3">
        <v>44705</v>
      </c>
      <c r="G129" s="4">
        <v>4.87E-2</v>
      </c>
      <c r="H129">
        <f t="shared" si="11"/>
        <v>-1.2536788135593249</v>
      </c>
    </row>
    <row r="130" spans="2:8" x14ac:dyDescent="0.35">
      <c r="B130" s="10">
        <v>44706</v>
      </c>
      <c r="C130">
        <v>343.5</v>
      </c>
      <c r="D130">
        <v>1045200</v>
      </c>
      <c r="E130">
        <f t="shared" si="10"/>
        <v>-7.9211901889827132</v>
      </c>
      <c r="F130" s="3">
        <v>44706</v>
      </c>
      <c r="G130" s="4">
        <v>4.8799999999999996E-2</v>
      </c>
      <c r="H130">
        <f t="shared" si="11"/>
        <v>-7.9699901889827132</v>
      </c>
    </row>
    <row r="131" spans="2:8" x14ac:dyDescent="0.35">
      <c r="B131" s="10">
        <v>44707</v>
      </c>
      <c r="C131">
        <v>353.7</v>
      </c>
      <c r="D131">
        <v>299000</v>
      </c>
      <c r="E131">
        <f t="shared" si="10"/>
        <v>2.9694323144104771</v>
      </c>
      <c r="F131" s="3">
        <v>44707</v>
      </c>
      <c r="G131" s="4">
        <v>4.8899999999999999E-2</v>
      </c>
      <c r="H131">
        <f t="shared" si="11"/>
        <v>2.9205323144104769</v>
      </c>
    </row>
    <row r="132" spans="2:8" x14ac:dyDescent="0.35">
      <c r="B132" s="10">
        <v>44708</v>
      </c>
      <c r="C132">
        <v>363.85</v>
      </c>
      <c r="D132">
        <v>3047200</v>
      </c>
      <c r="E132">
        <f t="shared" si="10"/>
        <v>2.8696635566864672</v>
      </c>
      <c r="F132" s="3">
        <v>44708</v>
      </c>
      <c r="G132" s="4">
        <v>4.8799999999999996E-2</v>
      </c>
      <c r="H132">
        <f t="shared" si="11"/>
        <v>2.8208635566864673</v>
      </c>
    </row>
    <row r="133" spans="2:8" x14ac:dyDescent="0.35">
      <c r="B133" s="10">
        <v>44711</v>
      </c>
      <c r="C133">
        <v>374.45</v>
      </c>
      <c r="D133">
        <v>3022500</v>
      </c>
      <c r="E133">
        <f t="shared" si="10"/>
        <v>2.9132884430397046</v>
      </c>
      <c r="F133" s="3">
        <v>44711</v>
      </c>
      <c r="G133" s="4">
        <v>4.8899999999999999E-2</v>
      </c>
      <c r="H133">
        <f t="shared" si="11"/>
        <v>2.8643884430397044</v>
      </c>
    </row>
    <row r="134" spans="2:8" x14ac:dyDescent="0.35">
      <c r="B134" s="10">
        <v>44712</v>
      </c>
      <c r="C134">
        <v>371.35</v>
      </c>
      <c r="D134">
        <v>3092700</v>
      </c>
      <c r="E134">
        <f t="shared" ref="E134:E197" si="12">((C134-C133)/C133)*100</f>
        <v>-0.82788089197488746</v>
      </c>
      <c r="F134" s="3">
        <v>44712</v>
      </c>
      <c r="G134" s="4">
        <v>4.9100000000000005E-2</v>
      </c>
      <c r="H134">
        <f t="shared" ref="H134:H197" si="13">E134-G134</f>
        <v>-0.87698089197488749</v>
      </c>
    </row>
    <row r="135" spans="2:8" x14ac:dyDescent="0.35">
      <c r="B135" s="10">
        <v>44713</v>
      </c>
      <c r="C135">
        <v>369.2</v>
      </c>
      <c r="D135">
        <v>3027700</v>
      </c>
      <c r="E135">
        <f t="shared" si="12"/>
        <v>-0.57896862797900461</v>
      </c>
      <c r="F135" s="3">
        <v>44713</v>
      </c>
      <c r="G135" s="4">
        <v>4.9299999999999997E-2</v>
      </c>
      <c r="H135">
        <f t="shared" si="13"/>
        <v>-0.62826862797900462</v>
      </c>
    </row>
    <row r="136" spans="2:8" x14ac:dyDescent="0.35">
      <c r="B136" s="10">
        <v>44714</v>
      </c>
      <c r="C136">
        <v>373.65</v>
      </c>
      <c r="D136">
        <v>3224000</v>
      </c>
      <c r="E136">
        <f t="shared" si="12"/>
        <v>1.2053087757313079</v>
      </c>
      <c r="F136" s="3">
        <v>44714</v>
      </c>
      <c r="G136" s="4">
        <v>4.9699999999999994E-2</v>
      </c>
      <c r="H136">
        <f t="shared" si="13"/>
        <v>1.1556087757313078</v>
      </c>
    </row>
    <row r="137" spans="2:8" x14ac:dyDescent="0.35">
      <c r="B137" s="10">
        <v>44715</v>
      </c>
      <c r="C137">
        <v>381.2</v>
      </c>
      <c r="D137">
        <v>3402100</v>
      </c>
      <c r="E137">
        <f t="shared" si="12"/>
        <v>2.0206075204068008</v>
      </c>
      <c r="F137" s="3">
        <v>44715</v>
      </c>
      <c r="G137" s="4">
        <v>4.9800000000000004E-2</v>
      </c>
      <c r="H137">
        <f t="shared" si="13"/>
        <v>1.9708075204068007</v>
      </c>
    </row>
    <row r="138" spans="2:8" x14ac:dyDescent="0.35">
      <c r="B138" s="10">
        <v>44718</v>
      </c>
      <c r="C138">
        <v>370.55</v>
      </c>
      <c r="D138">
        <v>3429400</v>
      </c>
      <c r="E138">
        <f t="shared" si="12"/>
        <v>-2.793809024134307</v>
      </c>
      <c r="F138" s="3">
        <v>44718</v>
      </c>
      <c r="G138" s="4">
        <v>4.9800000000000004E-2</v>
      </c>
      <c r="H138">
        <f t="shared" si="13"/>
        <v>-2.8436090241343068</v>
      </c>
    </row>
    <row r="139" spans="2:8" x14ac:dyDescent="0.35">
      <c r="B139" s="10">
        <v>44719</v>
      </c>
      <c r="C139">
        <v>362.25</v>
      </c>
      <c r="D139">
        <v>3481400</v>
      </c>
      <c r="E139">
        <f t="shared" si="12"/>
        <v>-2.2399136418836898</v>
      </c>
      <c r="F139" s="3">
        <v>44719</v>
      </c>
      <c r="G139" s="4">
        <v>5.0199999999999995E-2</v>
      </c>
      <c r="H139">
        <f t="shared" si="13"/>
        <v>-2.2901136418836896</v>
      </c>
    </row>
    <row r="140" spans="2:8" x14ac:dyDescent="0.35">
      <c r="B140" s="10">
        <v>44720</v>
      </c>
      <c r="C140">
        <v>365.5</v>
      </c>
      <c r="D140">
        <v>3472300</v>
      </c>
      <c r="E140">
        <f t="shared" si="12"/>
        <v>0.89717046238785358</v>
      </c>
      <c r="F140" s="3">
        <v>44720</v>
      </c>
      <c r="G140" s="4">
        <v>4.9699999999999994E-2</v>
      </c>
      <c r="H140">
        <f t="shared" si="13"/>
        <v>0.84747046238785362</v>
      </c>
    </row>
    <row r="141" spans="2:8" x14ac:dyDescent="0.35">
      <c r="B141" s="10">
        <v>44721</v>
      </c>
      <c r="C141">
        <v>369.6</v>
      </c>
      <c r="D141">
        <v>3477500</v>
      </c>
      <c r="E141">
        <f t="shared" si="12"/>
        <v>1.1217510259917982</v>
      </c>
      <c r="F141" s="3">
        <v>44721</v>
      </c>
      <c r="G141" s="4">
        <v>5.0099999999999999E-2</v>
      </c>
      <c r="H141">
        <f t="shared" si="13"/>
        <v>1.0716510259917982</v>
      </c>
    </row>
    <row r="142" spans="2:8" x14ac:dyDescent="0.35">
      <c r="B142" s="10">
        <v>44722</v>
      </c>
      <c r="C142">
        <v>356.65</v>
      </c>
      <c r="D142">
        <v>3537300</v>
      </c>
      <c r="E142">
        <f t="shared" si="12"/>
        <v>-3.5037878787878909</v>
      </c>
      <c r="F142" s="3">
        <v>44722</v>
      </c>
      <c r="G142" s="4">
        <v>0.05</v>
      </c>
      <c r="H142">
        <f t="shared" si="13"/>
        <v>-3.5537878787878907</v>
      </c>
    </row>
    <row r="143" spans="2:8" x14ac:dyDescent="0.35">
      <c r="B143" s="10">
        <v>44725</v>
      </c>
      <c r="C143">
        <v>336.3</v>
      </c>
      <c r="D143">
        <v>3234400</v>
      </c>
      <c r="E143">
        <f t="shared" si="12"/>
        <v>-5.7058741062666387</v>
      </c>
      <c r="F143" s="3">
        <v>44725</v>
      </c>
      <c r="G143" s="4">
        <v>4.99E-2</v>
      </c>
      <c r="H143">
        <f t="shared" si="13"/>
        <v>-5.7557741062666388</v>
      </c>
    </row>
    <row r="144" spans="2:8" x14ac:dyDescent="0.35">
      <c r="B144" s="10">
        <v>44726</v>
      </c>
      <c r="C144">
        <v>348.25</v>
      </c>
      <c r="D144">
        <v>3048500</v>
      </c>
      <c r="E144">
        <f t="shared" si="12"/>
        <v>3.553374962830802</v>
      </c>
      <c r="F144" s="3">
        <v>44726</v>
      </c>
      <c r="G144" s="4">
        <v>4.9800000000000004E-2</v>
      </c>
      <c r="H144">
        <f t="shared" si="13"/>
        <v>3.5035749628308022</v>
      </c>
    </row>
    <row r="145" spans="2:8" x14ac:dyDescent="0.35">
      <c r="B145" s="10">
        <v>44727</v>
      </c>
      <c r="C145">
        <v>351.8</v>
      </c>
      <c r="D145">
        <v>3008200</v>
      </c>
      <c r="E145">
        <f t="shared" si="12"/>
        <v>1.0193826274228317</v>
      </c>
      <c r="F145" s="3">
        <v>44727</v>
      </c>
      <c r="G145" s="4">
        <v>5.04E-2</v>
      </c>
      <c r="H145">
        <f t="shared" si="13"/>
        <v>0.9689826274228317</v>
      </c>
    </row>
    <row r="146" spans="2:8" x14ac:dyDescent="0.35">
      <c r="B146" s="10">
        <v>44728</v>
      </c>
      <c r="C146">
        <v>342.95</v>
      </c>
      <c r="D146">
        <v>2853500</v>
      </c>
      <c r="E146">
        <f t="shared" si="12"/>
        <v>-2.5156338828880109</v>
      </c>
      <c r="F146" s="3">
        <v>44728</v>
      </c>
      <c r="G146" s="4">
        <v>5.0700000000000002E-2</v>
      </c>
      <c r="H146">
        <f t="shared" si="13"/>
        <v>-2.5663338828880109</v>
      </c>
    </row>
    <row r="147" spans="2:8" x14ac:dyDescent="0.35">
      <c r="B147" s="10">
        <v>44732</v>
      </c>
      <c r="C147">
        <v>321.85000000000002</v>
      </c>
      <c r="D147">
        <v>2884700</v>
      </c>
      <c r="E147">
        <f t="shared" si="12"/>
        <v>-6.1525003644846086</v>
      </c>
      <c r="F147" s="3">
        <v>44732</v>
      </c>
      <c r="G147" s="4">
        <v>5.0700000000000002E-2</v>
      </c>
      <c r="H147">
        <f t="shared" si="13"/>
        <v>-6.2032003644846085</v>
      </c>
    </row>
    <row r="148" spans="2:8" x14ac:dyDescent="0.35">
      <c r="B148" s="10">
        <v>44733</v>
      </c>
      <c r="C148">
        <v>336.6</v>
      </c>
      <c r="D148">
        <v>2944500</v>
      </c>
      <c r="E148">
        <f t="shared" si="12"/>
        <v>4.5828802237066952</v>
      </c>
      <c r="F148" s="3">
        <v>44733</v>
      </c>
      <c r="G148" s="4">
        <v>5.0499999999999996E-2</v>
      </c>
      <c r="H148">
        <f t="shared" si="13"/>
        <v>4.5323802237066948</v>
      </c>
    </row>
    <row r="149" spans="2:8" x14ac:dyDescent="0.35">
      <c r="B149" s="10">
        <v>44734</v>
      </c>
      <c r="C149">
        <v>342.3</v>
      </c>
      <c r="D149">
        <v>2648100</v>
      </c>
      <c r="E149">
        <f t="shared" si="12"/>
        <v>1.6934046345811016</v>
      </c>
      <c r="F149" s="3">
        <v>44734</v>
      </c>
      <c r="G149" s="4">
        <v>5.0700000000000002E-2</v>
      </c>
      <c r="H149">
        <f t="shared" si="13"/>
        <v>1.6427046345811016</v>
      </c>
    </row>
    <row r="150" spans="2:8" x14ac:dyDescent="0.35">
      <c r="B150" s="10">
        <v>44735</v>
      </c>
      <c r="C150">
        <v>353.3</v>
      </c>
      <c r="D150">
        <v>2497300</v>
      </c>
      <c r="E150">
        <f t="shared" si="12"/>
        <v>3.2135553607946248</v>
      </c>
      <c r="F150" s="3">
        <v>44735</v>
      </c>
      <c r="G150" s="4">
        <v>5.1100000000000007E-2</v>
      </c>
      <c r="H150">
        <f t="shared" si="13"/>
        <v>3.1624553607946249</v>
      </c>
    </row>
    <row r="151" spans="2:8" x14ac:dyDescent="0.35">
      <c r="B151" s="10">
        <v>44736</v>
      </c>
      <c r="C151">
        <v>357.4</v>
      </c>
      <c r="D151">
        <v>2442700</v>
      </c>
      <c r="E151">
        <f t="shared" si="12"/>
        <v>1.1604868383809697</v>
      </c>
      <c r="F151" s="3">
        <v>44736</v>
      </c>
      <c r="G151" s="4">
        <v>5.1100000000000007E-2</v>
      </c>
      <c r="H151">
        <f t="shared" si="13"/>
        <v>1.1093868383809697</v>
      </c>
    </row>
    <row r="152" spans="2:8" x14ac:dyDescent="0.35">
      <c r="B152" s="10">
        <v>44739</v>
      </c>
      <c r="C152">
        <v>371.25</v>
      </c>
      <c r="D152">
        <v>2050100</v>
      </c>
      <c r="E152">
        <f t="shared" si="12"/>
        <v>3.8752098489087921</v>
      </c>
      <c r="F152" s="3">
        <v>44739</v>
      </c>
      <c r="G152" s="4">
        <v>5.0799999999999998E-2</v>
      </c>
      <c r="H152">
        <f t="shared" si="13"/>
        <v>3.8244098489087919</v>
      </c>
    </row>
    <row r="153" spans="2:8" x14ac:dyDescent="0.35">
      <c r="B153" s="10">
        <v>44740</v>
      </c>
      <c r="C153">
        <v>370.55</v>
      </c>
      <c r="D153">
        <v>1566500</v>
      </c>
      <c r="E153">
        <f t="shared" si="12"/>
        <v>-0.18855218855218547</v>
      </c>
      <c r="F153" s="3">
        <v>44740</v>
      </c>
      <c r="G153" s="4">
        <v>5.0999999999999997E-2</v>
      </c>
      <c r="H153">
        <f t="shared" si="13"/>
        <v>-0.23955218855218546</v>
      </c>
    </row>
    <row r="154" spans="2:8" x14ac:dyDescent="0.35">
      <c r="B154" s="10">
        <v>44741</v>
      </c>
      <c r="C154">
        <v>371.55</v>
      </c>
      <c r="D154">
        <v>919100</v>
      </c>
      <c r="E154">
        <f t="shared" si="12"/>
        <v>0.26986911347996217</v>
      </c>
      <c r="F154" s="3">
        <v>44741</v>
      </c>
      <c r="G154" s="4">
        <v>5.1299999999999998E-2</v>
      </c>
      <c r="H154">
        <f t="shared" si="13"/>
        <v>0.21856911347996216</v>
      </c>
    </row>
    <row r="155" spans="2:8" x14ac:dyDescent="0.35">
      <c r="B155" s="10">
        <v>44742</v>
      </c>
      <c r="C155">
        <v>353.25</v>
      </c>
      <c r="D155">
        <v>500500</v>
      </c>
      <c r="E155">
        <f t="shared" si="12"/>
        <v>-4.9253128784820372</v>
      </c>
      <c r="F155" s="3">
        <v>44742</v>
      </c>
      <c r="G155" s="4">
        <v>5.1399999999999994E-2</v>
      </c>
      <c r="H155">
        <f t="shared" si="13"/>
        <v>-4.9767128784820374</v>
      </c>
    </row>
    <row r="156" spans="2:8" x14ac:dyDescent="0.35">
      <c r="B156" s="10">
        <v>44743</v>
      </c>
      <c r="C156">
        <v>345.7</v>
      </c>
      <c r="D156">
        <v>2810600</v>
      </c>
      <c r="E156">
        <f t="shared" si="12"/>
        <v>-2.137296532200994</v>
      </c>
      <c r="F156" s="3">
        <v>44743</v>
      </c>
      <c r="G156" s="4">
        <v>5.1299999999999998E-2</v>
      </c>
      <c r="H156">
        <f t="shared" si="13"/>
        <v>-2.1885965322009939</v>
      </c>
    </row>
    <row r="157" spans="2:8" x14ac:dyDescent="0.35">
      <c r="B157" s="10">
        <v>44746</v>
      </c>
      <c r="C157">
        <v>337.7</v>
      </c>
      <c r="D157">
        <v>3234400</v>
      </c>
      <c r="E157">
        <f t="shared" si="12"/>
        <v>-2.3141452126120914</v>
      </c>
      <c r="F157" s="3">
        <v>44746</v>
      </c>
      <c r="G157" s="4">
        <v>5.1100000000000007E-2</v>
      </c>
      <c r="H157">
        <f t="shared" si="13"/>
        <v>-2.3652452126120913</v>
      </c>
    </row>
    <row r="158" spans="2:8" x14ac:dyDescent="0.35">
      <c r="B158" s="10">
        <v>44747</v>
      </c>
      <c r="C158">
        <v>334.5</v>
      </c>
      <c r="D158">
        <v>3095300</v>
      </c>
      <c r="E158">
        <f t="shared" si="12"/>
        <v>-0.94758661533905497</v>
      </c>
      <c r="F158" s="3">
        <v>44747</v>
      </c>
      <c r="G158" s="4">
        <v>5.1200000000000002E-2</v>
      </c>
      <c r="H158">
        <f t="shared" si="13"/>
        <v>-0.998786615339055</v>
      </c>
    </row>
    <row r="159" spans="2:8" x14ac:dyDescent="0.35">
      <c r="B159" s="10">
        <v>44748</v>
      </c>
      <c r="C159">
        <v>333.2</v>
      </c>
      <c r="D159">
        <v>3259100</v>
      </c>
      <c r="E159">
        <f t="shared" si="12"/>
        <v>-0.38863976083707363</v>
      </c>
      <c r="F159" s="3">
        <v>44748</v>
      </c>
      <c r="G159" s="4">
        <v>5.0900000000000001E-2</v>
      </c>
      <c r="H159">
        <f t="shared" si="13"/>
        <v>-0.43953976083707363</v>
      </c>
    </row>
    <row r="160" spans="2:8" x14ac:dyDescent="0.35">
      <c r="B160" s="10">
        <v>44749</v>
      </c>
      <c r="C160">
        <v>334</v>
      </c>
      <c r="D160">
        <v>3602300</v>
      </c>
      <c r="E160">
        <f t="shared" si="12"/>
        <v>0.24009603841536956</v>
      </c>
      <c r="F160" s="3">
        <v>44749</v>
      </c>
      <c r="G160" s="4">
        <v>5.16E-2</v>
      </c>
      <c r="H160">
        <f t="shared" si="13"/>
        <v>0.18849603841536955</v>
      </c>
    </row>
    <row r="161" spans="2:8" x14ac:dyDescent="0.35">
      <c r="B161" s="10">
        <v>44750</v>
      </c>
      <c r="C161">
        <v>337.1</v>
      </c>
      <c r="D161">
        <v>3721900</v>
      </c>
      <c r="E161">
        <f t="shared" si="12"/>
        <v>0.92814371257485717</v>
      </c>
      <c r="F161" s="3">
        <v>44750</v>
      </c>
      <c r="G161" s="4">
        <v>5.1699999999999996E-2</v>
      </c>
      <c r="H161">
        <f t="shared" si="13"/>
        <v>0.8764437125748572</v>
      </c>
    </row>
    <row r="162" spans="2:8" x14ac:dyDescent="0.35">
      <c r="B162" s="10">
        <v>44753</v>
      </c>
      <c r="C162">
        <v>329.45</v>
      </c>
      <c r="D162">
        <v>3554200</v>
      </c>
      <c r="E162">
        <f t="shared" si="12"/>
        <v>-2.2693562741026501</v>
      </c>
      <c r="F162" s="3">
        <v>44753</v>
      </c>
      <c r="G162" s="4">
        <v>5.1500000000000004E-2</v>
      </c>
      <c r="H162">
        <f t="shared" si="13"/>
        <v>-2.3208562741026499</v>
      </c>
    </row>
    <row r="163" spans="2:8" x14ac:dyDescent="0.35">
      <c r="B163" s="10">
        <v>44754</v>
      </c>
      <c r="C163">
        <v>328.2</v>
      </c>
      <c r="D163">
        <v>3628300</v>
      </c>
      <c r="E163">
        <f t="shared" si="12"/>
        <v>-0.37942024586431933</v>
      </c>
      <c r="F163" s="3">
        <v>44754</v>
      </c>
      <c r="G163" s="4">
        <v>5.16E-2</v>
      </c>
      <c r="H163">
        <f t="shared" si="13"/>
        <v>-0.43102024586431931</v>
      </c>
    </row>
    <row r="164" spans="2:8" x14ac:dyDescent="0.35">
      <c r="B164" s="10">
        <v>44755</v>
      </c>
      <c r="C164">
        <v>335.55</v>
      </c>
      <c r="D164">
        <v>3482700</v>
      </c>
      <c r="E164">
        <f t="shared" si="12"/>
        <v>2.239488117001835</v>
      </c>
      <c r="F164" s="3">
        <v>44755</v>
      </c>
      <c r="G164" s="4">
        <v>5.1799999999999999E-2</v>
      </c>
      <c r="H164">
        <f t="shared" si="13"/>
        <v>2.187688117001835</v>
      </c>
    </row>
    <row r="165" spans="2:8" x14ac:dyDescent="0.35">
      <c r="B165" s="10">
        <v>44756</v>
      </c>
      <c r="C165">
        <v>315.85000000000002</v>
      </c>
      <c r="D165">
        <v>3879200</v>
      </c>
      <c r="E165">
        <f t="shared" si="12"/>
        <v>-5.8709581284458316</v>
      </c>
      <c r="F165" s="3">
        <v>44756</v>
      </c>
      <c r="G165" s="4">
        <v>5.2199999999999996E-2</v>
      </c>
      <c r="H165">
        <f t="shared" si="13"/>
        <v>-5.9231581284458317</v>
      </c>
    </row>
    <row r="166" spans="2:8" x14ac:dyDescent="0.35">
      <c r="B166" s="10">
        <v>44757</v>
      </c>
      <c r="C166">
        <v>310.7</v>
      </c>
      <c r="D166">
        <v>4183400</v>
      </c>
      <c r="E166">
        <f t="shared" si="12"/>
        <v>-1.6305208168434491</v>
      </c>
      <c r="F166" s="3">
        <v>44757</v>
      </c>
      <c r="G166" s="4">
        <v>5.2300000000000006E-2</v>
      </c>
      <c r="H166">
        <f t="shared" si="13"/>
        <v>-1.6828208168434491</v>
      </c>
    </row>
    <row r="167" spans="2:8" x14ac:dyDescent="0.35">
      <c r="B167" s="10">
        <v>44760</v>
      </c>
      <c r="C167">
        <v>319.39999999999998</v>
      </c>
      <c r="D167">
        <v>4082000</v>
      </c>
      <c r="E167">
        <f t="shared" si="12"/>
        <v>2.8001287415513323</v>
      </c>
      <c r="F167" s="3">
        <v>44760</v>
      </c>
      <c r="G167" s="4">
        <v>5.2300000000000006E-2</v>
      </c>
      <c r="H167">
        <f t="shared" si="13"/>
        <v>2.7478287415513325</v>
      </c>
    </row>
    <row r="168" spans="2:8" x14ac:dyDescent="0.35">
      <c r="B168" s="10">
        <v>44761</v>
      </c>
      <c r="C168">
        <v>327.64999999999998</v>
      </c>
      <c r="D168">
        <v>3874000</v>
      </c>
      <c r="E168">
        <f t="shared" si="12"/>
        <v>2.5829680651221039</v>
      </c>
      <c r="F168" s="3">
        <v>44761</v>
      </c>
      <c r="G168" s="4">
        <v>5.2499999999999998E-2</v>
      </c>
      <c r="H168">
        <f t="shared" si="13"/>
        <v>2.5304680651221036</v>
      </c>
    </row>
    <row r="169" spans="2:8" x14ac:dyDescent="0.35">
      <c r="B169" s="10">
        <v>44763</v>
      </c>
      <c r="C169">
        <v>338.65</v>
      </c>
      <c r="D169">
        <v>3585400</v>
      </c>
      <c r="E169">
        <f t="shared" si="12"/>
        <v>3.357240958339692</v>
      </c>
      <c r="F169" s="3">
        <v>44763</v>
      </c>
      <c r="G169" s="4">
        <v>5.4299999999999994E-2</v>
      </c>
      <c r="H169">
        <f t="shared" si="13"/>
        <v>3.302940958339692</v>
      </c>
    </row>
    <row r="170" spans="2:8" x14ac:dyDescent="0.35">
      <c r="B170" s="10">
        <v>44764</v>
      </c>
      <c r="C170">
        <v>334</v>
      </c>
      <c r="D170">
        <v>3428100</v>
      </c>
      <c r="E170">
        <f t="shared" si="12"/>
        <v>-1.3730990698361074</v>
      </c>
      <c r="F170" s="3">
        <v>44764</v>
      </c>
      <c r="G170" s="4">
        <v>5.45E-2</v>
      </c>
      <c r="H170">
        <f t="shared" si="13"/>
        <v>-1.4275990698361074</v>
      </c>
    </row>
    <row r="171" spans="2:8" x14ac:dyDescent="0.35">
      <c r="B171" s="10">
        <v>44767</v>
      </c>
      <c r="C171">
        <v>333.7</v>
      </c>
      <c r="D171">
        <v>3019900</v>
      </c>
      <c r="E171">
        <f t="shared" si="12"/>
        <v>-8.9820359281440526E-2</v>
      </c>
      <c r="F171" s="3">
        <v>44767</v>
      </c>
      <c r="G171" s="4">
        <v>5.45E-2</v>
      </c>
      <c r="H171">
        <f t="shared" si="13"/>
        <v>-0.14432035928144052</v>
      </c>
    </row>
    <row r="172" spans="2:8" x14ac:dyDescent="0.35">
      <c r="B172" s="10">
        <v>44768</v>
      </c>
      <c r="C172">
        <v>319.60000000000002</v>
      </c>
      <c r="D172">
        <v>2159300</v>
      </c>
      <c r="E172">
        <f t="shared" si="12"/>
        <v>-4.2253521126760463</v>
      </c>
      <c r="F172" s="3">
        <v>44768</v>
      </c>
      <c r="G172" s="4">
        <v>5.4400000000000004E-2</v>
      </c>
      <c r="H172">
        <f t="shared" si="13"/>
        <v>-4.2797521126760465</v>
      </c>
    </row>
    <row r="173" spans="2:8" x14ac:dyDescent="0.35">
      <c r="B173" s="10">
        <v>44769</v>
      </c>
      <c r="C173">
        <v>327.2</v>
      </c>
      <c r="D173">
        <v>1298700</v>
      </c>
      <c r="E173">
        <f t="shared" si="12"/>
        <v>2.377972465581967</v>
      </c>
      <c r="F173" s="3">
        <v>44769</v>
      </c>
      <c r="G173" s="4">
        <v>5.6299999999999996E-2</v>
      </c>
      <c r="H173">
        <f t="shared" si="13"/>
        <v>2.3216724655819672</v>
      </c>
    </row>
    <row r="174" spans="2:8" x14ac:dyDescent="0.35">
      <c r="B174" s="10">
        <v>44770</v>
      </c>
      <c r="C174">
        <v>329.3</v>
      </c>
      <c r="D174">
        <v>287300</v>
      </c>
      <c r="E174">
        <f t="shared" si="12"/>
        <v>0.64180929095355221</v>
      </c>
      <c r="F174" s="3">
        <v>44770</v>
      </c>
      <c r="G174" s="4">
        <v>5.5999999999999994E-2</v>
      </c>
      <c r="H174">
        <f t="shared" si="13"/>
        <v>0.58580929095355216</v>
      </c>
    </row>
    <row r="175" spans="2:8" x14ac:dyDescent="0.35">
      <c r="B175" s="10">
        <v>44771</v>
      </c>
      <c r="C175">
        <v>338.25</v>
      </c>
      <c r="D175">
        <v>4566900</v>
      </c>
      <c r="E175">
        <f t="shared" si="12"/>
        <v>2.7178864257515909</v>
      </c>
      <c r="F175" s="3">
        <v>44771</v>
      </c>
      <c r="G175" s="4">
        <v>5.5999999999999994E-2</v>
      </c>
      <c r="H175">
        <f t="shared" si="13"/>
        <v>2.6618864257515908</v>
      </c>
    </row>
    <row r="176" spans="2:8" x14ac:dyDescent="0.35">
      <c r="B176" s="10">
        <v>44774</v>
      </c>
      <c r="C176">
        <v>344.6</v>
      </c>
      <c r="D176">
        <v>4646200</v>
      </c>
      <c r="E176">
        <f t="shared" si="12"/>
        <v>1.8773096821877377</v>
      </c>
      <c r="F176" s="3">
        <v>44774</v>
      </c>
      <c r="G176" s="4">
        <v>5.5800000000000002E-2</v>
      </c>
      <c r="H176">
        <f t="shared" si="13"/>
        <v>1.8215096821877377</v>
      </c>
    </row>
    <row r="177" spans="2:8" x14ac:dyDescent="0.35">
      <c r="B177" s="10">
        <v>44775</v>
      </c>
      <c r="C177">
        <v>335.7</v>
      </c>
      <c r="D177">
        <v>4479800</v>
      </c>
      <c r="E177">
        <f t="shared" si="12"/>
        <v>-2.5827045850261272</v>
      </c>
      <c r="F177" s="3">
        <v>44775</v>
      </c>
      <c r="G177" s="4">
        <v>5.4699999999999999E-2</v>
      </c>
      <c r="H177">
        <f t="shared" si="13"/>
        <v>-2.6374045850261272</v>
      </c>
    </row>
    <row r="178" spans="2:8" x14ac:dyDescent="0.35">
      <c r="B178" s="10">
        <v>44776</v>
      </c>
      <c r="C178">
        <v>343.75</v>
      </c>
      <c r="D178">
        <v>4708600</v>
      </c>
      <c r="E178">
        <f t="shared" si="12"/>
        <v>2.3979743818885946</v>
      </c>
      <c r="F178" s="3">
        <v>44776</v>
      </c>
      <c r="G178" s="4">
        <v>5.5300000000000002E-2</v>
      </c>
      <c r="H178">
        <f t="shared" si="13"/>
        <v>2.3426743818885947</v>
      </c>
    </row>
    <row r="179" spans="2:8" x14ac:dyDescent="0.35">
      <c r="B179" s="10">
        <v>44777</v>
      </c>
      <c r="C179">
        <v>351.9</v>
      </c>
      <c r="D179">
        <v>4871100</v>
      </c>
      <c r="E179">
        <f t="shared" si="12"/>
        <v>2.3709090909090844</v>
      </c>
      <c r="F179" s="3">
        <v>44777</v>
      </c>
      <c r="G179" s="4">
        <v>5.5300000000000002E-2</v>
      </c>
      <c r="H179">
        <f t="shared" si="13"/>
        <v>2.3156090909090845</v>
      </c>
    </row>
    <row r="180" spans="2:8" x14ac:dyDescent="0.35">
      <c r="B180" s="10">
        <v>44778</v>
      </c>
      <c r="C180">
        <v>347.65</v>
      </c>
      <c r="D180">
        <v>4656600</v>
      </c>
      <c r="E180">
        <f t="shared" si="12"/>
        <v>-1.2077294685990341</v>
      </c>
      <c r="F180" s="3">
        <v>44778</v>
      </c>
      <c r="G180" s="4">
        <v>5.5800000000000002E-2</v>
      </c>
      <c r="H180">
        <f t="shared" si="13"/>
        <v>-1.2635294685990341</v>
      </c>
    </row>
    <row r="181" spans="2:8" x14ac:dyDescent="0.35">
      <c r="B181" s="10">
        <v>44781</v>
      </c>
      <c r="C181">
        <v>345.45</v>
      </c>
      <c r="D181">
        <v>4548700</v>
      </c>
      <c r="E181">
        <f t="shared" si="12"/>
        <v>-0.63282036530993491</v>
      </c>
      <c r="F181" s="3">
        <v>44781</v>
      </c>
      <c r="G181" s="4">
        <v>5.5800000000000002E-2</v>
      </c>
      <c r="H181">
        <f t="shared" si="13"/>
        <v>-0.68862036530993487</v>
      </c>
    </row>
    <row r="182" spans="2:8" x14ac:dyDescent="0.35">
      <c r="B182" s="10">
        <v>44783</v>
      </c>
      <c r="C182">
        <v>337.85</v>
      </c>
      <c r="D182">
        <v>4599400</v>
      </c>
      <c r="E182">
        <f t="shared" si="12"/>
        <v>-2.2000289477493027</v>
      </c>
      <c r="F182" s="3">
        <v>44783</v>
      </c>
      <c r="G182" s="4">
        <v>5.5300000000000002E-2</v>
      </c>
      <c r="H182">
        <f t="shared" si="13"/>
        <v>-2.2553289477493026</v>
      </c>
    </row>
    <row r="183" spans="2:8" x14ac:dyDescent="0.35">
      <c r="B183" s="10">
        <v>44784</v>
      </c>
      <c r="C183">
        <v>344.85</v>
      </c>
      <c r="D183">
        <v>5054400</v>
      </c>
      <c r="E183">
        <f t="shared" si="12"/>
        <v>2.071925410685215</v>
      </c>
      <c r="F183" s="3">
        <v>44784</v>
      </c>
      <c r="G183" s="4">
        <v>5.6100000000000004E-2</v>
      </c>
      <c r="H183">
        <f t="shared" si="13"/>
        <v>2.0158254106852151</v>
      </c>
    </row>
    <row r="184" spans="2:8" x14ac:dyDescent="0.35">
      <c r="B184" s="10">
        <v>44785</v>
      </c>
      <c r="C184">
        <v>342.1</v>
      </c>
      <c r="D184">
        <v>5127200</v>
      </c>
      <c r="E184">
        <f t="shared" si="12"/>
        <v>-0.79744816586921841</v>
      </c>
      <c r="F184" s="3">
        <v>44785</v>
      </c>
      <c r="G184" s="4">
        <v>5.5500000000000001E-2</v>
      </c>
      <c r="H184">
        <f t="shared" si="13"/>
        <v>-0.8529481658692184</v>
      </c>
    </row>
    <row r="185" spans="2:8" x14ac:dyDescent="0.35">
      <c r="B185" s="10">
        <v>44789</v>
      </c>
      <c r="C185">
        <v>337.65</v>
      </c>
      <c r="D185">
        <v>5249400</v>
      </c>
      <c r="E185">
        <f t="shared" si="12"/>
        <v>-1.3007892429114427</v>
      </c>
      <c r="F185" s="12">
        <v>44790</v>
      </c>
      <c r="G185" s="4">
        <v>5.5399999999999998E-2</v>
      </c>
      <c r="H185">
        <f t="shared" si="13"/>
        <v>-1.3561892429114426</v>
      </c>
    </row>
    <row r="186" spans="2:8" x14ac:dyDescent="0.35">
      <c r="B186" s="10">
        <v>44791</v>
      </c>
      <c r="C186">
        <v>335.8</v>
      </c>
      <c r="D186">
        <v>5824000</v>
      </c>
      <c r="E186">
        <f t="shared" si="12"/>
        <v>-0.54790463497703723</v>
      </c>
      <c r="F186" s="3">
        <v>44791</v>
      </c>
      <c r="G186" s="4">
        <v>5.5599999999999997E-2</v>
      </c>
      <c r="H186">
        <f t="shared" si="13"/>
        <v>-0.60350463497703721</v>
      </c>
    </row>
    <row r="187" spans="2:8" x14ac:dyDescent="0.35">
      <c r="B187" s="10">
        <v>44792</v>
      </c>
      <c r="C187">
        <v>331.35</v>
      </c>
      <c r="D187">
        <v>5387200</v>
      </c>
      <c r="E187">
        <f t="shared" si="12"/>
        <v>-1.3251935675997584</v>
      </c>
      <c r="F187" s="3">
        <v>44792</v>
      </c>
      <c r="G187" s="4">
        <v>5.5500000000000001E-2</v>
      </c>
      <c r="H187">
        <f t="shared" si="13"/>
        <v>-1.3806935675997585</v>
      </c>
    </row>
    <row r="188" spans="2:8" x14ac:dyDescent="0.35">
      <c r="B188" s="10">
        <v>44795</v>
      </c>
      <c r="C188">
        <v>322.8</v>
      </c>
      <c r="D188">
        <v>4758000</v>
      </c>
      <c r="E188">
        <f t="shared" si="12"/>
        <v>-2.58035310095066</v>
      </c>
      <c r="F188" s="3">
        <v>44795</v>
      </c>
      <c r="G188" s="4">
        <v>5.5800000000000002E-2</v>
      </c>
      <c r="H188">
        <f t="shared" si="13"/>
        <v>-2.63615310095066</v>
      </c>
    </row>
    <row r="189" spans="2:8" x14ac:dyDescent="0.35">
      <c r="B189" s="10">
        <v>44796</v>
      </c>
      <c r="C189">
        <v>321.8</v>
      </c>
      <c r="D189">
        <v>3764800</v>
      </c>
      <c r="E189">
        <f t="shared" si="12"/>
        <v>-0.3097893432465923</v>
      </c>
      <c r="F189" s="3">
        <v>44796</v>
      </c>
      <c r="G189" s="4">
        <v>5.5199999999999999E-2</v>
      </c>
      <c r="H189">
        <f t="shared" si="13"/>
        <v>-0.36498934324659227</v>
      </c>
    </row>
    <row r="190" spans="2:8" x14ac:dyDescent="0.35">
      <c r="B190" s="10">
        <v>44797</v>
      </c>
      <c r="C190">
        <v>320.95</v>
      </c>
      <c r="D190">
        <v>1861600</v>
      </c>
      <c r="E190">
        <f t="shared" si="12"/>
        <v>-0.26413921690491693</v>
      </c>
      <c r="F190" s="3">
        <v>44797</v>
      </c>
      <c r="G190" s="4">
        <v>5.5800000000000002E-2</v>
      </c>
      <c r="H190">
        <f t="shared" si="13"/>
        <v>-0.31993921690491695</v>
      </c>
    </row>
    <row r="191" spans="2:8" x14ac:dyDescent="0.35">
      <c r="B191" s="10">
        <v>44798</v>
      </c>
      <c r="C191">
        <v>323.89999999999998</v>
      </c>
      <c r="D191">
        <v>297700</v>
      </c>
      <c r="E191">
        <f t="shared" si="12"/>
        <v>0.91914628446798219</v>
      </c>
      <c r="F191" s="3">
        <v>44798</v>
      </c>
      <c r="G191" s="4">
        <v>5.62E-2</v>
      </c>
      <c r="H191">
        <f t="shared" si="13"/>
        <v>0.86294628446798216</v>
      </c>
    </row>
    <row r="192" spans="2:8" x14ac:dyDescent="0.35">
      <c r="B192" s="10">
        <v>44799</v>
      </c>
      <c r="C192">
        <v>322.89999999999998</v>
      </c>
      <c r="D192">
        <v>6727500</v>
      </c>
      <c r="E192">
        <f t="shared" si="12"/>
        <v>-0.30873726458783579</v>
      </c>
      <c r="F192" s="3">
        <v>44799</v>
      </c>
      <c r="G192" s="4">
        <v>5.5899999999999998E-2</v>
      </c>
      <c r="H192">
        <f t="shared" si="13"/>
        <v>-0.3646372645878358</v>
      </c>
    </row>
    <row r="193" spans="2:8" x14ac:dyDescent="0.35">
      <c r="B193" s="10">
        <v>44802</v>
      </c>
      <c r="C193">
        <v>313.85000000000002</v>
      </c>
      <c r="D193">
        <v>6669000</v>
      </c>
      <c r="E193">
        <f t="shared" si="12"/>
        <v>-2.8027253019510545</v>
      </c>
      <c r="F193" s="3">
        <v>44802</v>
      </c>
      <c r="G193" s="4">
        <v>5.5999999999999994E-2</v>
      </c>
      <c r="H193">
        <f t="shared" si="13"/>
        <v>-2.8587253019510546</v>
      </c>
    </row>
    <row r="194" spans="2:8" x14ac:dyDescent="0.35">
      <c r="B194" s="10">
        <v>44803</v>
      </c>
      <c r="C194">
        <v>322.89999999999998</v>
      </c>
      <c r="D194">
        <v>6549400</v>
      </c>
      <c r="E194">
        <f t="shared" si="12"/>
        <v>2.8835430938346196</v>
      </c>
      <c r="F194" s="3">
        <v>44803</v>
      </c>
      <c r="G194" s="4">
        <v>5.5899999999999998E-2</v>
      </c>
      <c r="H194">
        <f t="shared" si="13"/>
        <v>2.8276430938346198</v>
      </c>
    </row>
    <row r="195" spans="2:8" x14ac:dyDescent="0.35">
      <c r="B195" s="10">
        <v>44810</v>
      </c>
      <c r="C195">
        <v>325.25</v>
      </c>
      <c r="D195">
        <v>6877000</v>
      </c>
      <c r="E195">
        <f t="shared" si="12"/>
        <v>0.72777949829669342</v>
      </c>
      <c r="F195" s="3">
        <v>44810</v>
      </c>
      <c r="G195" s="4">
        <v>5.5999999999999994E-2</v>
      </c>
      <c r="H195">
        <f t="shared" si="13"/>
        <v>0.67177949829669337</v>
      </c>
    </row>
    <row r="196" spans="2:8" x14ac:dyDescent="0.35">
      <c r="B196" s="10">
        <v>44811</v>
      </c>
      <c r="C196">
        <v>320</v>
      </c>
      <c r="D196">
        <v>7840300</v>
      </c>
      <c r="E196">
        <f t="shared" si="12"/>
        <v>-1.6141429669485012</v>
      </c>
      <c r="F196" s="3">
        <v>44811</v>
      </c>
      <c r="G196" s="4">
        <v>5.5899999999999998E-2</v>
      </c>
      <c r="H196">
        <f t="shared" si="13"/>
        <v>-1.6700429669485013</v>
      </c>
    </row>
    <row r="197" spans="2:8" x14ac:dyDescent="0.35">
      <c r="B197" s="10">
        <v>44812</v>
      </c>
      <c r="C197">
        <v>320.3</v>
      </c>
      <c r="D197">
        <v>8347300</v>
      </c>
      <c r="E197">
        <f t="shared" si="12"/>
        <v>9.3750000000003553E-2</v>
      </c>
      <c r="F197" s="3">
        <v>44812</v>
      </c>
      <c r="G197" s="4">
        <v>5.6399999999999999E-2</v>
      </c>
      <c r="H197">
        <f t="shared" si="13"/>
        <v>3.7350000000003554E-2</v>
      </c>
    </row>
    <row r="198" spans="2:8" x14ac:dyDescent="0.35">
      <c r="B198" s="10">
        <v>44813</v>
      </c>
      <c r="C198">
        <v>330.25</v>
      </c>
      <c r="D198">
        <v>8645000</v>
      </c>
      <c r="E198">
        <f t="shared" ref="E198:E229" si="14">((C198-C197)/C197)*100</f>
        <v>3.1064626912269708</v>
      </c>
      <c r="F198" s="3">
        <v>44813</v>
      </c>
      <c r="G198" s="4">
        <v>5.6399999999999999E-2</v>
      </c>
      <c r="H198">
        <f t="shared" ref="H198:H229" si="15">E198-G198</f>
        <v>3.0500626912269708</v>
      </c>
    </row>
    <row r="199" spans="2:8" x14ac:dyDescent="0.35">
      <c r="B199" s="10">
        <v>44816</v>
      </c>
      <c r="C199">
        <v>339.15</v>
      </c>
      <c r="D199">
        <v>8663200</v>
      </c>
      <c r="E199">
        <f t="shared" si="14"/>
        <v>2.6949280847842476</v>
      </c>
      <c r="F199" s="3">
        <v>44816</v>
      </c>
      <c r="G199" s="4">
        <v>5.6600000000000004E-2</v>
      </c>
      <c r="H199">
        <f t="shared" si="15"/>
        <v>2.6383280847842476</v>
      </c>
    </row>
    <row r="200" spans="2:8" x14ac:dyDescent="0.35">
      <c r="B200" s="10">
        <v>44817</v>
      </c>
      <c r="C200">
        <v>336.85</v>
      </c>
      <c r="D200">
        <v>8973900</v>
      </c>
      <c r="E200">
        <f t="shared" si="14"/>
        <v>-0.67816600324338927</v>
      </c>
      <c r="F200" s="3">
        <v>44817</v>
      </c>
      <c r="G200" s="4">
        <v>5.6600000000000004E-2</v>
      </c>
      <c r="H200">
        <f t="shared" si="15"/>
        <v>-0.73476600324338925</v>
      </c>
    </row>
    <row r="201" spans="2:8" x14ac:dyDescent="0.35">
      <c r="B201" s="10">
        <v>44818</v>
      </c>
      <c r="C201">
        <v>326.3</v>
      </c>
      <c r="D201">
        <v>9022000</v>
      </c>
      <c r="E201">
        <f t="shared" si="14"/>
        <v>-3.1319578447380167</v>
      </c>
      <c r="F201" s="3">
        <v>44818</v>
      </c>
      <c r="G201" s="4">
        <v>5.7000000000000002E-2</v>
      </c>
      <c r="H201">
        <f t="shared" si="15"/>
        <v>-3.1889578447380167</v>
      </c>
    </row>
    <row r="202" spans="2:8" x14ac:dyDescent="0.35">
      <c r="B202" s="10">
        <v>44819</v>
      </c>
      <c r="C202">
        <v>320.55</v>
      </c>
      <c r="D202">
        <v>9113000</v>
      </c>
      <c r="E202">
        <f t="shared" si="14"/>
        <v>-1.7621820410665032</v>
      </c>
      <c r="F202" s="3">
        <v>44819</v>
      </c>
      <c r="G202" s="4">
        <v>5.7599999999999998E-2</v>
      </c>
      <c r="H202">
        <f t="shared" si="15"/>
        <v>-1.8197820410665033</v>
      </c>
    </row>
    <row r="203" spans="2:8" x14ac:dyDescent="0.35">
      <c r="B203" s="10">
        <v>44820</v>
      </c>
      <c r="C203">
        <v>308.35000000000002</v>
      </c>
      <c r="D203">
        <v>8834800</v>
      </c>
      <c r="E203">
        <f t="shared" si="14"/>
        <v>-3.8059585088129739</v>
      </c>
      <c r="F203" s="3">
        <v>44820</v>
      </c>
      <c r="G203" s="4">
        <v>5.7699999999999994E-2</v>
      </c>
      <c r="H203">
        <f t="shared" si="15"/>
        <v>-3.863658508812974</v>
      </c>
    </row>
    <row r="204" spans="2:8" x14ac:dyDescent="0.35">
      <c r="B204" s="10">
        <v>44823</v>
      </c>
      <c r="C204">
        <v>301.3</v>
      </c>
      <c r="D204">
        <v>8192600</v>
      </c>
      <c r="E204">
        <f t="shared" si="14"/>
        <v>-2.2863628993027438</v>
      </c>
      <c r="F204" s="3">
        <v>44823</v>
      </c>
      <c r="G204" s="4">
        <v>5.7800000000000004E-2</v>
      </c>
      <c r="H204">
        <f t="shared" si="15"/>
        <v>-2.3441628993027437</v>
      </c>
    </row>
    <row r="205" spans="2:8" x14ac:dyDescent="0.35">
      <c r="B205" s="10">
        <v>44824</v>
      </c>
      <c r="C205">
        <v>305.64999999999998</v>
      </c>
      <c r="D205">
        <v>7833800</v>
      </c>
      <c r="E205">
        <f t="shared" si="14"/>
        <v>1.4437437769664672</v>
      </c>
      <c r="F205" s="3">
        <v>44824</v>
      </c>
      <c r="G205" s="4">
        <v>5.79E-2</v>
      </c>
      <c r="H205">
        <f t="shared" si="15"/>
        <v>1.3858437769664671</v>
      </c>
    </row>
    <row r="206" spans="2:8" x14ac:dyDescent="0.35">
      <c r="B206" s="10">
        <v>44825</v>
      </c>
      <c r="C206">
        <v>302.85000000000002</v>
      </c>
      <c r="D206">
        <v>7645300</v>
      </c>
      <c r="E206">
        <f t="shared" si="14"/>
        <v>-0.91608048421395538</v>
      </c>
      <c r="F206" s="3">
        <v>44825</v>
      </c>
      <c r="G206" s="4">
        <v>5.8499999999999996E-2</v>
      </c>
      <c r="H206">
        <f t="shared" si="15"/>
        <v>-0.97458048421395538</v>
      </c>
    </row>
    <row r="207" spans="2:8" x14ac:dyDescent="0.35">
      <c r="B207" s="10">
        <v>44827</v>
      </c>
      <c r="C207">
        <v>298.89999999999998</v>
      </c>
      <c r="D207">
        <v>7268300</v>
      </c>
      <c r="E207">
        <f t="shared" si="14"/>
        <v>-1.3042760442463415</v>
      </c>
      <c r="F207" s="3">
        <v>44827</v>
      </c>
      <c r="G207" s="4">
        <v>5.9000000000000004E-2</v>
      </c>
      <c r="H207">
        <f t="shared" si="15"/>
        <v>-1.3632760442463414</v>
      </c>
    </row>
    <row r="208" spans="2:8" x14ac:dyDescent="0.35">
      <c r="B208" s="10">
        <v>44830</v>
      </c>
      <c r="C208">
        <v>290.60000000000002</v>
      </c>
      <c r="D208">
        <v>6453200</v>
      </c>
      <c r="E208">
        <f t="shared" si="14"/>
        <v>-2.776848444295736</v>
      </c>
      <c r="F208" s="3">
        <v>44830</v>
      </c>
      <c r="G208" s="4">
        <v>5.9400000000000001E-2</v>
      </c>
      <c r="H208">
        <f t="shared" si="15"/>
        <v>-2.8362484442957361</v>
      </c>
    </row>
    <row r="209" spans="2:8" x14ac:dyDescent="0.35">
      <c r="B209" s="10">
        <v>44831</v>
      </c>
      <c r="C209">
        <v>291.60000000000002</v>
      </c>
      <c r="D209">
        <v>4615000</v>
      </c>
      <c r="E209">
        <f t="shared" si="14"/>
        <v>0.34411562284927733</v>
      </c>
      <c r="F209" s="3">
        <v>44831</v>
      </c>
      <c r="G209" s="4">
        <v>5.9699999999999996E-2</v>
      </c>
      <c r="H209">
        <f t="shared" si="15"/>
        <v>0.28441562284927735</v>
      </c>
    </row>
    <row r="210" spans="2:8" x14ac:dyDescent="0.35">
      <c r="B210" s="10">
        <v>44832</v>
      </c>
      <c r="C210">
        <v>285.39999999999998</v>
      </c>
      <c r="D210">
        <v>2823600</v>
      </c>
      <c r="E210">
        <f t="shared" si="14"/>
        <v>-2.1262002743484381</v>
      </c>
      <c r="F210" s="3">
        <v>44832</v>
      </c>
      <c r="G210" s="4">
        <v>6.0999999999999999E-2</v>
      </c>
      <c r="H210">
        <f t="shared" si="15"/>
        <v>-2.187200274348438</v>
      </c>
    </row>
    <row r="211" spans="2:8" x14ac:dyDescent="0.35">
      <c r="B211" s="10">
        <v>44833</v>
      </c>
      <c r="C211">
        <v>280.8</v>
      </c>
      <c r="D211">
        <v>556400</v>
      </c>
      <c r="E211">
        <f t="shared" si="14"/>
        <v>-1.611772950245258</v>
      </c>
      <c r="F211" s="3">
        <v>44833</v>
      </c>
      <c r="G211" s="4">
        <v>6.0899999999999996E-2</v>
      </c>
      <c r="H211">
        <f t="shared" si="15"/>
        <v>-1.672672950245258</v>
      </c>
    </row>
    <row r="212" spans="2:8" x14ac:dyDescent="0.35">
      <c r="B212" s="10">
        <v>44837</v>
      </c>
      <c r="C212">
        <v>279.35000000000002</v>
      </c>
      <c r="D212">
        <v>8299200</v>
      </c>
      <c r="E212">
        <f t="shared" si="14"/>
        <v>-0.51638176638176236</v>
      </c>
      <c r="F212" s="3">
        <v>44837</v>
      </c>
      <c r="G212" s="4">
        <v>5.9800000000000006E-2</v>
      </c>
      <c r="H212">
        <f t="shared" si="15"/>
        <v>-0.57618176638176233</v>
      </c>
    </row>
    <row r="213" spans="2:8" x14ac:dyDescent="0.35">
      <c r="B213" s="10">
        <v>44838</v>
      </c>
      <c r="C213">
        <v>288.75</v>
      </c>
      <c r="D213">
        <v>8149700</v>
      </c>
      <c r="E213">
        <f t="shared" si="14"/>
        <v>3.3649543583318335</v>
      </c>
      <c r="F213" s="3">
        <v>44838</v>
      </c>
      <c r="G213" s="4">
        <v>5.96E-2</v>
      </c>
      <c r="H213">
        <f t="shared" si="15"/>
        <v>3.3053543583318334</v>
      </c>
    </row>
    <row r="214" spans="2:8" x14ac:dyDescent="0.35">
      <c r="B214" s="10">
        <v>44840</v>
      </c>
      <c r="C214">
        <v>296.64999999999998</v>
      </c>
      <c r="D214">
        <v>8193900</v>
      </c>
      <c r="E214">
        <f t="shared" si="14"/>
        <v>2.7359307359307281</v>
      </c>
      <c r="F214" s="3">
        <v>44840</v>
      </c>
      <c r="G214" s="4">
        <v>6.0899999999999996E-2</v>
      </c>
      <c r="H214">
        <f t="shared" si="15"/>
        <v>2.6750307359307279</v>
      </c>
    </row>
    <row r="215" spans="2:8" x14ac:dyDescent="0.35">
      <c r="B215" s="10">
        <v>44841</v>
      </c>
      <c r="C215">
        <v>295.14999999999998</v>
      </c>
      <c r="D215">
        <v>8196500</v>
      </c>
      <c r="E215">
        <f t="shared" si="14"/>
        <v>-0.50564638462834999</v>
      </c>
      <c r="F215" s="3">
        <v>44841</v>
      </c>
      <c r="G215" s="4">
        <v>6.1200000000000004E-2</v>
      </c>
      <c r="H215">
        <f t="shared" si="15"/>
        <v>-0.56684638462835002</v>
      </c>
    </row>
    <row r="216" spans="2:8" x14ac:dyDescent="0.35">
      <c r="B216" s="10">
        <v>44844</v>
      </c>
      <c r="C216">
        <v>290.39999999999998</v>
      </c>
      <c r="D216">
        <v>9525100</v>
      </c>
      <c r="E216">
        <f t="shared" si="14"/>
        <v>-1.6093511773674403</v>
      </c>
      <c r="F216" s="3">
        <v>44844</v>
      </c>
      <c r="G216" s="4">
        <v>6.13E-2</v>
      </c>
      <c r="H216">
        <f t="shared" si="15"/>
        <v>-1.6706511773674402</v>
      </c>
    </row>
    <row r="217" spans="2:8" x14ac:dyDescent="0.35">
      <c r="B217" s="10">
        <v>44845</v>
      </c>
      <c r="C217">
        <v>282.39999999999998</v>
      </c>
      <c r="D217">
        <v>9506900</v>
      </c>
      <c r="E217">
        <f t="shared" si="14"/>
        <v>-2.7548209366391188</v>
      </c>
      <c r="F217" s="3">
        <v>44845</v>
      </c>
      <c r="G217" s="4">
        <v>6.2E-2</v>
      </c>
      <c r="H217">
        <f t="shared" si="15"/>
        <v>-2.8168209366391186</v>
      </c>
    </row>
    <row r="218" spans="2:8" x14ac:dyDescent="0.35">
      <c r="B218" s="10">
        <v>44846</v>
      </c>
      <c r="C218">
        <v>284.39999999999998</v>
      </c>
      <c r="D218">
        <v>9392500</v>
      </c>
      <c r="E218">
        <f t="shared" si="14"/>
        <v>0.708215297450425</v>
      </c>
      <c r="F218" s="3">
        <v>44846</v>
      </c>
      <c r="G218" s="4">
        <v>6.2300000000000001E-2</v>
      </c>
      <c r="H218">
        <f t="shared" si="15"/>
        <v>0.64591529745042497</v>
      </c>
    </row>
    <row r="219" spans="2:8" x14ac:dyDescent="0.35">
      <c r="B219" s="10">
        <v>44847</v>
      </c>
      <c r="C219">
        <v>281.39999999999998</v>
      </c>
      <c r="D219">
        <v>9422400</v>
      </c>
      <c r="E219">
        <f t="shared" si="14"/>
        <v>-1.0548523206751057</v>
      </c>
      <c r="F219" s="3">
        <v>44847</v>
      </c>
      <c r="G219" s="4">
        <v>6.3E-2</v>
      </c>
      <c r="H219">
        <f t="shared" si="15"/>
        <v>-1.1178523206751056</v>
      </c>
    </row>
    <row r="220" spans="2:8" x14ac:dyDescent="0.35">
      <c r="B220" s="10">
        <v>44848</v>
      </c>
      <c r="C220">
        <v>283.8</v>
      </c>
      <c r="D220">
        <v>9279400</v>
      </c>
      <c r="E220">
        <f t="shared" si="14"/>
        <v>0.85287846481877549</v>
      </c>
      <c r="F220" s="3">
        <v>44848</v>
      </c>
      <c r="G220" s="4">
        <v>6.3299999999999995E-2</v>
      </c>
      <c r="H220">
        <f t="shared" si="15"/>
        <v>0.78957846481877547</v>
      </c>
    </row>
    <row r="221" spans="2:8" x14ac:dyDescent="0.35">
      <c r="B221" s="10">
        <v>44851</v>
      </c>
      <c r="C221">
        <v>282.35000000000002</v>
      </c>
      <c r="D221">
        <v>9140300</v>
      </c>
      <c r="E221">
        <f t="shared" si="14"/>
        <v>-0.51092318534178593</v>
      </c>
      <c r="F221" s="3">
        <v>44851</v>
      </c>
      <c r="G221" s="4">
        <v>6.3E-2</v>
      </c>
      <c r="H221">
        <f t="shared" si="15"/>
        <v>-0.57392318534178588</v>
      </c>
    </row>
    <row r="222" spans="2:8" x14ac:dyDescent="0.35">
      <c r="B222" s="10">
        <v>44852</v>
      </c>
      <c r="C222">
        <v>282.60000000000002</v>
      </c>
      <c r="D222">
        <v>8864700</v>
      </c>
      <c r="E222">
        <f t="shared" si="14"/>
        <v>8.8542588985301915E-2</v>
      </c>
      <c r="F222" s="3">
        <v>44852</v>
      </c>
      <c r="G222" s="4">
        <v>6.3E-2</v>
      </c>
      <c r="H222">
        <f t="shared" si="15"/>
        <v>2.5542588985301914E-2</v>
      </c>
    </row>
    <row r="223" spans="2:8" x14ac:dyDescent="0.35">
      <c r="B223" s="10">
        <v>44853</v>
      </c>
      <c r="C223">
        <v>272.14999999999998</v>
      </c>
      <c r="D223">
        <v>8828300</v>
      </c>
      <c r="E223">
        <f t="shared" si="14"/>
        <v>-3.6978060863411342</v>
      </c>
      <c r="F223" s="3">
        <v>44853</v>
      </c>
      <c r="G223" s="4">
        <v>6.3299999999999995E-2</v>
      </c>
      <c r="H223">
        <f t="shared" si="15"/>
        <v>-3.7611060863411341</v>
      </c>
    </row>
    <row r="224" spans="2:8" x14ac:dyDescent="0.35">
      <c r="B224" s="10">
        <v>44854</v>
      </c>
      <c r="C224">
        <v>286.89999999999998</v>
      </c>
      <c r="D224">
        <v>7932600</v>
      </c>
      <c r="E224">
        <f t="shared" si="14"/>
        <v>5.4198052544552642</v>
      </c>
      <c r="F224" s="3">
        <v>44854</v>
      </c>
      <c r="G224" s="4">
        <v>6.3799999999999996E-2</v>
      </c>
      <c r="H224">
        <f t="shared" si="15"/>
        <v>5.3560052544552645</v>
      </c>
    </row>
    <row r="225" spans="2:8" x14ac:dyDescent="0.35">
      <c r="B225" s="10">
        <v>44855</v>
      </c>
      <c r="C225">
        <v>280.85000000000002</v>
      </c>
      <c r="D225">
        <v>6457100</v>
      </c>
      <c r="E225">
        <f t="shared" si="14"/>
        <v>-2.1087486929243484</v>
      </c>
      <c r="F225" s="3">
        <v>44855</v>
      </c>
      <c r="G225" s="4">
        <v>6.3799999999999996E-2</v>
      </c>
      <c r="H225">
        <f t="shared" si="15"/>
        <v>-2.1725486929243485</v>
      </c>
    </row>
    <row r="226" spans="2:8" x14ac:dyDescent="0.35">
      <c r="B226" s="10">
        <v>44859</v>
      </c>
      <c r="C226">
        <v>273.8</v>
      </c>
      <c r="D226">
        <v>2317900</v>
      </c>
      <c r="E226">
        <f t="shared" si="14"/>
        <v>-2.5102367811999327</v>
      </c>
      <c r="F226" s="3">
        <v>44859</v>
      </c>
      <c r="G226" s="4">
        <v>6.3600000000000004E-2</v>
      </c>
      <c r="H226">
        <f t="shared" si="15"/>
        <v>-2.5738367811999328</v>
      </c>
    </row>
    <row r="227" spans="2:8" x14ac:dyDescent="0.35">
      <c r="B227" s="10">
        <v>44861</v>
      </c>
      <c r="C227">
        <v>270.2</v>
      </c>
      <c r="D227">
        <v>358800</v>
      </c>
      <c r="E227">
        <f t="shared" si="14"/>
        <v>-1.3148283418553772</v>
      </c>
      <c r="F227" s="3">
        <v>44861</v>
      </c>
      <c r="G227" s="4">
        <v>6.3799999999999996E-2</v>
      </c>
      <c r="H227">
        <f t="shared" si="15"/>
        <v>-1.3786283418553773</v>
      </c>
    </row>
    <row r="228" spans="2:8" x14ac:dyDescent="0.35">
      <c r="B228" s="10">
        <v>44862</v>
      </c>
      <c r="C228">
        <v>262.75</v>
      </c>
      <c r="D228">
        <v>9757800</v>
      </c>
      <c r="E228">
        <f t="shared" si="14"/>
        <v>-2.7572168763878571</v>
      </c>
      <c r="F228" s="3">
        <v>44862</v>
      </c>
      <c r="G228" s="4">
        <v>6.4500000000000002E-2</v>
      </c>
      <c r="H228">
        <f t="shared" si="15"/>
        <v>-2.8217168763878568</v>
      </c>
    </row>
    <row r="229" spans="2:8" x14ac:dyDescent="0.35">
      <c r="B229" s="10">
        <v>44865</v>
      </c>
      <c r="C229">
        <v>270.89999999999998</v>
      </c>
      <c r="D229">
        <v>9743500</v>
      </c>
      <c r="E229">
        <f t="shared" si="14"/>
        <v>3.1018078020932358</v>
      </c>
      <c r="F229" s="3">
        <v>44865</v>
      </c>
      <c r="G229" s="4">
        <v>6.4399999999999999E-2</v>
      </c>
      <c r="H229">
        <f t="shared" si="15"/>
        <v>3.0374078020932358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8C46-F74E-46F1-AA91-70FCF7BFDB64}">
  <dimension ref="C1:AK230"/>
  <sheetViews>
    <sheetView workbookViewId="0">
      <selection activeCell="AC21" sqref="AC21"/>
    </sheetView>
  </sheetViews>
  <sheetFormatPr defaultRowHeight="14.5" x14ac:dyDescent="0.35"/>
  <cols>
    <col min="2" max="3" width="10.08984375" bestFit="1" customWidth="1"/>
    <col min="6" max="6" width="24" style="4" bestFit="1" customWidth="1"/>
    <col min="7" max="7" width="21" style="4" bestFit="1" customWidth="1"/>
    <col min="15" max="15" width="10.453125" bestFit="1" customWidth="1"/>
    <col min="19" max="19" width="10.08984375" bestFit="1" customWidth="1"/>
    <col min="28" max="28" width="9.453125" bestFit="1" customWidth="1"/>
    <col min="32" max="32" width="10.08984375" bestFit="1" customWidth="1"/>
  </cols>
  <sheetData>
    <row r="1" spans="3:37" ht="23.5" x14ac:dyDescent="0.55000000000000004">
      <c r="F1" s="17" t="s">
        <v>44</v>
      </c>
      <c r="P1" s="7" t="s">
        <v>45</v>
      </c>
      <c r="Q1" s="7"/>
      <c r="AC1" s="7" t="s">
        <v>48</v>
      </c>
      <c r="AD1" s="7"/>
    </row>
    <row r="3" spans="3:37" x14ac:dyDescent="0.35">
      <c r="C3" s="9" t="s">
        <v>37</v>
      </c>
      <c r="D3" s="9" t="s">
        <v>39</v>
      </c>
      <c r="E3" s="9" t="s">
        <v>38</v>
      </c>
      <c r="F3" s="15" t="s">
        <v>41</v>
      </c>
      <c r="G3" s="1" t="s">
        <v>0</v>
      </c>
      <c r="H3" s="1" t="s">
        <v>3</v>
      </c>
      <c r="I3" s="13" t="s">
        <v>42</v>
      </c>
      <c r="O3" t="s">
        <v>0</v>
      </c>
      <c r="P3" t="s">
        <v>39</v>
      </c>
      <c r="Q3" t="s">
        <v>38</v>
      </c>
      <c r="R3" t="s">
        <v>46</v>
      </c>
      <c r="S3" s="1" t="s">
        <v>0</v>
      </c>
      <c r="T3" s="1" t="s">
        <v>32</v>
      </c>
      <c r="U3" t="s">
        <v>47</v>
      </c>
      <c r="AB3" t="s">
        <v>0</v>
      </c>
      <c r="AC3" t="s">
        <v>40</v>
      </c>
      <c r="AD3" t="s">
        <v>38</v>
      </c>
      <c r="AE3" t="s">
        <v>49</v>
      </c>
      <c r="AF3" s="1" t="s">
        <v>0</v>
      </c>
      <c r="AG3" s="1" t="s">
        <v>22</v>
      </c>
      <c r="AH3" t="s">
        <v>50</v>
      </c>
    </row>
    <row r="4" spans="3:37" x14ac:dyDescent="0.35">
      <c r="C4" s="10">
        <v>44501</v>
      </c>
      <c r="D4">
        <v>416.2</v>
      </c>
      <c r="E4">
        <v>33800</v>
      </c>
      <c r="F4"/>
      <c r="G4" s="3">
        <v>44501</v>
      </c>
      <c r="H4" s="4">
        <v>3.61E-2</v>
      </c>
      <c r="K4" s="7" t="s">
        <v>14</v>
      </c>
      <c r="O4" s="2">
        <v>44501</v>
      </c>
      <c r="P4">
        <f>VLOOKUP(O4,C4:E229,2,FALSE)</f>
        <v>416.2</v>
      </c>
      <c r="Q4">
        <f>VLOOKUP(O4,C4:E229,3,FALSE)</f>
        <v>33800</v>
      </c>
      <c r="AB4" s="2">
        <v>44470</v>
      </c>
    </row>
    <row r="5" spans="3:37" x14ac:dyDescent="0.35">
      <c r="C5" s="10">
        <v>44502</v>
      </c>
      <c r="D5">
        <v>410.6</v>
      </c>
      <c r="E5">
        <v>40300</v>
      </c>
      <c r="F5">
        <f>((D5-D4)/D4)*100</f>
        <v>-1.3455069678039322</v>
      </c>
      <c r="G5" s="3">
        <v>44502</v>
      </c>
      <c r="H5" s="4">
        <v>3.61E-2</v>
      </c>
      <c r="I5">
        <f>F5-H5</f>
        <v>-1.3816069678039322</v>
      </c>
      <c r="K5" t="s">
        <v>10</v>
      </c>
      <c r="L5">
        <f>AVERAGE(F5:F229)</f>
        <v>-0.14528969962987293</v>
      </c>
      <c r="O5" s="2">
        <v>44508</v>
      </c>
      <c r="P5">
        <f t="shared" ref="P5:P56" si="0">VLOOKUP(O5,C5:E230,2,FALSE)</f>
        <v>420</v>
      </c>
      <c r="Q5">
        <f t="shared" ref="Q5:Q56" si="1">VLOOKUP(O5,C5:E230,3,FALSE)</f>
        <v>68900</v>
      </c>
      <c r="R5">
        <f>((P5-P4)/P4)*100</f>
        <v>0.91302258529553371</v>
      </c>
      <c r="S5" s="3">
        <v>44507</v>
      </c>
      <c r="T5" s="4">
        <v>3.5299999999999998E-2</v>
      </c>
      <c r="U5">
        <f>R5-T5</f>
        <v>0.87772258529553371</v>
      </c>
      <c r="Y5" s="7" t="s">
        <v>14</v>
      </c>
      <c r="AB5" s="2">
        <v>44501</v>
      </c>
      <c r="AC5">
        <f>VLOOKUP(AB5,C4:E229,2,FALSE)</f>
        <v>416.2</v>
      </c>
      <c r="AD5">
        <f>VLOOKUP(AB5,C4:E229,3,FALSE)</f>
        <v>33800</v>
      </c>
    </row>
    <row r="6" spans="3:37" x14ac:dyDescent="0.35">
      <c r="C6" s="10">
        <v>44503</v>
      </c>
      <c r="D6">
        <v>408.2</v>
      </c>
      <c r="E6">
        <v>45500</v>
      </c>
      <c r="F6">
        <f t="shared" ref="F6:F69" si="2">((D6-D5)/D5)*100</f>
        <v>-0.58451047247930688</v>
      </c>
      <c r="G6" s="3">
        <v>44503</v>
      </c>
      <c r="H6" s="4">
        <v>3.6699999999999997E-2</v>
      </c>
      <c r="I6">
        <f t="shared" ref="I6:I69" si="3">F6-H6</f>
        <v>-0.62121047247930683</v>
      </c>
      <c r="K6" t="s">
        <v>12</v>
      </c>
      <c r="L6">
        <f>MIN(F5:F229)</f>
        <v>-8.9147286821705496</v>
      </c>
      <c r="O6" s="2">
        <v>44515</v>
      </c>
      <c r="P6">
        <f t="shared" si="0"/>
        <v>422.4</v>
      </c>
      <c r="Q6">
        <f t="shared" si="1"/>
        <v>211900</v>
      </c>
      <c r="R6">
        <f t="shared" ref="R6:R56" si="4">((P6-P5)/P5)*100</f>
        <v>0.57142857142856607</v>
      </c>
      <c r="S6" s="3">
        <v>44514</v>
      </c>
      <c r="T6" s="4">
        <v>3.5400000000000001E-2</v>
      </c>
      <c r="U6">
        <f t="shared" ref="U6:U56" si="5">R6-T6</f>
        <v>0.53602857142856608</v>
      </c>
      <c r="Y6" t="s">
        <v>10</v>
      </c>
      <c r="Z6">
        <f>AVERAGE(R5:R56)</f>
        <v>-0.61631686164589905</v>
      </c>
      <c r="AB6" s="2">
        <v>44531</v>
      </c>
      <c r="AC6">
        <f t="shared" ref="AC6:AC14" si="6">VLOOKUP(AB6,C5:E230,2,FALSE)</f>
        <v>492.85</v>
      </c>
      <c r="AD6">
        <f t="shared" ref="AD6:AD16" si="7">VLOOKUP(AB6,C5:E230,3,FALSE)</f>
        <v>107900</v>
      </c>
      <c r="AE6">
        <f>((AC6-AC5)/AC5)*100</f>
        <v>18.416626621816441</v>
      </c>
      <c r="AF6" s="3">
        <v>44530</v>
      </c>
      <c r="AG6" s="4">
        <v>3.5499999999999997E-2</v>
      </c>
      <c r="AH6">
        <f>AE6-AG6</f>
        <v>18.381126621816442</v>
      </c>
    </row>
    <row r="7" spans="3:37" x14ac:dyDescent="0.35">
      <c r="C7" s="10">
        <v>44504</v>
      </c>
      <c r="D7">
        <v>411.15</v>
      </c>
      <c r="E7">
        <v>45500</v>
      </c>
      <c r="F7">
        <f t="shared" si="2"/>
        <v>0.72268495835374535</v>
      </c>
      <c r="G7" s="16"/>
      <c r="H7" s="4">
        <f>AVERAGE(H6,H5,H8,H9)</f>
        <v>3.6150000000000002E-2</v>
      </c>
      <c r="I7">
        <f t="shared" si="3"/>
        <v>0.68653495835374534</v>
      </c>
      <c r="K7" t="s">
        <v>11</v>
      </c>
      <c r="L7">
        <f>MAX(F5:F229)</f>
        <v>9.8131351764834402</v>
      </c>
      <c r="O7" s="2">
        <v>44522</v>
      </c>
      <c r="P7">
        <f t="shared" si="0"/>
        <v>457.55</v>
      </c>
      <c r="Q7">
        <f t="shared" si="1"/>
        <v>1718600</v>
      </c>
      <c r="R7">
        <f t="shared" si="4"/>
        <v>8.3214962121212217</v>
      </c>
      <c r="S7" s="3">
        <v>44521</v>
      </c>
      <c r="T7" s="4">
        <v>3.5400000000000001E-2</v>
      </c>
      <c r="U7">
        <f t="shared" si="5"/>
        <v>8.2860962121212225</v>
      </c>
      <c r="Y7" t="s">
        <v>12</v>
      </c>
      <c r="Z7">
        <f>MIN(R5:R56)</f>
        <v>-18.586623400036061</v>
      </c>
      <c r="AB7" s="2">
        <v>44562</v>
      </c>
      <c r="AC7">
        <v>572</v>
      </c>
      <c r="AD7" t="e">
        <f t="shared" si="7"/>
        <v>#N/A</v>
      </c>
      <c r="AE7">
        <f t="shared" ref="AE7:AE16" si="8">((AC7-AC6)/AC6)*100</f>
        <v>16.059653038449827</v>
      </c>
      <c r="AF7" s="3">
        <v>44561</v>
      </c>
      <c r="AG7" s="4">
        <v>3.6400000000000002E-2</v>
      </c>
      <c r="AH7">
        <f t="shared" ref="AH7:AH16" si="9">AE7-AG7</f>
        <v>16.023253038449827</v>
      </c>
      <c r="AJ7" s="7" t="s">
        <v>14</v>
      </c>
    </row>
    <row r="8" spans="3:37" x14ac:dyDescent="0.35">
      <c r="C8" s="10">
        <v>44508</v>
      </c>
      <c r="D8">
        <v>420</v>
      </c>
      <c r="E8">
        <v>68900</v>
      </c>
      <c r="F8">
        <f t="shared" si="2"/>
        <v>2.152499087924121</v>
      </c>
      <c r="G8" s="3">
        <v>44508</v>
      </c>
      <c r="H8" s="4">
        <v>3.6299999999999999E-2</v>
      </c>
      <c r="I8">
        <f t="shared" si="3"/>
        <v>2.1161990879241213</v>
      </c>
      <c r="K8" t="s">
        <v>17</v>
      </c>
      <c r="L8">
        <f>STDEV(F5:F229)</f>
        <v>2.9420317487250376</v>
      </c>
      <c r="O8" s="2">
        <v>44529</v>
      </c>
      <c r="P8">
        <f t="shared" si="0"/>
        <v>477.9</v>
      </c>
      <c r="Q8">
        <f t="shared" si="1"/>
        <v>91000</v>
      </c>
      <c r="R8">
        <f t="shared" si="4"/>
        <v>4.4476013550431572</v>
      </c>
      <c r="S8" s="3">
        <v>44528</v>
      </c>
      <c r="T8" s="4">
        <v>3.5499999999999997E-2</v>
      </c>
      <c r="U8">
        <f t="shared" si="5"/>
        <v>4.4121013550431574</v>
      </c>
      <c r="Y8" t="s">
        <v>11</v>
      </c>
      <c r="Z8">
        <f>MAX(R5:R56)</f>
        <v>13.971397139713988</v>
      </c>
      <c r="AB8" s="2">
        <v>44593</v>
      </c>
      <c r="AC8">
        <f t="shared" si="6"/>
        <v>475.75</v>
      </c>
      <c r="AD8">
        <f t="shared" si="7"/>
        <v>122200</v>
      </c>
      <c r="AE8">
        <f t="shared" si="8"/>
        <v>-16.826923076923077</v>
      </c>
      <c r="AF8" s="3">
        <v>44592</v>
      </c>
      <c r="AG8" s="4">
        <v>3.7599999999999995E-2</v>
      </c>
      <c r="AH8">
        <f t="shared" si="9"/>
        <v>-16.864523076923078</v>
      </c>
      <c r="AJ8" t="s">
        <v>10</v>
      </c>
      <c r="AK8">
        <f>AVERAGE(AE6:AE16)</f>
        <v>-2.7929603456990311</v>
      </c>
    </row>
    <row r="9" spans="3:37" x14ac:dyDescent="0.35">
      <c r="C9" s="10">
        <v>44509</v>
      </c>
      <c r="D9">
        <v>439.4</v>
      </c>
      <c r="E9">
        <v>111800</v>
      </c>
      <c r="F9">
        <f t="shared" si="2"/>
        <v>4.6190476190476133</v>
      </c>
      <c r="G9" s="3">
        <v>44509</v>
      </c>
      <c r="H9" s="4">
        <v>3.5499999999999997E-2</v>
      </c>
      <c r="I9">
        <f t="shared" si="3"/>
        <v>4.5835476190476134</v>
      </c>
      <c r="K9" t="s">
        <v>43</v>
      </c>
      <c r="L9">
        <f>L8*SQRT(252)</f>
        <v>46.703306138297513</v>
      </c>
      <c r="O9" s="2">
        <v>44536</v>
      </c>
      <c r="P9">
        <f t="shared" si="0"/>
        <v>469.3</v>
      </c>
      <c r="Q9">
        <f t="shared" si="1"/>
        <v>165100</v>
      </c>
      <c r="R9">
        <f t="shared" si="4"/>
        <v>-1.7995396526469902</v>
      </c>
      <c r="S9" s="3">
        <v>44535</v>
      </c>
      <c r="T9" s="4">
        <v>3.5000000000000003E-2</v>
      </c>
      <c r="U9">
        <f t="shared" si="5"/>
        <v>-1.8345396526469901</v>
      </c>
      <c r="Y9" t="s">
        <v>17</v>
      </c>
      <c r="Z9">
        <f>_xlfn.STDEV.S(R5:R56)</f>
        <v>6.2738693492794688</v>
      </c>
      <c r="AB9" s="2">
        <v>44621</v>
      </c>
      <c r="AC9">
        <v>422.7</v>
      </c>
      <c r="AD9" t="e">
        <f t="shared" si="7"/>
        <v>#N/A</v>
      </c>
      <c r="AE9">
        <f t="shared" si="8"/>
        <v>-11.150814503415663</v>
      </c>
      <c r="AF9" s="3">
        <v>44620</v>
      </c>
      <c r="AG9" s="4">
        <v>3.73E-2</v>
      </c>
      <c r="AH9">
        <f t="shared" si="9"/>
        <v>-11.188114503415663</v>
      </c>
      <c r="AJ9" t="s">
        <v>12</v>
      </c>
      <c r="AK9">
        <f>MIN(AE6:AE16)</f>
        <v>-16.826923076923077</v>
      </c>
    </row>
    <row r="10" spans="3:37" x14ac:dyDescent="0.35">
      <c r="C10" s="10">
        <v>44510</v>
      </c>
      <c r="D10">
        <v>429.05</v>
      </c>
      <c r="E10">
        <v>141700</v>
      </c>
      <c r="F10">
        <f t="shared" si="2"/>
        <v>-2.3554847519344486</v>
      </c>
      <c r="G10" s="3">
        <v>44510</v>
      </c>
      <c r="H10" s="4">
        <v>3.5299999999999998E-2</v>
      </c>
      <c r="I10">
        <f t="shared" si="3"/>
        <v>-2.3907847519344485</v>
      </c>
      <c r="O10" s="2">
        <v>44543</v>
      </c>
      <c r="P10">
        <f t="shared" si="0"/>
        <v>510.15</v>
      </c>
      <c r="Q10">
        <f t="shared" si="1"/>
        <v>266500</v>
      </c>
      <c r="R10">
        <f t="shared" si="4"/>
        <v>8.7044534412955379</v>
      </c>
      <c r="S10" s="3">
        <v>44542</v>
      </c>
      <c r="T10" s="4">
        <v>3.56E-2</v>
      </c>
      <c r="U10">
        <f t="shared" si="5"/>
        <v>8.6688534412955374</v>
      </c>
      <c r="Y10" t="s">
        <v>43</v>
      </c>
      <c r="Z10">
        <f>Z9*SQRT(52)</f>
        <v>45.241515268778031</v>
      </c>
      <c r="AB10" s="2">
        <v>44652</v>
      </c>
      <c r="AC10">
        <v>476.25</v>
      </c>
      <c r="AD10" t="e">
        <f t="shared" si="7"/>
        <v>#N/A</v>
      </c>
      <c r="AE10">
        <f t="shared" si="8"/>
        <v>12.668559261887866</v>
      </c>
      <c r="AF10" s="3">
        <v>44651</v>
      </c>
      <c r="AG10" s="4">
        <v>3.8300000000000001E-2</v>
      </c>
      <c r="AH10">
        <f t="shared" si="9"/>
        <v>12.630259261887867</v>
      </c>
      <c r="AJ10" t="s">
        <v>11</v>
      </c>
      <c r="AK10">
        <f>MAX(AE6:AE16)</f>
        <v>18.416626621816441</v>
      </c>
    </row>
    <row r="11" spans="3:37" x14ac:dyDescent="0.35">
      <c r="C11" s="10">
        <v>44511</v>
      </c>
      <c r="D11">
        <v>424.35</v>
      </c>
      <c r="E11">
        <v>159900</v>
      </c>
      <c r="F11">
        <f t="shared" si="2"/>
        <v>-1.0954434215126416</v>
      </c>
      <c r="G11" s="3">
        <v>44511</v>
      </c>
      <c r="H11" s="4">
        <v>3.5699999999999996E-2</v>
      </c>
      <c r="I11">
        <f t="shared" si="3"/>
        <v>-1.1311434215126417</v>
      </c>
      <c r="O11" s="2">
        <v>44550</v>
      </c>
      <c r="P11">
        <f t="shared" si="0"/>
        <v>469.7</v>
      </c>
      <c r="Q11">
        <f t="shared" si="1"/>
        <v>470600</v>
      </c>
      <c r="R11">
        <f t="shared" si="4"/>
        <v>-7.9290404782906974</v>
      </c>
      <c r="S11" s="3">
        <v>44549</v>
      </c>
      <c r="T11" s="4">
        <v>3.6299999999999999E-2</v>
      </c>
      <c r="U11">
        <f t="shared" si="5"/>
        <v>-7.9653404782906971</v>
      </c>
      <c r="AB11" s="2">
        <v>44682</v>
      </c>
      <c r="AC11">
        <v>409.55</v>
      </c>
      <c r="AD11" t="e">
        <f t="shared" si="7"/>
        <v>#N/A</v>
      </c>
      <c r="AE11">
        <f t="shared" si="8"/>
        <v>-14.005249343832018</v>
      </c>
      <c r="AF11" s="3">
        <v>44680</v>
      </c>
      <c r="AG11" s="4">
        <v>4.0300000000000002E-2</v>
      </c>
      <c r="AH11">
        <f t="shared" si="9"/>
        <v>-14.045549343832018</v>
      </c>
      <c r="AJ11" t="s">
        <v>17</v>
      </c>
      <c r="AK11">
        <f>_xlfn.STDEV.S(AE6:AE16)</f>
        <v>12.870746898755961</v>
      </c>
    </row>
    <row r="12" spans="3:37" x14ac:dyDescent="0.35">
      <c r="C12" s="10">
        <v>44512</v>
      </c>
      <c r="D12">
        <v>429.1</v>
      </c>
      <c r="E12">
        <v>184600</v>
      </c>
      <c r="F12">
        <f t="shared" si="2"/>
        <v>1.1193590196771532</v>
      </c>
      <c r="G12" s="3">
        <v>44512</v>
      </c>
      <c r="H12" s="4">
        <v>3.5299999999999998E-2</v>
      </c>
      <c r="I12">
        <f t="shared" si="3"/>
        <v>1.0840590196771531</v>
      </c>
      <c r="K12" s="7" t="s">
        <v>7</v>
      </c>
      <c r="O12" s="2">
        <v>44557</v>
      </c>
      <c r="P12">
        <f t="shared" si="0"/>
        <v>530.1</v>
      </c>
      <c r="Q12">
        <f t="shared" si="1"/>
        <v>1930500</v>
      </c>
      <c r="R12">
        <f t="shared" si="4"/>
        <v>12.859271875665327</v>
      </c>
      <c r="S12" s="3">
        <v>44556</v>
      </c>
      <c r="T12" s="4">
        <v>3.6400000000000002E-2</v>
      </c>
      <c r="U12">
        <f t="shared" si="5"/>
        <v>12.822871875665326</v>
      </c>
      <c r="AB12" s="2">
        <v>44713</v>
      </c>
      <c r="AC12">
        <f t="shared" si="6"/>
        <v>366.35</v>
      </c>
      <c r="AD12">
        <f t="shared" si="7"/>
        <v>183300</v>
      </c>
      <c r="AE12">
        <f t="shared" si="8"/>
        <v>-10.548162617507016</v>
      </c>
      <c r="AF12" s="3">
        <v>44712</v>
      </c>
      <c r="AG12" s="4">
        <v>4.9100000000000005E-2</v>
      </c>
      <c r="AH12">
        <f t="shared" si="9"/>
        <v>-10.597262617507015</v>
      </c>
      <c r="AJ12" t="s">
        <v>43</v>
      </c>
      <c r="AK12">
        <f>AK11*SQRT(12)</f>
        <v>44.585575120009764</v>
      </c>
    </row>
    <row r="13" spans="3:37" x14ac:dyDescent="0.35">
      <c r="C13" s="10">
        <v>44515</v>
      </c>
      <c r="D13">
        <v>422.4</v>
      </c>
      <c r="E13">
        <v>211900</v>
      </c>
      <c r="F13">
        <f t="shared" si="2"/>
        <v>-1.5614075972966779</v>
      </c>
      <c r="G13" s="3">
        <v>44515</v>
      </c>
      <c r="H13" s="4">
        <v>3.5499999999999997E-2</v>
      </c>
      <c r="I13">
        <f t="shared" si="3"/>
        <v>-1.596907597296678</v>
      </c>
      <c r="K13" t="s">
        <v>10</v>
      </c>
      <c r="L13">
        <f>AVERAGE(I5:I229)</f>
        <v>-0.19112803296320618</v>
      </c>
      <c r="O13" s="2">
        <v>44564</v>
      </c>
      <c r="P13">
        <f t="shared" si="0"/>
        <v>572</v>
      </c>
      <c r="Q13">
        <f t="shared" si="1"/>
        <v>88400</v>
      </c>
      <c r="R13">
        <f t="shared" si="4"/>
        <v>7.9041690247123135</v>
      </c>
      <c r="S13" s="3">
        <v>44563</v>
      </c>
      <c r="T13" s="4">
        <v>3.6000000000000004E-2</v>
      </c>
      <c r="U13">
        <f t="shared" si="5"/>
        <v>7.8681690247123139</v>
      </c>
      <c r="Y13" s="7" t="s">
        <v>7</v>
      </c>
      <c r="AB13" s="2">
        <v>44743</v>
      </c>
      <c r="AC13">
        <f t="shared" si="6"/>
        <v>342.9</v>
      </c>
      <c r="AD13">
        <f t="shared" si="7"/>
        <v>130000</v>
      </c>
      <c r="AE13">
        <f t="shared" si="8"/>
        <v>-6.4009826668486536</v>
      </c>
      <c r="AF13" s="3">
        <v>44742</v>
      </c>
      <c r="AG13" s="4">
        <v>5.1399999999999994E-2</v>
      </c>
      <c r="AH13">
        <f t="shared" si="9"/>
        <v>-6.4523826668486537</v>
      </c>
    </row>
    <row r="14" spans="3:37" x14ac:dyDescent="0.35">
      <c r="C14" s="10">
        <v>44516</v>
      </c>
      <c r="D14">
        <v>441.7</v>
      </c>
      <c r="E14">
        <v>499200</v>
      </c>
      <c r="F14">
        <f t="shared" si="2"/>
        <v>4.5691287878787907</v>
      </c>
      <c r="G14" s="3">
        <v>44516</v>
      </c>
      <c r="H14" s="4">
        <v>3.5499999999999997E-2</v>
      </c>
      <c r="I14">
        <f t="shared" si="3"/>
        <v>4.5336287878787909</v>
      </c>
      <c r="K14" t="s">
        <v>12</v>
      </c>
      <c r="L14">
        <f>MIN(I5:I229)</f>
        <v>-8.9520286821705497</v>
      </c>
      <c r="O14" s="2">
        <v>44571</v>
      </c>
      <c r="P14">
        <f t="shared" si="0"/>
        <v>574.15</v>
      </c>
      <c r="Q14">
        <f t="shared" si="1"/>
        <v>119600</v>
      </c>
      <c r="R14">
        <f t="shared" si="4"/>
        <v>0.37587412587412189</v>
      </c>
      <c r="S14" s="3">
        <v>44570</v>
      </c>
      <c r="T14" s="4">
        <v>3.5900000000000001E-2</v>
      </c>
      <c r="U14">
        <f t="shared" si="5"/>
        <v>0.3399741258741219</v>
      </c>
      <c r="Y14" t="s">
        <v>10</v>
      </c>
      <c r="Z14">
        <f>AVERAGE(U5:U56)</f>
        <v>-0.66293224626128411</v>
      </c>
      <c r="AB14" s="2">
        <v>44774</v>
      </c>
      <c r="AC14">
        <f t="shared" si="6"/>
        <v>343.85</v>
      </c>
      <c r="AD14">
        <f t="shared" si="7"/>
        <v>218400</v>
      </c>
      <c r="AE14">
        <f t="shared" si="8"/>
        <v>0.27704870224556594</v>
      </c>
      <c r="AF14" s="3">
        <v>44771</v>
      </c>
      <c r="AG14" s="4">
        <v>5.5999999999999994E-2</v>
      </c>
      <c r="AH14">
        <f t="shared" si="9"/>
        <v>0.22104870224556594</v>
      </c>
    </row>
    <row r="15" spans="3:37" x14ac:dyDescent="0.35">
      <c r="C15" s="10">
        <v>44517</v>
      </c>
      <c r="D15">
        <v>478.2</v>
      </c>
      <c r="E15">
        <v>759200</v>
      </c>
      <c r="F15">
        <f t="shared" si="2"/>
        <v>8.2635272809599272</v>
      </c>
      <c r="G15" s="3">
        <v>44517</v>
      </c>
      <c r="H15" s="4">
        <v>3.56E-2</v>
      </c>
      <c r="I15">
        <f t="shared" si="3"/>
        <v>8.2279272809599266</v>
      </c>
      <c r="K15" t="s">
        <v>11</v>
      </c>
      <c r="L15">
        <f>MAX(I5:I229)</f>
        <v>9.7778351764834408</v>
      </c>
      <c r="O15" s="2">
        <v>44578</v>
      </c>
      <c r="P15">
        <f t="shared" si="0"/>
        <v>554.70000000000005</v>
      </c>
      <c r="Q15">
        <f t="shared" si="1"/>
        <v>295100</v>
      </c>
      <c r="R15">
        <f t="shared" si="4"/>
        <v>-3.3876164765305119</v>
      </c>
      <c r="S15" s="3">
        <v>44577</v>
      </c>
      <c r="T15" s="4">
        <v>3.73E-2</v>
      </c>
      <c r="U15">
        <f t="shared" si="5"/>
        <v>-3.424916476530512</v>
      </c>
      <c r="Y15" t="s">
        <v>12</v>
      </c>
      <c r="Z15">
        <f>MIN(U5:U56)</f>
        <v>-18.624223400036062</v>
      </c>
      <c r="AB15" s="2">
        <v>44805</v>
      </c>
      <c r="AC15">
        <v>327</v>
      </c>
      <c r="AD15" t="e">
        <f t="shared" si="7"/>
        <v>#N/A</v>
      </c>
      <c r="AE15">
        <f t="shared" si="8"/>
        <v>-4.9003926130580258</v>
      </c>
      <c r="AF15" s="3">
        <v>44803</v>
      </c>
      <c r="AG15" s="4">
        <v>5.5899999999999998E-2</v>
      </c>
      <c r="AH15">
        <f t="shared" si="9"/>
        <v>-4.956292613058026</v>
      </c>
      <c r="AJ15" s="7" t="s">
        <v>7</v>
      </c>
    </row>
    <row r="16" spans="3:37" x14ac:dyDescent="0.35">
      <c r="C16" s="10">
        <v>44518</v>
      </c>
      <c r="D16">
        <v>472.45</v>
      </c>
      <c r="E16">
        <v>1076400</v>
      </c>
      <c r="F16">
        <f t="shared" si="2"/>
        <v>-1.2024257632789628</v>
      </c>
      <c r="G16" s="3">
        <v>44518</v>
      </c>
      <c r="H16" s="4">
        <v>3.5400000000000001E-2</v>
      </c>
      <c r="I16">
        <f t="shared" si="3"/>
        <v>-1.2378257632789629</v>
      </c>
      <c r="K16" t="s">
        <v>17</v>
      </c>
      <c r="L16">
        <f>_xlfn.STDEV.S(I5:I229)</f>
        <v>2.9426891236784947</v>
      </c>
      <c r="O16" s="2">
        <v>44585</v>
      </c>
      <c r="P16">
        <f t="shared" si="0"/>
        <v>451.6</v>
      </c>
      <c r="Q16">
        <f t="shared" si="1"/>
        <v>2085200</v>
      </c>
      <c r="R16">
        <f t="shared" si="4"/>
        <v>-18.586623400036061</v>
      </c>
      <c r="S16" s="3">
        <v>44584</v>
      </c>
      <c r="T16" s="4">
        <v>3.7599999999999995E-2</v>
      </c>
      <c r="U16">
        <f t="shared" si="5"/>
        <v>-18.624223400036062</v>
      </c>
      <c r="Y16" t="s">
        <v>11</v>
      </c>
      <c r="Z16">
        <f>MAX(U5:U56)</f>
        <v>13.920097139713988</v>
      </c>
      <c r="AB16" s="2">
        <v>44835</v>
      </c>
      <c r="AC16">
        <v>280.2</v>
      </c>
      <c r="AD16" t="e">
        <f t="shared" si="7"/>
        <v>#N/A</v>
      </c>
      <c r="AE16">
        <f t="shared" si="8"/>
        <v>-14.31192660550459</v>
      </c>
      <c r="AF16" s="3">
        <v>44834</v>
      </c>
      <c r="AG16" s="4">
        <v>6.0899999999999996E-2</v>
      </c>
      <c r="AH16">
        <f t="shared" si="9"/>
        <v>-14.37282660550459</v>
      </c>
      <c r="AJ16" t="s">
        <v>10</v>
      </c>
      <c r="AK16">
        <f>AVERAGE(AH6:AH16)</f>
        <v>-2.838296709335395</v>
      </c>
    </row>
    <row r="17" spans="3:37" x14ac:dyDescent="0.35">
      <c r="C17" s="10">
        <v>44522</v>
      </c>
      <c r="D17">
        <v>457.55</v>
      </c>
      <c r="E17">
        <v>1718600</v>
      </c>
      <c r="F17">
        <f t="shared" si="2"/>
        <v>-3.1537728860196799</v>
      </c>
      <c r="G17" s="3">
        <v>44522</v>
      </c>
      <c r="H17" s="4">
        <v>3.5400000000000001E-2</v>
      </c>
      <c r="I17">
        <f t="shared" si="3"/>
        <v>-3.18917288601968</v>
      </c>
      <c r="K17" t="s">
        <v>43</v>
      </c>
      <c r="L17">
        <f>L16*SQRT(252)</f>
        <v>46.713741642167335</v>
      </c>
      <c r="O17" s="2">
        <v>44592</v>
      </c>
      <c r="P17">
        <f t="shared" si="0"/>
        <v>478.05</v>
      </c>
      <c r="Q17">
        <f t="shared" si="1"/>
        <v>110500</v>
      </c>
      <c r="R17">
        <f t="shared" si="4"/>
        <v>5.8569530558015916</v>
      </c>
      <c r="S17" s="3">
        <v>44591</v>
      </c>
      <c r="T17" s="4">
        <v>3.8599999999999995E-2</v>
      </c>
      <c r="U17">
        <f t="shared" si="5"/>
        <v>5.8183530558015919</v>
      </c>
      <c r="Y17" t="s">
        <v>17</v>
      </c>
      <c r="Z17">
        <f>_xlfn.STDEV.S(U5:U56)</f>
        <v>6.2752482459004666</v>
      </c>
      <c r="AF17" s="3"/>
      <c r="AG17" s="4"/>
      <c r="AJ17" t="s">
        <v>12</v>
      </c>
      <c r="AK17">
        <f>MIN(AH6:AH16)</f>
        <v>-16.864523076923078</v>
      </c>
    </row>
    <row r="18" spans="3:37" x14ac:dyDescent="0.35">
      <c r="C18" s="10">
        <v>44523</v>
      </c>
      <c r="D18">
        <v>502.45</v>
      </c>
      <c r="E18">
        <v>2505100</v>
      </c>
      <c r="F18">
        <f t="shared" si="2"/>
        <v>9.8131351764834402</v>
      </c>
      <c r="G18" s="3">
        <v>44523</v>
      </c>
      <c r="H18" s="4">
        <v>3.5299999999999998E-2</v>
      </c>
      <c r="I18">
        <f t="shared" si="3"/>
        <v>9.7778351764834408</v>
      </c>
      <c r="O18" s="2">
        <v>44599</v>
      </c>
      <c r="P18">
        <f t="shared" si="0"/>
        <v>454.25</v>
      </c>
      <c r="Q18">
        <f t="shared" si="1"/>
        <v>166400</v>
      </c>
      <c r="R18">
        <f t="shared" si="4"/>
        <v>-4.9785587281665125</v>
      </c>
      <c r="S18" s="3">
        <v>44598</v>
      </c>
      <c r="T18" s="4">
        <v>3.7499999999999999E-2</v>
      </c>
      <c r="U18">
        <f t="shared" si="5"/>
        <v>-5.0160587281665121</v>
      </c>
      <c r="Y18" t="s">
        <v>43</v>
      </c>
      <c r="Z18">
        <f>Z17*SQRT(52)</f>
        <v>45.251458633719174</v>
      </c>
      <c r="AJ18" t="s">
        <v>11</v>
      </c>
      <c r="AK18">
        <f>MAX(AH6:AH16)</f>
        <v>18.381126621816442</v>
      </c>
    </row>
    <row r="19" spans="3:37" x14ac:dyDescent="0.35">
      <c r="C19" s="10">
        <v>44524</v>
      </c>
      <c r="D19">
        <v>488.4</v>
      </c>
      <c r="E19">
        <v>2823600</v>
      </c>
      <c r="F19">
        <f t="shared" si="2"/>
        <v>-2.7962981391183228</v>
      </c>
      <c r="G19" s="3">
        <v>44524</v>
      </c>
      <c r="H19" s="4">
        <v>3.5499999999999997E-2</v>
      </c>
      <c r="I19">
        <f t="shared" si="3"/>
        <v>-2.8317981391183227</v>
      </c>
      <c r="O19" s="2">
        <v>44606</v>
      </c>
      <c r="P19">
        <f t="shared" si="0"/>
        <v>423.9</v>
      </c>
      <c r="Q19">
        <f t="shared" si="1"/>
        <v>291200</v>
      </c>
      <c r="R19">
        <f t="shared" si="4"/>
        <v>-6.6813428728673685</v>
      </c>
      <c r="S19" s="3">
        <v>44605</v>
      </c>
      <c r="T19" s="4">
        <v>3.7200000000000004E-2</v>
      </c>
      <c r="U19">
        <f t="shared" si="5"/>
        <v>-6.7185428728673688</v>
      </c>
      <c r="AJ19" t="s">
        <v>17</v>
      </c>
      <c r="AK19">
        <f>_xlfn.STDEV.S(AH6:AH16)</f>
        <v>12.874429130434832</v>
      </c>
    </row>
    <row r="20" spans="3:37" x14ac:dyDescent="0.35">
      <c r="C20" s="10">
        <v>44525</v>
      </c>
      <c r="D20">
        <v>502.55</v>
      </c>
      <c r="E20">
        <v>3667300</v>
      </c>
      <c r="F20">
        <f t="shared" si="2"/>
        <v>2.8972153972154042</v>
      </c>
      <c r="G20" s="3">
        <v>44525</v>
      </c>
      <c r="H20" s="4">
        <v>3.5499999999999997E-2</v>
      </c>
      <c r="I20">
        <f t="shared" si="3"/>
        <v>2.8617153972154044</v>
      </c>
      <c r="O20" s="2">
        <v>44613</v>
      </c>
      <c r="P20">
        <f t="shared" si="0"/>
        <v>413.85</v>
      </c>
      <c r="Q20">
        <f t="shared" si="1"/>
        <v>1482000</v>
      </c>
      <c r="R20">
        <f t="shared" si="4"/>
        <v>-2.3708421797593666</v>
      </c>
      <c r="S20" s="3">
        <v>44612</v>
      </c>
      <c r="T20" s="4">
        <v>3.7400000000000003E-2</v>
      </c>
      <c r="U20">
        <f t="shared" si="5"/>
        <v>-2.4082421797593665</v>
      </c>
      <c r="AJ20" t="s">
        <v>43</v>
      </c>
      <c r="AK20">
        <f>AK19*SQRT(12)</f>
        <v>44.598330744715859</v>
      </c>
    </row>
    <row r="21" spans="3:37" x14ac:dyDescent="0.35">
      <c r="C21" s="10">
        <v>44526</v>
      </c>
      <c r="D21">
        <v>473.3</v>
      </c>
      <c r="E21">
        <v>79300</v>
      </c>
      <c r="F21">
        <f t="shared" si="2"/>
        <v>-5.8203163864292113</v>
      </c>
      <c r="G21" s="3">
        <v>44526</v>
      </c>
      <c r="H21" s="4">
        <v>3.5400000000000001E-2</v>
      </c>
      <c r="I21">
        <f t="shared" si="3"/>
        <v>-5.8557163864292114</v>
      </c>
      <c r="O21" s="2">
        <v>44620</v>
      </c>
      <c r="P21">
        <v>407</v>
      </c>
      <c r="Q21" t="e">
        <f t="shared" si="1"/>
        <v>#N/A</v>
      </c>
      <c r="R21">
        <f t="shared" si="4"/>
        <v>-1.6551890781684238</v>
      </c>
      <c r="S21" s="3">
        <v>44619</v>
      </c>
      <c r="T21" s="4">
        <v>3.7999999999999999E-2</v>
      </c>
      <c r="U21">
        <f t="shared" si="5"/>
        <v>-1.6931890781684238</v>
      </c>
    </row>
    <row r="22" spans="3:37" x14ac:dyDescent="0.35">
      <c r="C22" s="10">
        <v>44529</v>
      </c>
      <c r="D22">
        <v>477.9</v>
      </c>
      <c r="E22">
        <v>91000</v>
      </c>
      <c r="F22">
        <f t="shared" si="2"/>
        <v>0.97189942953728403</v>
      </c>
      <c r="G22" s="3">
        <v>44529</v>
      </c>
      <c r="H22" s="4">
        <v>3.5400000000000001E-2</v>
      </c>
      <c r="I22">
        <f t="shared" si="3"/>
        <v>0.93649942953728404</v>
      </c>
      <c r="O22" s="2">
        <v>44627</v>
      </c>
      <c r="P22">
        <f t="shared" si="0"/>
        <v>434.15</v>
      </c>
      <c r="Q22">
        <f t="shared" si="1"/>
        <v>105300</v>
      </c>
      <c r="R22">
        <f t="shared" si="4"/>
        <v>6.6707616707616655</v>
      </c>
      <c r="S22" s="3">
        <v>44626</v>
      </c>
      <c r="T22" s="4">
        <v>3.8300000000000001E-2</v>
      </c>
      <c r="U22">
        <f t="shared" si="5"/>
        <v>6.6324616707616659</v>
      </c>
    </row>
    <row r="23" spans="3:37" x14ac:dyDescent="0.35">
      <c r="C23" s="10">
        <v>44530</v>
      </c>
      <c r="D23">
        <v>477.7</v>
      </c>
      <c r="E23">
        <v>102700</v>
      </c>
      <c r="F23">
        <f t="shared" si="2"/>
        <v>-4.184975936388128E-2</v>
      </c>
      <c r="G23" s="3">
        <v>44530</v>
      </c>
      <c r="H23" s="4">
        <v>3.5499999999999997E-2</v>
      </c>
      <c r="I23">
        <f t="shared" si="3"/>
        <v>-7.7349759363881276E-2</v>
      </c>
      <c r="O23" s="2">
        <v>44634</v>
      </c>
      <c r="P23">
        <f t="shared" si="0"/>
        <v>455.75</v>
      </c>
      <c r="Q23">
        <f t="shared" si="1"/>
        <v>227500</v>
      </c>
      <c r="R23">
        <f t="shared" si="4"/>
        <v>4.9752389727052915</v>
      </c>
      <c r="S23" s="3">
        <v>44633</v>
      </c>
      <c r="T23" s="4">
        <v>3.7699999999999997E-2</v>
      </c>
      <c r="U23">
        <f t="shared" si="5"/>
        <v>4.9375389727052914</v>
      </c>
    </row>
    <row r="24" spans="3:37" x14ac:dyDescent="0.35">
      <c r="C24" s="10">
        <v>44531</v>
      </c>
      <c r="D24">
        <v>492.85</v>
      </c>
      <c r="E24">
        <v>107900</v>
      </c>
      <c r="F24">
        <f t="shared" si="2"/>
        <v>3.1714465145488875</v>
      </c>
      <c r="G24" s="3">
        <v>44531</v>
      </c>
      <c r="H24" s="4">
        <v>3.5299999999999998E-2</v>
      </c>
      <c r="I24">
        <f t="shared" si="3"/>
        <v>3.1361465145488876</v>
      </c>
      <c r="O24" s="2">
        <v>44641</v>
      </c>
      <c r="P24">
        <f t="shared" si="0"/>
        <v>445.75</v>
      </c>
      <c r="Q24">
        <f t="shared" si="1"/>
        <v>362700</v>
      </c>
      <c r="R24">
        <f t="shared" si="4"/>
        <v>-2.1941854086670323</v>
      </c>
      <c r="S24" s="3">
        <v>44640</v>
      </c>
      <c r="T24" s="4">
        <v>3.7900000000000003E-2</v>
      </c>
      <c r="U24">
        <f t="shared" si="5"/>
        <v>-2.2320854086670323</v>
      </c>
    </row>
    <row r="25" spans="3:37" x14ac:dyDescent="0.35">
      <c r="C25" s="10">
        <v>44532</v>
      </c>
      <c r="D25">
        <v>493.3</v>
      </c>
      <c r="E25">
        <v>137800</v>
      </c>
      <c r="F25">
        <f t="shared" si="2"/>
        <v>9.1305671096680238E-2</v>
      </c>
      <c r="G25" s="3">
        <v>44532</v>
      </c>
      <c r="H25" s="4">
        <v>3.5400000000000001E-2</v>
      </c>
      <c r="I25">
        <f t="shared" si="3"/>
        <v>5.5905671096680237E-2</v>
      </c>
      <c r="O25" s="2">
        <v>44648</v>
      </c>
      <c r="P25">
        <f t="shared" si="0"/>
        <v>457.15</v>
      </c>
      <c r="Q25">
        <f t="shared" si="1"/>
        <v>1657500</v>
      </c>
      <c r="R25">
        <f t="shared" si="4"/>
        <v>2.5574873808188396</v>
      </c>
      <c r="S25" s="3">
        <v>44647</v>
      </c>
      <c r="T25" s="4">
        <v>3.8300000000000001E-2</v>
      </c>
      <c r="U25">
        <f t="shared" si="5"/>
        <v>2.5191873808188396</v>
      </c>
    </row>
    <row r="26" spans="3:37" x14ac:dyDescent="0.35">
      <c r="C26" s="10">
        <v>44533</v>
      </c>
      <c r="D26">
        <v>487.35</v>
      </c>
      <c r="E26">
        <v>152100</v>
      </c>
      <c r="F26">
        <f t="shared" si="2"/>
        <v>-1.2061625785526027</v>
      </c>
      <c r="G26" s="3">
        <v>44533</v>
      </c>
      <c r="H26" s="4">
        <v>3.5499999999999997E-2</v>
      </c>
      <c r="I26">
        <f t="shared" si="3"/>
        <v>-1.2416625785526028</v>
      </c>
      <c r="O26" s="2">
        <v>44655</v>
      </c>
      <c r="P26">
        <f t="shared" si="0"/>
        <v>476.25</v>
      </c>
      <c r="Q26">
        <f t="shared" si="1"/>
        <v>141700</v>
      </c>
      <c r="R26">
        <f t="shared" si="4"/>
        <v>4.1780597178169145</v>
      </c>
      <c r="S26" s="3">
        <v>44654</v>
      </c>
      <c r="T26" s="4">
        <v>3.9800000000000002E-2</v>
      </c>
      <c r="U26">
        <f t="shared" si="5"/>
        <v>4.1382597178169149</v>
      </c>
    </row>
    <row r="27" spans="3:37" x14ac:dyDescent="0.35">
      <c r="C27" s="10">
        <v>44536</v>
      </c>
      <c r="D27">
        <v>469.3</v>
      </c>
      <c r="E27">
        <v>165100</v>
      </c>
      <c r="F27">
        <f t="shared" si="2"/>
        <v>-3.7037037037037055</v>
      </c>
      <c r="G27" s="3">
        <v>44536</v>
      </c>
      <c r="H27" s="4">
        <v>3.56E-2</v>
      </c>
      <c r="I27">
        <f t="shared" si="3"/>
        <v>-3.7393037037037056</v>
      </c>
      <c r="O27" s="2">
        <v>44662</v>
      </c>
      <c r="P27">
        <f t="shared" si="0"/>
        <v>500.3</v>
      </c>
      <c r="Q27">
        <f t="shared" si="1"/>
        <v>219700</v>
      </c>
      <c r="R27">
        <f t="shared" si="4"/>
        <v>5.0498687664042015</v>
      </c>
      <c r="S27" s="3">
        <v>44661</v>
      </c>
      <c r="T27" s="4">
        <v>3.9900000000000005E-2</v>
      </c>
      <c r="U27">
        <f t="shared" si="5"/>
        <v>5.0099687664042012</v>
      </c>
    </row>
    <row r="28" spans="3:37" x14ac:dyDescent="0.35">
      <c r="C28" s="10">
        <v>44537</v>
      </c>
      <c r="D28">
        <v>478.7</v>
      </c>
      <c r="E28">
        <v>175500</v>
      </c>
      <c r="F28">
        <f t="shared" si="2"/>
        <v>2.0029831664180646</v>
      </c>
      <c r="G28" s="3">
        <v>44537</v>
      </c>
      <c r="H28" s="4">
        <v>3.5699999999999996E-2</v>
      </c>
      <c r="I28">
        <f t="shared" si="3"/>
        <v>1.9672831664180646</v>
      </c>
      <c r="O28" s="2">
        <v>44669</v>
      </c>
      <c r="P28">
        <f t="shared" si="0"/>
        <v>428.85</v>
      </c>
      <c r="Q28">
        <f t="shared" si="1"/>
        <v>484900</v>
      </c>
      <c r="R28">
        <f t="shared" si="4"/>
        <v>-14.28143114131521</v>
      </c>
      <c r="S28" s="3">
        <v>44668</v>
      </c>
      <c r="T28" s="4">
        <v>3.9800000000000002E-2</v>
      </c>
      <c r="U28">
        <f t="shared" si="5"/>
        <v>-14.321231141315209</v>
      </c>
    </row>
    <row r="29" spans="3:37" x14ac:dyDescent="0.35">
      <c r="C29" s="10">
        <v>44538</v>
      </c>
      <c r="D29">
        <v>484.25</v>
      </c>
      <c r="E29">
        <v>180700</v>
      </c>
      <c r="F29">
        <f t="shared" si="2"/>
        <v>1.1593900146229397</v>
      </c>
      <c r="G29" s="3">
        <v>44538</v>
      </c>
      <c r="H29" s="4">
        <v>3.5099999999999999E-2</v>
      </c>
      <c r="I29">
        <f t="shared" si="3"/>
        <v>1.1242900146229398</v>
      </c>
      <c r="O29" s="2">
        <v>44676</v>
      </c>
      <c r="P29">
        <f t="shared" si="0"/>
        <v>411.5</v>
      </c>
      <c r="Q29">
        <f t="shared" si="1"/>
        <v>1370200</v>
      </c>
      <c r="R29">
        <f t="shared" si="4"/>
        <v>-4.0457036259764534</v>
      </c>
      <c r="S29" s="3">
        <v>44675</v>
      </c>
      <c r="T29" s="4">
        <v>4.0099999999999997E-2</v>
      </c>
      <c r="U29">
        <f t="shared" si="5"/>
        <v>-4.0858036259764532</v>
      </c>
    </row>
    <row r="30" spans="3:37" x14ac:dyDescent="0.35">
      <c r="C30" s="10">
        <v>44539</v>
      </c>
      <c r="D30">
        <v>489.3</v>
      </c>
      <c r="E30">
        <v>179400</v>
      </c>
      <c r="F30">
        <f t="shared" si="2"/>
        <v>1.0428497676819848</v>
      </c>
      <c r="G30" s="3">
        <v>44539</v>
      </c>
      <c r="H30" s="4">
        <v>3.5200000000000002E-2</v>
      </c>
      <c r="I30">
        <f t="shared" si="3"/>
        <v>1.0076497676819849</v>
      </c>
      <c r="O30" s="2">
        <v>44683</v>
      </c>
      <c r="P30">
        <f t="shared" si="0"/>
        <v>409.55</v>
      </c>
      <c r="Q30">
        <f t="shared" si="1"/>
        <v>124800</v>
      </c>
      <c r="R30">
        <f t="shared" si="4"/>
        <v>-0.47387606318347231</v>
      </c>
      <c r="S30" s="3">
        <v>44682</v>
      </c>
      <c r="T30" s="4">
        <v>4.6300000000000001E-2</v>
      </c>
      <c r="U30">
        <f t="shared" si="5"/>
        <v>-0.52017606318347231</v>
      </c>
    </row>
    <row r="31" spans="3:37" x14ac:dyDescent="0.35">
      <c r="C31" s="10">
        <v>44540</v>
      </c>
      <c r="D31">
        <v>483.15</v>
      </c>
      <c r="E31">
        <v>209300</v>
      </c>
      <c r="F31">
        <f t="shared" si="2"/>
        <v>-1.2568976088289461</v>
      </c>
      <c r="G31" s="3">
        <v>44540</v>
      </c>
      <c r="H31" s="4">
        <v>3.5000000000000003E-2</v>
      </c>
      <c r="I31">
        <f t="shared" si="3"/>
        <v>-1.291897608828946</v>
      </c>
      <c r="O31" s="2">
        <v>44690</v>
      </c>
      <c r="P31">
        <f t="shared" si="0"/>
        <v>389.35</v>
      </c>
      <c r="Q31">
        <f t="shared" si="1"/>
        <v>187200</v>
      </c>
      <c r="R31">
        <f t="shared" si="4"/>
        <v>-4.9322427054083722</v>
      </c>
      <c r="S31" s="3">
        <v>44689</v>
      </c>
      <c r="T31" s="4">
        <v>4.9000000000000002E-2</v>
      </c>
      <c r="U31">
        <f t="shared" si="5"/>
        <v>-4.9812427054083726</v>
      </c>
    </row>
    <row r="32" spans="3:37" x14ac:dyDescent="0.35">
      <c r="C32" s="10">
        <v>44543</v>
      </c>
      <c r="D32">
        <v>510.15</v>
      </c>
      <c r="E32">
        <v>266500</v>
      </c>
      <c r="F32">
        <f t="shared" si="2"/>
        <v>5.588326606643899</v>
      </c>
      <c r="G32" s="3">
        <v>44543</v>
      </c>
      <c r="H32" s="4">
        <v>3.5099999999999999E-2</v>
      </c>
      <c r="I32">
        <f t="shared" si="3"/>
        <v>5.5532266066438991</v>
      </c>
      <c r="O32" s="2">
        <v>44697</v>
      </c>
      <c r="P32">
        <f t="shared" si="0"/>
        <v>363.55</v>
      </c>
      <c r="Q32">
        <f t="shared" si="1"/>
        <v>362700</v>
      </c>
      <c r="R32">
        <f t="shared" si="4"/>
        <v>-6.6264286631565454</v>
      </c>
      <c r="S32" s="3">
        <v>44696</v>
      </c>
      <c r="T32" s="4">
        <v>4.9200000000000001E-2</v>
      </c>
      <c r="U32">
        <f t="shared" si="5"/>
        <v>-6.6756286631565454</v>
      </c>
    </row>
    <row r="33" spans="3:21" x14ac:dyDescent="0.35">
      <c r="C33" s="10">
        <v>44544</v>
      </c>
      <c r="D33">
        <v>509.1</v>
      </c>
      <c r="E33">
        <v>302900</v>
      </c>
      <c r="F33">
        <f t="shared" si="2"/>
        <v>-0.20582181711260505</v>
      </c>
      <c r="G33" s="3">
        <v>44544</v>
      </c>
      <c r="H33" s="4">
        <v>3.5200000000000002E-2</v>
      </c>
      <c r="I33">
        <f t="shared" si="3"/>
        <v>-0.24102181711260506</v>
      </c>
      <c r="O33" s="2">
        <v>44704</v>
      </c>
      <c r="P33">
        <f t="shared" si="0"/>
        <v>378</v>
      </c>
      <c r="Q33">
        <f t="shared" si="1"/>
        <v>951600</v>
      </c>
      <c r="R33">
        <f t="shared" si="4"/>
        <v>3.9746939898225793</v>
      </c>
      <c r="S33" s="3">
        <v>44703</v>
      </c>
      <c r="T33" s="4">
        <v>4.8799999999999996E-2</v>
      </c>
      <c r="U33">
        <f t="shared" si="5"/>
        <v>3.9258939898225793</v>
      </c>
    </row>
    <row r="34" spans="3:21" x14ac:dyDescent="0.35">
      <c r="C34" s="10">
        <v>44545</v>
      </c>
      <c r="D34">
        <v>505.95</v>
      </c>
      <c r="E34">
        <v>344500</v>
      </c>
      <c r="F34">
        <f t="shared" si="2"/>
        <v>-0.61873895109016575</v>
      </c>
      <c r="G34" s="3">
        <v>44545</v>
      </c>
      <c r="H34" s="4">
        <v>3.5299999999999998E-2</v>
      </c>
      <c r="I34">
        <f t="shared" si="3"/>
        <v>-0.65403895109016574</v>
      </c>
      <c r="O34" s="2">
        <v>44711</v>
      </c>
      <c r="P34">
        <f t="shared" si="0"/>
        <v>372.75</v>
      </c>
      <c r="Q34">
        <f t="shared" si="1"/>
        <v>169000</v>
      </c>
      <c r="R34">
        <f t="shared" si="4"/>
        <v>-1.3888888888888888</v>
      </c>
      <c r="S34" s="3">
        <v>44710</v>
      </c>
      <c r="T34" s="4">
        <v>4.9800000000000004E-2</v>
      </c>
      <c r="U34">
        <f t="shared" si="5"/>
        <v>-1.4386888888888889</v>
      </c>
    </row>
    <row r="35" spans="3:21" x14ac:dyDescent="0.35">
      <c r="C35" s="10">
        <v>44546</v>
      </c>
      <c r="D35">
        <v>509.8</v>
      </c>
      <c r="E35">
        <v>347100</v>
      </c>
      <c r="F35">
        <f t="shared" si="2"/>
        <v>0.7609447573870981</v>
      </c>
      <c r="G35" s="3">
        <v>44546</v>
      </c>
      <c r="H35" s="4">
        <v>3.56E-2</v>
      </c>
      <c r="I35">
        <f t="shared" si="3"/>
        <v>0.72534475738709814</v>
      </c>
      <c r="O35" s="2">
        <v>44718</v>
      </c>
      <c r="P35">
        <f t="shared" si="0"/>
        <v>367.9</v>
      </c>
      <c r="Q35">
        <f t="shared" si="1"/>
        <v>237900</v>
      </c>
      <c r="R35">
        <f t="shared" si="4"/>
        <v>-1.3011401743796172</v>
      </c>
      <c r="S35" s="3">
        <v>44717</v>
      </c>
      <c r="T35" s="4">
        <v>0.05</v>
      </c>
      <c r="U35">
        <f t="shared" si="5"/>
        <v>-1.3511401743796172</v>
      </c>
    </row>
    <row r="36" spans="3:21" x14ac:dyDescent="0.35">
      <c r="C36" s="10">
        <v>44547</v>
      </c>
      <c r="D36">
        <v>500.1</v>
      </c>
      <c r="E36">
        <v>400400</v>
      </c>
      <c r="F36">
        <f t="shared" si="2"/>
        <v>-1.9027069438995663</v>
      </c>
      <c r="G36" s="3">
        <v>44547</v>
      </c>
      <c r="H36" s="4">
        <v>3.56E-2</v>
      </c>
      <c r="I36">
        <f t="shared" si="3"/>
        <v>-1.9383069438995664</v>
      </c>
      <c r="O36" s="2">
        <v>44725</v>
      </c>
      <c r="P36">
        <f t="shared" si="0"/>
        <v>333.6</v>
      </c>
      <c r="Q36">
        <f t="shared" si="1"/>
        <v>349700</v>
      </c>
      <c r="R36">
        <f t="shared" si="4"/>
        <v>-9.3231856482739754</v>
      </c>
      <c r="S36" s="3">
        <v>44724</v>
      </c>
      <c r="T36" s="4">
        <v>5.1200000000000002E-2</v>
      </c>
      <c r="U36">
        <f t="shared" si="5"/>
        <v>-9.3743856482739751</v>
      </c>
    </row>
    <row r="37" spans="3:21" x14ac:dyDescent="0.35">
      <c r="C37" s="10">
        <v>44550</v>
      </c>
      <c r="D37">
        <v>469.7</v>
      </c>
      <c r="E37">
        <v>470600</v>
      </c>
      <c r="F37">
        <f t="shared" si="2"/>
        <v>-6.0787842431513761</v>
      </c>
      <c r="G37" s="3">
        <v>44550</v>
      </c>
      <c r="H37" s="4">
        <v>3.6000000000000004E-2</v>
      </c>
      <c r="I37">
        <f t="shared" si="3"/>
        <v>-6.1147842431513757</v>
      </c>
      <c r="O37" s="2">
        <v>44732</v>
      </c>
      <c r="P37">
        <f t="shared" si="0"/>
        <v>318.14999999999998</v>
      </c>
      <c r="Q37">
        <f t="shared" si="1"/>
        <v>526500</v>
      </c>
      <c r="R37">
        <f t="shared" si="4"/>
        <v>-4.6312949640287906</v>
      </c>
      <c r="S37" s="3">
        <v>44731</v>
      </c>
      <c r="T37" s="4">
        <v>5.1100000000000007E-2</v>
      </c>
      <c r="U37">
        <f t="shared" si="5"/>
        <v>-4.6823949640287905</v>
      </c>
    </row>
    <row r="38" spans="3:21" x14ac:dyDescent="0.35">
      <c r="C38" s="10">
        <v>44551</v>
      </c>
      <c r="D38">
        <v>477.8</v>
      </c>
      <c r="E38">
        <v>577200</v>
      </c>
      <c r="F38">
        <f t="shared" si="2"/>
        <v>1.7245050031935327</v>
      </c>
      <c r="G38" s="3">
        <v>44551</v>
      </c>
      <c r="H38" s="4">
        <v>3.6699999999999997E-2</v>
      </c>
      <c r="I38">
        <f t="shared" si="3"/>
        <v>1.6878050031935328</v>
      </c>
      <c r="O38" s="2">
        <v>44739</v>
      </c>
      <c r="P38">
        <f t="shared" si="0"/>
        <v>362.6</v>
      </c>
      <c r="Q38">
        <f t="shared" si="1"/>
        <v>1380600</v>
      </c>
      <c r="R38">
        <f t="shared" si="4"/>
        <v>13.971397139713988</v>
      </c>
      <c r="S38" s="3">
        <v>44738</v>
      </c>
      <c r="T38" s="4">
        <v>5.1299999999999998E-2</v>
      </c>
      <c r="U38">
        <f t="shared" si="5"/>
        <v>13.920097139713988</v>
      </c>
    </row>
    <row r="39" spans="3:21" x14ac:dyDescent="0.35">
      <c r="C39" s="10">
        <v>44552</v>
      </c>
      <c r="D39">
        <v>503.55</v>
      </c>
      <c r="E39">
        <v>566800</v>
      </c>
      <c r="F39">
        <f t="shared" si="2"/>
        <v>5.3892842193386352</v>
      </c>
      <c r="G39" s="3">
        <v>44552</v>
      </c>
      <c r="H39" s="4">
        <v>3.6799999999999999E-2</v>
      </c>
      <c r="I39">
        <f t="shared" si="3"/>
        <v>5.3524842193386348</v>
      </c>
      <c r="O39" s="2">
        <v>44746</v>
      </c>
      <c r="P39">
        <f t="shared" si="0"/>
        <v>334.8</v>
      </c>
      <c r="Q39">
        <f t="shared" si="1"/>
        <v>163800</v>
      </c>
      <c r="R39">
        <f t="shared" si="4"/>
        <v>-7.6668505239933831</v>
      </c>
      <c r="S39" s="3">
        <v>44745</v>
      </c>
      <c r="T39" s="4">
        <v>5.1699999999999996E-2</v>
      </c>
      <c r="U39">
        <f t="shared" si="5"/>
        <v>-7.7185505239933834</v>
      </c>
    </row>
    <row r="40" spans="3:21" x14ac:dyDescent="0.35">
      <c r="C40" s="10">
        <v>44553</v>
      </c>
      <c r="D40">
        <v>532.35</v>
      </c>
      <c r="E40">
        <v>1020500</v>
      </c>
      <c r="F40">
        <f t="shared" si="2"/>
        <v>5.719392314566579</v>
      </c>
      <c r="G40" s="3">
        <v>44553</v>
      </c>
      <c r="H40" s="4">
        <v>3.6600000000000001E-2</v>
      </c>
      <c r="I40">
        <f t="shared" si="3"/>
        <v>5.6827923145665791</v>
      </c>
      <c r="O40" s="2">
        <v>44753</v>
      </c>
      <c r="P40">
        <f t="shared" si="0"/>
        <v>327.35000000000002</v>
      </c>
      <c r="Q40">
        <f t="shared" si="1"/>
        <v>549900</v>
      </c>
      <c r="R40">
        <f t="shared" si="4"/>
        <v>-2.2252090800477862</v>
      </c>
      <c r="S40" s="3">
        <v>44752</v>
      </c>
      <c r="T40" s="4">
        <v>5.2300000000000006E-2</v>
      </c>
      <c r="U40">
        <f t="shared" si="5"/>
        <v>-2.277509080047786</v>
      </c>
    </row>
    <row r="41" spans="3:21" x14ac:dyDescent="0.35">
      <c r="C41" s="10">
        <v>44554</v>
      </c>
      <c r="D41">
        <v>532.95000000000005</v>
      </c>
      <c r="E41">
        <v>1379300</v>
      </c>
      <c r="F41">
        <f t="shared" si="2"/>
        <v>0.11270780501550159</v>
      </c>
      <c r="G41" s="3">
        <v>44554</v>
      </c>
      <c r="H41" s="4">
        <v>3.6299999999999999E-2</v>
      </c>
      <c r="I41">
        <f t="shared" si="3"/>
        <v>7.6407805015501595E-2</v>
      </c>
      <c r="O41" s="2">
        <v>44760</v>
      </c>
      <c r="P41">
        <f t="shared" si="0"/>
        <v>317.45</v>
      </c>
      <c r="Q41">
        <f t="shared" si="1"/>
        <v>1207700</v>
      </c>
      <c r="R41">
        <f t="shared" si="4"/>
        <v>-3.0242859324881728</v>
      </c>
      <c r="S41" s="3">
        <v>44759</v>
      </c>
      <c r="T41" s="4">
        <v>5.45E-2</v>
      </c>
      <c r="U41">
        <f t="shared" si="5"/>
        <v>-3.0787859324881728</v>
      </c>
    </row>
    <row r="42" spans="3:21" x14ac:dyDescent="0.35">
      <c r="C42" s="10">
        <v>44557</v>
      </c>
      <c r="D42">
        <v>530.1</v>
      </c>
      <c r="E42">
        <v>1930500</v>
      </c>
      <c r="F42">
        <f t="shared" si="2"/>
        <v>-0.5347593582887743</v>
      </c>
      <c r="G42" s="3">
        <v>44557</v>
      </c>
      <c r="H42" s="4">
        <v>3.6400000000000002E-2</v>
      </c>
      <c r="I42">
        <f t="shared" si="3"/>
        <v>-0.57115935828877429</v>
      </c>
      <c r="O42" s="2">
        <v>44767</v>
      </c>
      <c r="P42">
        <f t="shared" si="0"/>
        <v>333.25</v>
      </c>
      <c r="Q42">
        <f t="shared" si="1"/>
        <v>2121600</v>
      </c>
      <c r="R42">
        <f t="shared" si="4"/>
        <v>4.9771617577571305</v>
      </c>
      <c r="S42" s="3">
        <v>44766</v>
      </c>
      <c r="T42" s="4">
        <v>5.5999999999999994E-2</v>
      </c>
      <c r="U42">
        <f t="shared" si="5"/>
        <v>4.9211617577571305</v>
      </c>
    </row>
    <row r="43" spans="3:21" x14ac:dyDescent="0.35">
      <c r="C43" s="10">
        <v>44558</v>
      </c>
      <c r="D43">
        <v>542.65</v>
      </c>
      <c r="E43">
        <v>2476500</v>
      </c>
      <c r="F43">
        <f t="shared" si="2"/>
        <v>2.3674778343708649</v>
      </c>
      <c r="G43" s="3">
        <v>44558</v>
      </c>
      <c r="H43" s="4">
        <v>3.6400000000000002E-2</v>
      </c>
      <c r="I43">
        <f t="shared" si="3"/>
        <v>2.3310778343708649</v>
      </c>
      <c r="O43" s="2">
        <v>44774</v>
      </c>
      <c r="P43">
        <f t="shared" si="0"/>
        <v>343.85</v>
      </c>
      <c r="Q43">
        <f t="shared" si="1"/>
        <v>218400</v>
      </c>
      <c r="R43">
        <f t="shared" si="4"/>
        <v>3.1807951987997067</v>
      </c>
      <c r="S43" s="3">
        <v>44773</v>
      </c>
      <c r="T43" s="4">
        <v>5.5800000000000002E-2</v>
      </c>
      <c r="U43">
        <f t="shared" si="5"/>
        <v>3.1249951987997067</v>
      </c>
    </row>
    <row r="44" spans="3:21" x14ac:dyDescent="0.35">
      <c r="C44" s="10">
        <v>44559</v>
      </c>
      <c r="D44">
        <v>536.85</v>
      </c>
      <c r="E44">
        <v>3286400</v>
      </c>
      <c r="F44">
        <f t="shared" si="2"/>
        <v>-1.0688288952363318</v>
      </c>
      <c r="G44" s="3">
        <v>44559</v>
      </c>
      <c r="H44" s="4">
        <v>3.6299999999999999E-2</v>
      </c>
      <c r="I44">
        <f t="shared" si="3"/>
        <v>-1.1051288952363318</v>
      </c>
      <c r="O44" s="2">
        <v>44781</v>
      </c>
      <c r="P44">
        <f t="shared" si="0"/>
        <v>346.4</v>
      </c>
      <c r="Q44">
        <f t="shared" si="1"/>
        <v>648700</v>
      </c>
      <c r="R44">
        <f t="shared" si="4"/>
        <v>0.74160244292568112</v>
      </c>
      <c r="S44" s="3">
        <v>44780</v>
      </c>
      <c r="T44" s="4">
        <v>5.5500000000000001E-2</v>
      </c>
      <c r="U44">
        <f t="shared" si="5"/>
        <v>0.68610244292568112</v>
      </c>
    </row>
    <row r="45" spans="3:21" x14ac:dyDescent="0.35">
      <c r="C45" s="10">
        <v>44560</v>
      </c>
      <c r="D45">
        <v>544.15</v>
      </c>
      <c r="E45">
        <v>4254900</v>
      </c>
      <c r="F45">
        <f t="shared" si="2"/>
        <v>1.359783924746196</v>
      </c>
      <c r="G45" s="3">
        <v>44560</v>
      </c>
      <c r="H45" s="4">
        <v>3.6499999999999998E-2</v>
      </c>
      <c r="I45">
        <f t="shared" si="3"/>
        <v>1.323283924746196</v>
      </c>
      <c r="O45" s="2">
        <v>44788</v>
      </c>
      <c r="P45">
        <v>342.85</v>
      </c>
      <c r="Q45" t="e">
        <f t="shared" si="1"/>
        <v>#N/A</v>
      </c>
      <c r="R45">
        <f t="shared" si="4"/>
        <v>-1.0248267898383241</v>
      </c>
      <c r="S45" s="3">
        <v>44787</v>
      </c>
      <c r="T45" s="4">
        <v>5.5500000000000001E-2</v>
      </c>
      <c r="U45">
        <f t="shared" si="5"/>
        <v>-1.0803267898383242</v>
      </c>
    </row>
    <row r="46" spans="3:21" x14ac:dyDescent="0.35">
      <c r="C46" s="10">
        <v>44561</v>
      </c>
      <c r="D46">
        <v>550.45000000000005</v>
      </c>
      <c r="E46">
        <v>84500</v>
      </c>
      <c r="F46">
        <f t="shared" si="2"/>
        <v>1.157768997519079</v>
      </c>
      <c r="G46" s="3">
        <v>44561</v>
      </c>
      <c r="H46" s="4">
        <v>3.6400000000000002E-2</v>
      </c>
      <c r="I46">
        <f t="shared" si="3"/>
        <v>1.121368997519079</v>
      </c>
      <c r="O46" s="2">
        <v>44795</v>
      </c>
      <c r="P46">
        <f t="shared" si="0"/>
        <v>324.14999999999998</v>
      </c>
      <c r="Q46">
        <f t="shared" si="1"/>
        <v>2648100</v>
      </c>
      <c r="R46">
        <f t="shared" si="4"/>
        <v>-5.4542802975062106</v>
      </c>
      <c r="S46" s="3">
        <v>44794</v>
      </c>
      <c r="T46" s="4">
        <v>5.5899999999999998E-2</v>
      </c>
      <c r="U46">
        <f t="shared" si="5"/>
        <v>-5.5101802975062109</v>
      </c>
    </row>
    <row r="47" spans="3:21" x14ac:dyDescent="0.35">
      <c r="C47" s="10">
        <v>44564</v>
      </c>
      <c r="D47">
        <v>572</v>
      </c>
      <c r="E47">
        <v>88400</v>
      </c>
      <c r="F47">
        <f t="shared" si="2"/>
        <v>3.914978653828677</v>
      </c>
      <c r="G47" s="3">
        <v>44564</v>
      </c>
      <c r="H47" s="4">
        <v>3.5900000000000001E-2</v>
      </c>
      <c r="I47">
        <f t="shared" si="3"/>
        <v>3.8790786538286772</v>
      </c>
      <c r="O47" s="2">
        <v>44802</v>
      </c>
      <c r="P47">
        <f t="shared" si="0"/>
        <v>315.7</v>
      </c>
      <c r="Q47">
        <f t="shared" si="1"/>
        <v>204100</v>
      </c>
      <c r="R47">
        <f t="shared" si="4"/>
        <v>-2.6068178312509604</v>
      </c>
      <c r="S47" s="3">
        <v>44801</v>
      </c>
      <c r="T47" s="4">
        <v>5.6299999999999996E-2</v>
      </c>
      <c r="U47">
        <f t="shared" si="5"/>
        <v>-2.6631178312509602</v>
      </c>
    </row>
    <row r="48" spans="3:21" x14ac:dyDescent="0.35">
      <c r="C48" s="10">
        <v>44565</v>
      </c>
      <c r="D48">
        <v>563.54999999999995</v>
      </c>
      <c r="E48">
        <v>94900</v>
      </c>
      <c r="F48">
        <f t="shared" si="2"/>
        <v>-1.4772727272727353</v>
      </c>
      <c r="G48" s="3">
        <v>44565</v>
      </c>
      <c r="H48" s="4">
        <v>3.6000000000000004E-2</v>
      </c>
      <c r="I48">
        <f t="shared" si="3"/>
        <v>-1.5132727272727353</v>
      </c>
      <c r="O48" s="2">
        <v>44809</v>
      </c>
      <c r="P48">
        <v>327</v>
      </c>
      <c r="Q48" t="e">
        <f t="shared" si="1"/>
        <v>#N/A</v>
      </c>
      <c r="R48">
        <f t="shared" si="4"/>
        <v>3.5793474817865101</v>
      </c>
      <c r="S48" s="3">
        <v>44808</v>
      </c>
      <c r="T48" s="4">
        <v>5.6399999999999999E-2</v>
      </c>
      <c r="U48">
        <f t="shared" si="5"/>
        <v>3.5229474817865101</v>
      </c>
    </row>
    <row r="49" spans="3:21" x14ac:dyDescent="0.35">
      <c r="C49" s="10">
        <v>44566</v>
      </c>
      <c r="D49">
        <v>555.70000000000005</v>
      </c>
      <c r="E49">
        <v>105300</v>
      </c>
      <c r="F49">
        <f t="shared" si="2"/>
        <v>-1.3929553721941106</v>
      </c>
      <c r="G49" s="3">
        <v>44566</v>
      </c>
      <c r="H49" s="4">
        <v>3.5799999999999998E-2</v>
      </c>
      <c r="I49">
        <f t="shared" si="3"/>
        <v>-1.4287553721941106</v>
      </c>
      <c r="O49" s="2">
        <v>44816</v>
      </c>
      <c r="P49">
        <f t="shared" si="0"/>
        <v>340.95</v>
      </c>
      <c r="Q49">
        <f t="shared" si="1"/>
        <v>348400</v>
      </c>
      <c r="R49">
        <f t="shared" si="4"/>
        <v>4.266055045871556</v>
      </c>
      <c r="S49" s="3">
        <v>44815</v>
      </c>
      <c r="T49" s="4">
        <v>5.7699999999999994E-2</v>
      </c>
      <c r="U49">
        <f t="shared" si="5"/>
        <v>4.2083550458715564</v>
      </c>
    </row>
    <row r="50" spans="3:21" x14ac:dyDescent="0.35">
      <c r="C50" s="10">
        <v>44567</v>
      </c>
      <c r="D50">
        <v>562</v>
      </c>
      <c r="E50">
        <v>106600</v>
      </c>
      <c r="F50">
        <f t="shared" si="2"/>
        <v>1.1337052366384657</v>
      </c>
      <c r="G50" s="3">
        <v>44567</v>
      </c>
      <c r="H50" s="4">
        <v>3.5699999999999996E-2</v>
      </c>
      <c r="I50">
        <f t="shared" si="3"/>
        <v>1.0980052366384656</v>
      </c>
      <c r="O50" s="2">
        <v>44823</v>
      </c>
      <c r="P50">
        <f t="shared" si="0"/>
        <v>302.85000000000002</v>
      </c>
      <c r="Q50">
        <f t="shared" si="1"/>
        <v>841100</v>
      </c>
      <c r="R50">
        <f t="shared" si="4"/>
        <v>-11.174659040915081</v>
      </c>
      <c r="S50" s="3">
        <v>44822</v>
      </c>
      <c r="T50" s="4">
        <v>5.9000000000000004E-2</v>
      </c>
      <c r="U50">
        <f t="shared" si="5"/>
        <v>-11.23365904091508</v>
      </c>
    </row>
    <row r="51" spans="3:21" x14ac:dyDescent="0.35">
      <c r="C51" s="10">
        <v>44568</v>
      </c>
      <c r="D51">
        <v>580.65</v>
      </c>
      <c r="E51">
        <v>136500</v>
      </c>
      <c r="F51">
        <f t="shared" si="2"/>
        <v>3.3185053380782876</v>
      </c>
      <c r="G51" s="3">
        <v>44568</v>
      </c>
      <c r="H51" s="4">
        <v>3.6000000000000004E-2</v>
      </c>
      <c r="I51">
        <f t="shared" si="3"/>
        <v>3.2825053380782876</v>
      </c>
      <c r="O51" s="2">
        <v>44830</v>
      </c>
      <c r="P51">
        <f t="shared" si="0"/>
        <v>292.35000000000002</v>
      </c>
      <c r="Q51">
        <f t="shared" si="1"/>
        <v>2688400</v>
      </c>
      <c r="R51">
        <f t="shared" si="4"/>
        <v>-3.4670629024269437</v>
      </c>
      <c r="S51" s="3">
        <v>44829</v>
      </c>
      <c r="T51" s="4">
        <v>6.0899999999999996E-2</v>
      </c>
      <c r="U51">
        <f t="shared" si="5"/>
        <v>-3.5279629024269439</v>
      </c>
    </row>
    <row r="52" spans="3:21" x14ac:dyDescent="0.35">
      <c r="C52" s="10">
        <v>44571</v>
      </c>
      <c r="D52">
        <v>574.15</v>
      </c>
      <c r="E52">
        <v>119600</v>
      </c>
      <c r="F52">
        <f t="shared" si="2"/>
        <v>-1.1194351158184794</v>
      </c>
      <c r="G52" s="3">
        <v>44571</v>
      </c>
      <c r="H52" s="4">
        <v>3.5900000000000001E-2</v>
      </c>
      <c r="I52">
        <f t="shared" si="3"/>
        <v>-1.1553351158184795</v>
      </c>
      <c r="O52" s="2">
        <v>44837</v>
      </c>
      <c r="P52">
        <f t="shared" si="0"/>
        <v>280.2</v>
      </c>
      <c r="Q52">
        <f t="shared" si="1"/>
        <v>374400</v>
      </c>
      <c r="R52">
        <f t="shared" si="4"/>
        <v>-4.1559774243201755</v>
      </c>
      <c r="S52" s="3">
        <v>44836</v>
      </c>
      <c r="T52" s="4">
        <v>6.1200000000000004E-2</v>
      </c>
      <c r="U52">
        <f t="shared" si="5"/>
        <v>-4.2171774243201758</v>
      </c>
    </row>
    <row r="53" spans="3:21" x14ac:dyDescent="0.35">
      <c r="C53" s="10">
        <v>44572</v>
      </c>
      <c r="D53">
        <v>576.70000000000005</v>
      </c>
      <c r="E53">
        <v>131300</v>
      </c>
      <c r="F53">
        <f t="shared" si="2"/>
        <v>0.44413480797702143</v>
      </c>
      <c r="G53" s="3">
        <v>44572</v>
      </c>
      <c r="H53" s="4">
        <v>3.5799999999999998E-2</v>
      </c>
      <c r="I53">
        <f t="shared" si="3"/>
        <v>0.40833480797702143</v>
      </c>
      <c r="O53" s="2">
        <v>44844</v>
      </c>
      <c r="P53">
        <f t="shared" si="0"/>
        <v>290.60000000000002</v>
      </c>
      <c r="Q53">
        <f t="shared" si="1"/>
        <v>501800</v>
      </c>
      <c r="R53">
        <f t="shared" si="4"/>
        <v>3.711634546752332</v>
      </c>
      <c r="S53" s="3">
        <v>44843</v>
      </c>
      <c r="T53" s="4">
        <v>6.3299999999999995E-2</v>
      </c>
      <c r="U53">
        <f t="shared" si="5"/>
        <v>3.648334546752332</v>
      </c>
    </row>
    <row r="54" spans="3:21" x14ac:dyDescent="0.35">
      <c r="C54" s="10">
        <v>44573</v>
      </c>
      <c r="D54">
        <v>579.4</v>
      </c>
      <c r="E54">
        <v>152100</v>
      </c>
      <c r="F54">
        <f t="shared" si="2"/>
        <v>0.46818102999825412</v>
      </c>
      <c r="G54" s="3">
        <v>44573</v>
      </c>
      <c r="H54" s="4">
        <v>3.5699999999999996E-2</v>
      </c>
      <c r="I54">
        <f t="shared" si="3"/>
        <v>0.43248102999825411</v>
      </c>
      <c r="O54" s="2">
        <v>44851</v>
      </c>
      <c r="P54">
        <f t="shared" si="0"/>
        <v>282.2</v>
      </c>
      <c r="Q54">
        <f t="shared" si="1"/>
        <v>977600</v>
      </c>
      <c r="R54">
        <f t="shared" si="4"/>
        <v>-2.8905712319339414</v>
      </c>
      <c r="S54" s="3">
        <v>44850</v>
      </c>
      <c r="T54" s="4">
        <v>6.3799999999999996E-2</v>
      </c>
      <c r="U54">
        <f t="shared" si="5"/>
        <v>-2.9543712319339415</v>
      </c>
    </row>
    <row r="55" spans="3:21" x14ac:dyDescent="0.35">
      <c r="C55" s="10">
        <v>44574</v>
      </c>
      <c r="D55">
        <v>575</v>
      </c>
      <c r="E55">
        <v>162500</v>
      </c>
      <c r="F55">
        <f t="shared" si="2"/>
        <v>-0.75940628236105923</v>
      </c>
      <c r="G55" s="3">
        <v>44574</v>
      </c>
      <c r="H55" s="4">
        <v>3.5799999999999998E-2</v>
      </c>
      <c r="I55">
        <f t="shared" si="3"/>
        <v>-0.79520628236105928</v>
      </c>
      <c r="O55" s="2">
        <v>44858</v>
      </c>
      <c r="P55">
        <v>273.60000000000002</v>
      </c>
      <c r="Q55" t="e">
        <f t="shared" si="1"/>
        <v>#N/A</v>
      </c>
      <c r="R55">
        <f t="shared" si="4"/>
        <v>-3.047484053862497</v>
      </c>
      <c r="S55" s="3">
        <v>44857</v>
      </c>
      <c r="T55" s="4">
        <v>6.4500000000000002E-2</v>
      </c>
      <c r="U55">
        <f t="shared" si="5"/>
        <v>-3.1119840538624972</v>
      </c>
    </row>
    <row r="56" spans="3:21" x14ac:dyDescent="0.35">
      <c r="C56" s="10">
        <v>44575</v>
      </c>
      <c r="D56">
        <v>561</v>
      </c>
      <c r="E56">
        <v>185900</v>
      </c>
      <c r="F56">
        <f t="shared" si="2"/>
        <v>-2.4347826086956523</v>
      </c>
      <c r="G56" s="3">
        <v>44575</v>
      </c>
      <c r="H56" s="4">
        <v>3.5900000000000001E-2</v>
      </c>
      <c r="I56">
        <f t="shared" si="3"/>
        <v>-2.4706826086956521</v>
      </c>
      <c r="O56" s="2">
        <v>44865</v>
      </c>
      <c r="P56">
        <f t="shared" si="0"/>
        <v>272.2</v>
      </c>
      <c r="Q56">
        <f t="shared" si="1"/>
        <v>369200</v>
      </c>
      <c r="R56">
        <f t="shared" si="4"/>
        <v>-0.51169590643276097</v>
      </c>
      <c r="S56" s="3">
        <v>44864</v>
      </c>
      <c r="T56" s="4">
        <v>6.480000000000001E-2</v>
      </c>
      <c r="U56">
        <f t="shared" si="5"/>
        <v>-0.57649590643276094</v>
      </c>
    </row>
    <row r="57" spans="3:21" x14ac:dyDescent="0.35">
      <c r="C57" s="10">
        <v>44578</v>
      </c>
      <c r="D57">
        <v>554.70000000000005</v>
      </c>
      <c r="E57">
        <v>295100</v>
      </c>
      <c r="F57">
        <f t="shared" si="2"/>
        <v>-1.1229946524064089</v>
      </c>
      <c r="G57" s="3">
        <v>44578</v>
      </c>
      <c r="H57" s="4">
        <v>3.6000000000000004E-2</v>
      </c>
      <c r="I57">
        <f t="shared" si="3"/>
        <v>-1.158994652406409</v>
      </c>
    </row>
    <row r="58" spans="3:21" x14ac:dyDescent="0.35">
      <c r="C58" s="10">
        <v>44581</v>
      </c>
      <c r="D58">
        <v>505.25</v>
      </c>
      <c r="E58">
        <v>907400</v>
      </c>
      <c r="F58">
        <f t="shared" si="2"/>
        <v>-8.9147286821705496</v>
      </c>
      <c r="G58" s="3">
        <v>44581</v>
      </c>
      <c r="H58" s="4">
        <v>3.73E-2</v>
      </c>
      <c r="I58">
        <f t="shared" si="3"/>
        <v>-8.9520286821705497</v>
      </c>
    </row>
    <row r="59" spans="3:21" x14ac:dyDescent="0.35">
      <c r="C59" s="10">
        <v>44582</v>
      </c>
      <c r="D59">
        <v>489.4</v>
      </c>
      <c r="E59">
        <v>1272700</v>
      </c>
      <c r="F59">
        <f t="shared" si="2"/>
        <v>-3.1370608609599255</v>
      </c>
      <c r="G59" s="3">
        <v>44582</v>
      </c>
      <c r="H59" s="4">
        <v>3.73E-2</v>
      </c>
      <c r="I59">
        <f t="shared" si="3"/>
        <v>-3.1743608609599256</v>
      </c>
    </row>
    <row r="60" spans="3:21" x14ac:dyDescent="0.35">
      <c r="C60" s="10">
        <v>44585</v>
      </c>
      <c r="D60">
        <v>451.6</v>
      </c>
      <c r="E60">
        <v>2085200</v>
      </c>
      <c r="F60">
        <f t="shared" si="2"/>
        <v>-7.7237433592153568</v>
      </c>
      <c r="G60" s="3">
        <v>44585</v>
      </c>
      <c r="H60" s="4">
        <v>3.73E-2</v>
      </c>
      <c r="I60">
        <f t="shared" si="3"/>
        <v>-7.7610433592153569</v>
      </c>
    </row>
    <row r="61" spans="3:21" x14ac:dyDescent="0.35">
      <c r="C61" s="10">
        <v>44586</v>
      </c>
      <c r="D61">
        <v>461.7</v>
      </c>
      <c r="E61">
        <v>3005600</v>
      </c>
      <c r="F61">
        <f t="shared" si="2"/>
        <v>2.236492471213456</v>
      </c>
      <c r="G61" s="3">
        <v>44586</v>
      </c>
      <c r="H61" s="4">
        <v>3.7100000000000001E-2</v>
      </c>
      <c r="I61">
        <f t="shared" si="3"/>
        <v>2.1993924712134558</v>
      </c>
    </row>
    <row r="62" spans="3:21" x14ac:dyDescent="0.35">
      <c r="C62" s="10">
        <v>44588</v>
      </c>
      <c r="D62">
        <v>439.5</v>
      </c>
      <c r="E62">
        <v>4391400</v>
      </c>
      <c r="F62">
        <f t="shared" si="2"/>
        <v>-4.8083170890188409</v>
      </c>
      <c r="G62" s="3">
        <v>44588</v>
      </c>
      <c r="H62" s="4">
        <v>3.7599999999999995E-2</v>
      </c>
      <c r="I62">
        <f t="shared" si="3"/>
        <v>-4.8459170890188412</v>
      </c>
    </row>
    <row r="63" spans="3:21" x14ac:dyDescent="0.35">
      <c r="C63" s="10">
        <v>44589</v>
      </c>
      <c r="D63">
        <v>448.6</v>
      </c>
      <c r="E63">
        <v>109200</v>
      </c>
      <c r="F63">
        <f t="shared" si="2"/>
        <v>2.0705346985210515</v>
      </c>
      <c r="G63" s="3">
        <v>44589</v>
      </c>
      <c r="H63" s="4">
        <v>3.7599999999999995E-2</v>
      </c>
      <c r="I63">
        <f t="shared" si="3"/>
        <v>2.0329346985210517</v>
      </c>
    </row>
    <row r="64" spans="3:21" x14ac:dyDescent="0.35">
      <c r="C64" s="10">
        <v>44592</v>
      </c>
      <c r="D64">
        <v>478.05</v>
      </c>
      <c r="E64">
        <v>110500</v>
      </c>
      <c r="F64">
        <f t="shared" si="2"/>
        <v>6.564868479714665</v>
      </c>
      <c r="G64" s="3">
        <v>44592</v>
      </c>
      <c r="H64" s="4">
        <v>3.7599999999999995E-2</v>
      </c>
      <c r="I64">
        <f t="shared" si="3"/>
        <v>6.5272684797146647</v>
      </c>
    </row>
    <row r="65" spans="3:9" x14ac:dyDescent="0.35">
      <c r="C65" s="10">
        <v>44593</v>
      </c>
      <c r="D65">
        <v>475.75</v>
      </c>
      <c r="E65">
        <v>122200</v>
      </c>
      <c r="F65">
        <f t="shared" si="2"/>
        <v>-0.48112122162953902</v>
      </c>
      <c r="G65" s="3">
        <v>44593</v>
      </c>
      <c r="H65" s="4">
        <v>3.7699999999999997E-2</v>
      </c>
      <c r="I65">
        <f t="shared" si="3"/>
        <v>-0.51882122162953903</v>
      </c>
    </row>
    <row r="66" spans="3:9" x14ac:dyDescent="0.35">
      <c r="C66" s="10">
        <v>44594</v>
      </c>
      <c r="D66">
        <v>481.55</v>
      </c>
      <c r="E66">
        <v>124800</v>
      </c>
      <c r="F66">
        <f t="shared" si="2"/>
        <v>1.2191276931161348</v>
      </c>
      <c r="G66" s="3">
        <v>44594</v>
      </c>
      <c r="H66" s="4">
        <v>3.8399999999999997E-2</v>
      </c>
      <c r="I66">
        <f t="shared" si="3"/>
        <v>1.1807276931161348</v>
      </c>
    </row>
    <row r="67" spans="3:9" x14ac:dyDescent="0.35">
      <c r="C67" s="10">
        <v>44595</v>
      </c>
      <c r="D67">
        <v>477.9</v>
      </c>
      <c r="E67">
        <v>150800</v>
      </c>
      <c r="F67">
        <f t="shared" si="2"/>
        <v>-0.75796905824941008</v>
      </c>
      <c r="G67" s="3">
        <v>44595</v>
      </c>
      <c r="H67" s="4">
        <v>3.8300000000000001E-2</v>
      </c>
      <c r="I67">
        <f t="shared" si="3"/>
        <v>-0.79626905824941008</v>
      </c>
    </row>
    <row r="68" spans="3:9" x14ac:dyDescent="0.35">
      <c r="C68" s="10">
        <v>44596</v>
      </c>
      <c r="D68">
        <v>471.35</v>
      </c>
      <c r="E68">
        <v>148200</v>
      </c>
      <c r="F68">
        <f t="shared" si="2"/>
        <v>-1.3705796191671802</v>
      </c>
      <c r="G68" s="3">
        <v>44596</v>
      </c>
      <c r="H68" s="4">
        <v>3.8599999999999995E-2</v>
      </c>
      <c r="I68">
        <f t="shared" si="3"/>
        <v>-1.4091796191671802</v>
      </c>
    </row>
    <row r="69" spans="3:9" x14ac:dyDescent="0.35">
      <c r="C69" s="10">
        <v>44599</v>
      </c>
      <c r="D69">
        <v>454.25</v>
      </c>
      <c r="E69">
        <v>166400</v>
      </c>
      <c r="F69">
        <f t="shared" si="2"/>
        <v>-3.6278773735016485</v>
      </c>
      <c r="G69" s="3">
        <v>44600</v>
      </c>
      <c r="H69" s="4">
        <v>3.9E-2</v>
      </c>
      <c r="I69">
        <f t="shared" si="3"/>
        <v>-3.6668773735016487</v>
      </c>
    </row>
    <row r="70" spans="3:9" x14ac:dyDescent="0.35">
      <c r="C70" s="10">
        <v>44600</v>
      </c>
      <c r="D70">
        <v>445.75</v>
      </c>
      <c r="E70">
        <v>205400</v>
      </c>
      <c r="F70">
        <f t="shared" ref="F70:F133" si="10">((D70-D69)/D69)*100</f>
        <v>-1.8712162905888827</v>
      </c>
      <c r="G70" s="3">
        <v>44601</v>
      </c>
      <c r="H70" s="4">
        <v>3.8800000000000001E-2</v>
      </c>
      <c r="I70">
        <f t="shared" ref="I70:I133" si="11">F70-H70</f>
        <v>-1.9100162905888827</v>
      </c>
    </row>
    <row r="71" spans="3:9" x14ac:dyDescent="0.35">
      <c r="C71" s="10">
        <v>44601</v>
      </c>
      <c r="D71">
        <v>459.45</v>
      </c>
      <c r="E71">
        <v>227500</v>
      </c>
      <c r="F71">
        <f t="shared" si="10"/>
        <v>3.0734716769489601</v>
      </c>
      <c r="G71" s="3">
        <v>44602</v>
      </c>
      <c r="H71" s="4">
        <v>3.7599999999999995E-2</v>
      </c>
      <c r="I71">
        <f t="shared" si="11"/>
        <v>3.0358716769489602</v>
      </c>
    </row>
    <row r="72" spans="3:9" x14ac:dyDescent="0.35">
      <c r="C72" s="10">
        <v>44602</v>
      </c>
      <c r="D72">
        <v>467.45</v>
      </c>
      <c r="E72">
        <v>227500</v>
      </c>
      <c r="F72">
        <f t="shared" si="10"/>
        <v>1.7412123190771573</v>
      </c>
      <c r="G72" s="3">
        <v>44603</v>
      </c>
      <c r="H72" s="4">
        <v>3.7499999999999999E-2</v>
      </c>
      <c r="I72">
        <f t="shared" si="11"/>
        <v>1.7037123190771573</v>
      </c>
    </row>
    <row r="73" spans="3:9" x14ac:dyDescent="0.35">
      <c r="C73" s="10">
        <v>44603</v>
      </c>
      <c r="D73">
        <v>454.65</v>
      </c>
      <c r="E73">
        <v>234000</v>
      </c>
      <c r="F73">
        <f t="shared" si="10"/>
        <v>-2.7382607765536449</v>
      </c>
      <c r="G73" s="3">
        <v>44606</v>
      </c>
      <c r="H73" s="4">
        <v>3.7599999999999995E-2</v>
      </c>
      <c r="I73">
        <f t="shared" si="11"/>
        <v>-2.7758607765536447</v>
      </c>
    </row>
    <row r="74" spans="3:9" x14ac:dyDescent="0.35">
      <c r="C74" s="10">
        <v>44606</v>
      </c>
      <c r="D74">
        <v>423.9</v>
      </c>
      <c r="E74">
        <v>291200</v>
      </c>
      <c r="F74">
        <f t="shared" si="10"/>
        <v>-6.763444407786209</v>
      </c>
      <c r="G74" s="3">
        <v>44607</v>
      </c>
      <c r="H74" s="4">
        <v>3.7699999999999997E-2</v>
      </c>
      <c r="I74">
        <f t="shared" si="11"/>
        <v>-6.8011444077862091</v>
      </c>
    </row>
    <row r="75" spans="3:9" x14ac:dyDescent="0.35">
      <c r="C75" s="10">
        <v>44608</v>
      </c>
      <c r="D75">
        <v>446.4</v>
      </c>
      <c r="E75">
        <v>444600</v>
      </c>
      <c r="F75">
        <f t="shared" si="10"/>
        <v>5.3078556263269645</v>
      </c>
      <c r="G75" s="3">
        <v>44608</v>
      </c>
      <c r="H75" s="4">
        <v>3.73E-2</v>
      </c>
      <c r="I75">
        <f t="shared" si="11"/>
        <v>5.2705556263269644</v>
      </c>
    </row>
    <row r="76" spans="3:9" x14ac:dyDescent="0.35">
      <c r="C76" s="10">
        <v>44609</v>
      </c>
      <c r="D76">
        <v>440.6</v>
      </c>
      <c r="E76">
        <v>488800</v>
      </c>
      <c r="F76">
        <f t="shared" si="10"/>
        <v>-1.2992831541218537</v>
      </c>
      <c r="G76" s="3">
        <v>44609</v>
      </c>
      <c r="H76" s="4">
        <v>3.6600000000000001E-2</v>
      </c>
      <c r="I76">
        <f t="shared" si="11"/>
        <v>-1.3358831541218537</v>
      </c>
    </row>
    <row r="77" spans="3:9" x14ac:dyDescent="0.35">
      <c r="C77" s="10">
        <v>44610</v>
      </c>
      <c r="D77">
        <v>428.85</v>
      </c>
      <c r="E77">
        <v>739700</v>
      </c>
      <c r="F77">
        <f t="shared" si="10"/>
        <v>-2.6668179754879708</v>
      </c>
      <c r="G77" s="3">
        <v>44610</v>
      </c>
      <c r="H77" s="4">
        <v>3.7200000000000004E-2</v>
      </c>
      <c r="I77">
        <f t="shared" si="11"/>
        <v>-2.7040179754879707</v>
      </c>
    </row>
    <row r="78" spans="3:9" x14ac:dyDescent="0.35">
      <c r="C78" s="10">
        <v>44613</v>
      </c>
      <c r="D78">
        <v>413.85</v>
      </c>
      <c r="E78">
        <v>1482000</v>
      </c>
      <c r="F78">
        <f t="shared" si="10"/>
        <v>-3.4977264777894366</v>
      </c>
      <c r="G78" s="3">
        <v>44613</v>
      </c>
      <c r="H78" s="4">
        <v>3.7100000000000001E-2</v>
      </c>
      <c r="I78">
        <f t="shared" si="11"/>
        <v>-3.5348264777894367</v>
      </c>
    </row>
    <row r="79" spans="3:9" x14ac:dyDescent="0.35">
      <c r="C79" s="10">
        <v>44614</v>
      </c>
      <c r="D79">
        <v>417.55</v>
      </c>
      <c r="E79">
        <v>2269800</v>
      </c>
      <c r="F79">
        <f t="shared" si="10"/>
        <v>0.89404373565301154</v>
      </c>
      <c r="G79" s="3">
        <v>44614</v>
      </c>
      <c r="H79" s="4">
        <v>3.7200000000000004E-2</v>
      </c>
      <c r="I79">
        <f t="shared" si="11"/>
        <v>0.85684373565301153</v>
      </c>
    </row>
    <row r="80" spans="3:9" x14ac:dyDescent="0.35">
      <c r="C80" s="10">
        <v>44615</v>
      </c>
      <c r="D80">
        <v>416.3</v>
      </c>
      <c r="E80">
        <v>2857400</v>
      </c>
      <c r="F80">
        <f t="shared" si="10"/>
        <v>-0.29936534546760862</v>
      </c>
      <c r="G80" s="3">
        <v>44615</v>
      </c>
      <c r="H80" s="4">
        <v>3.7100000000000001E-2</v>
      </c>
      <c r="I80">
        <f t="shared" si="11"/>
        <v>-0.33646534546760865</v>
      </c>
    </row>
    <row r="81" spans="3:9" x14ac:dyDescent="0.35">
      <c r="C81" s="10">
        <v>44616</v>
      </c>
      <c r="D81">
        <v>382.05</v>
      </c>
      <c r="E81">
        <v>3424200</v>
      </c>
      <c r="F81">
        <f t="shared" si="10"/>
        <v>-8.2272399711746331</v>
      </c>
      <c r="G81" s="3">
        <v>44616</v>
      </c>
      <c r="H81" s="4">
        <v>3.7400000000000003E-2</v>
      </c>
      <c r="I81">
        <f t="shared" si="11"/>
        <v>-8.264639971174633</v>
      </c>
    </row>
    <row r="82" spans="3:9" x14ac:dyDescent="0.35">
      <c r="C82" s="10">
        <v>44617</v>
      </c>
      <c r="D82">
        <v>407</v>
      </c>
      <c r="E82">
        <v>80600</v>
      </c>
      <c r="F82">
        <f t="shared" si="10"/>
        <v>6.5305588273786119</v>
      </c>
      <c r="G82" s="3">
        <v>44617</v>
      </c>
      <c r="H82" s="4">
        <v>3.7400000000000003E-2</v>
      </c>
      <c r="I82">
        <f t="shared" si="11"/>
        <v>6.4931588273786121</v>
      </c>
    </row>
    <row r="83" spans="3:9" x14ac:dyDescent="0.35">
      <c r="C83" s="10">
        <v>44622</v>
      </c>
      <c r="D83">
        <v>422.7</v>
      </c>
      <c r="E83">
        <v>92300</v>
      </c>
      <c r="F83">
        <f t="shared" si="10"/>
        <v>3.8574938574938544</v>
      </c>
      <c r="G83" s="3">
        <v>44622</v>
      </c>
      <c r="H83" s="4">
        <v>3.78E-2</v>
      </c>
      <c r="I83">
        <f t="shared" si="11"/>
        <v>3.8196938574938546</v>
      </c>
    </row>
    <row r="84" spans="3:9" x14ac:dyDescent="0.35">
      <c r="C84" s="10">
        <v>44623</v>
      </c>
      <c r="D84">
        <v>431.65</v>
      </c>
      <c r="E84">
        <v>79300</v>
      </c>
      <c r="F84">
        <f t="shared" si="10"/>
        <v>2.1173409037142155</v>
      </c>
      <c r="G84" s="3">
        <v>44623</v>
      </c>
      <c r="H84" s="4">
        <v>3.7900000000000003E-2</v>
      </c>
      <c r="I84">
        <f t="shared" si="11"/>
        <v>2.0794409037142154</v>
      </c>
    </row>
    <row r="85" spans="3:9" x14ac:dyDescent="0.35">
      <c r="C85" s="10">
        <v>44624</v>
      </c>
      <c r="D85">
        <v>439.25</v>
      </c>
      <c r="E85">
        <v>83200</v>
      </c>
      <c r="F85">
        <f t="shared" si="10"/>
        <v>1.7606857407621972</v>
      </c>
      <c r="G85" s="3">
        <v>44624</v>
      </c>
      <c r="H85" s="4">
        <v>3.7999999999999999E-2</v>
      </c>
      <c r="I85">
        <f t="shared" si="11"/>
        <v>1.7226857407621972</v>
      </c>
    </row>
    <row r="86" spans="3:9" x14ac:dyDescent="0.35">
      <c r="C86" s="10">
        <v>44627</v>
      </c>
      <c r="D86">
        <v>434.15</v>
      </c>
      <c r="E86">
        <v>105300</v>
      </c>
      <c r="F86">
        <f t="shared" si="10"/>
        <v>-1.1610700056915249</v>
      </c>
      <c r="G86" s="3">
        <v>44627</v>
      </c>
      <c r="H86" s="4">
        <v>3.8300000000000001E-2</v>
      </c>
      <c r="I86">
        <f t="shared" si="11"/>
        <v>-1.1993700056915249</v>
      </c>
    </row>
    <row r="87" spans="3:9" x14ac:dyDescent="0.35">
      <c r="C87" s="10">
        <v>44628</v>
      </c>
      <c r="D87">
        <v>453.15</v>
      </c>
      <c r="E87">
        <v>101400</v>
      </c>
      <c r="F87">
        <f t="shared" si="10"/>
        <v>4.3763676148796504</v>
      </c>
      <c r="G87" s="3">
        <v>44628</v>
      </c>
      <c r="H87" s="4">
        <v>3.8399999999999997E-2</v>
      </c>
      <c r="I87">
        <f t="shared" si="11"/>
        <v>4.3379676148796502</v>
      </c>
    </row>
    <row r="88" spans="3:9" x14ac:dyDescent="0.35">
      <c r="C88" s="10">
        <v>44629</v>
      </c>
      <c r="D88">
        <v>457.05</v>
      </c>
      <c r="E88">
        <v>107900</v>
      </c>
      <c r="F88">
        <f t="shared" si="10"/>
        <v>0.86064217146640942</v>
      </c>
      <c r="G88" s="3">
        <v>44629</v>
      </c>
      <c r="H88" s="4">
        <v>3.78E-2</v>
      </c>
      <c r="I88">
        <f t="shared" si="11"/>
        <v>0.82284217146640937</v>
      </c>
    </row>
    <row r="89" spans="3:9" x14ac:dyDescent="0.35">
      <c r="C89" s="10">
        <v>44630</v>
      </c>
      <c r="D89">
        <v>453.3</v>
      </c>
      <c r="E89">
        <v>124800</v>
      </c>
      <c r="F89">
        <f t="shared" si="10"/>
        <v>-0.82047915982934039</v>
      </c>
      <c r="G89" s="3">
        <v>44630</v>
      </c>
      <c r="H89" s="4">
        <v>3.8399999999999997E-2</v>
      </c>
      <c r="I89">
        <f t="shared" si="11"/>
        <v>-0.85887915982934038</v>
      </c>
    </row>
    <row r="90" spans="3:9" x14ac:dyDescent="0.35">
      <c r="C90" s="10">
        <v>44631</v>
      </c>
      <c r="D90">
        <v>457.05</v>
      </c>
      <c r="E90">
        <v>209300</v>
      </c>
      <c r="F90">
        <f t="shared" si="10"/>
        <v>0.82726671078755787</v>
      </c>
      <c r="G90" s="3">
        <v>44631</v>
      </c>
      <c r="H90" s="4">
        <v>3.8300000000000001E-2</v>
      </c>
      <c r="I90">
        <f t="shared" si="11"/>
        <v>0.78896671078755787</v>
      </c>
    </row>
    <row r="91" spans="3:9" x14ac:dyDescent="0.35">
      <c r="C91" s="10">
        <v>44634</v>
      </c>
      <c r="D91">
        <v>455.75</v>
      </c>
      <c r="E91">
        <v>227500</v>
      </c>
      <c r="F91">
        <f t="shared" si="10"/>
        <v>-0.28443277540750711</v>
      </c>
      <c r="G91" s="3">
        <v>44634</v>
      </c>
      <c r="H91" s="4">
        <v>3.8300000000000001E-2</v>
      </c>
      <c r="I91">
        <f t="shared" si="11"/>
        <v>-0.32273277540750711</v>
      </c>
    </row>
    <row r="92" spans="3:9" x14ac:dyDescent="0.35">
      <c r="C92" s="10">
        <v>44635</v>
      </c>
      <c r="D92">
        <v>440.4</v>
      </c>
      <c r="E92">
        <v>254800</v>
      </c>
      <c r="F92">
        <f t="shared" si="10"/>
        <v>-3.3680746023039001</v>
      </c>
      <c r="G92" s="3">
        <v>44635</v>
      </c>
      <c r="H92" s="4">
        <v>3.7999999999999999E-2</v>
      </c>
      <c r="I92">
        <f t="shared" si="11"/>
        <v>-3.4060746023038999</v>
      </c>
    </row>
    <row r="93" spans="3:9" x14ac:dyDescent="0.35">
      <c r="C93" s="10">
        <v>44636</v>
      </c>
      <c r="D93">
        <v>446.05</v>
      </c>
      <c r="E93">
        <v>289900</v>
      </c>
      <c r="F93">
        <f t="shared" si="10"/>
        <v>1.2829246139872921</v>
      </c>
      <c r="G93" s="3">
        <v>44636</v>
      </c>
      <c r="H93" s="4">
        <v>3.7900000000000003E-2</v>
      </c>
      <c r="I93">
        <f t="shared" si="11"/>
        <v>1.245024613987292</v>
      </c>
    </row>
    <row r="94" spans="3:9" x14ac:dyDescent="0.35">
      <c r="C94" s="10">
        <v>44641</v>
      </c>
      <c r="D94">
        <v>445.75</v>
      </c>
      <c r="E94">
        <v>362700</v>
      </c>
      <c r="F94">
        <f t="shared" si="10"/>
        <v>-6.7257033964804702E-2</v>
      </c>
      <c r="G94" s="3">
        <v>44641</v>
      </c>
      <c r="H94" s="4">
        <v>3.78E-2</v>
      </c>
      <c r="I94">
        <f t="shared" si="11"/>
        <v>-0.1050570339648047</v>
      </c>
    </row>
    <row r="95" spans="3:9" x14ac:dyDescent="0.35">
      <c r="C95" s="10">
        <v>44648</v>
      </c>
      <c r="D95">
        <v>457.15</v>
      </c>
      <c r="E95">
        <v>1657500</v>
      </c>
      <c r="F95">
        <f t="shared" si="10"/>
        <v>2.5574873808188396</v>
      </c>
      <c r="G95" s="3">
        <v>44648</v>
      </c>
      <c r="H95" s="4">
        <v>3.78E-2</v>
      </c>
      <c r="I95">
        <f t="shared" si="11"/>
        <v>2.5196873808188398</v>
      </c>
    </row>
    <row r="96" spans="3:9" x14ac:dyDescent="0.35">
      <c r="C96" s="10">
        <v>44649</v>
      </c>
      <c r="D96">
        <v>457.8</v>
      </c>
      <c r="E96">
        <v>2761200</v>
      </c>
      <c r="F96">
        <f t="shared" si="10"/>
        <v>0.14218527835503317</v>
      </c>
      <c r="G96" s="3">
        <v>44649</v>
      </c>
      <c r="H96" s="4">
        <v>3.78E-2</v>
      </c>
      <c r="I96">
        <f t="shared" si="11"/>
        <v>0.10438527835503317</v>
      </c>
    </row>
    <row r="97" spans="3:9" x14ac:dyDescent="0.35">
      <c r="C97" s="10">
        <v>44650</v>
      </c>
      <c r="D97">
        <v>457</v>
      </c>
      <c r="E97">
        <v>3642600</v>
      </c>
      <c r="F97">
        <f t="shared" si="10"/>
        <v>-0.17474879860201209</v>
      </c>
      <c r="G97" s="3">
        <v>44650</v>
      </c>
      <c r="H97" s="4">
        <v>3.8300000000000001E-2</v>
      </c>
      <c r="I97">
        <f t="shared" si="11"/>
        <v>-0.21304879860201209</v>
      </c>
    </row>
    <row r="98" spans="3:9" x14ac:dyDescent="0.35">
      <c r="C98" s="10">
        <v>44655</v>
      </c>
      <c r="D98">
        <v>476.25</v>
      </c>
      <c r="E98">
        <v>141700</v>
      </c>
      <c r="F98">
        <f t="shared" si="10"/>
        <v>4.2122538293216634</v>
      </c>
      <c r="G98" s="3">
        <v>44655</v>
      </c>
      <c r="H98" s="4">
        <v>3.7499999999999999E-2</v>
      </c>
      <c r="I98">
        <f t="shared" si="11"/>
        <v>4.1747538293216637</v>
      </c>
    </row>
    <row r="99" spans="3:9" x14ac:dyDescent="0.35">
      <c r="C99" s="10">
        <v>44656</v>
      </c>
      <c r="D99">
        <v>494.35</v>
      </c>
      <c r="E99">
        <v>188500</v>
      </c>
      <c r="F99">
        <f t="shared" si="10"/>
        <v>3.800524934383207</v>
      </c>
      <c r="G99" s="3">
        <v>44656</v>
      </c>
      <c r="H99" s="4">
        <v>3.73E-2</v>
      </c>
      <c r="I99">
        <f t="shared" si="11"/>
        <v>3.7632249343832069</v>
      </c>
    </row>
    <row r="100" spans="3:9" x14ac:dyDescent="0.35">
      <c r="C100" s="10">
        <v>44657</v>
      </c>
      <c r="D100">
        <v>485.7</v>
      </c>
      <c r="E100">
        <v>211900</v>
      </c>
      <c r="F100">
        <f t="shared" si="10"/>
        <v>-1.7497724284413947</v>
      </c>
      <c r="G100" s="3">
        <v>44657</v>
      </c>
      <c r="H100" s="4">
        <v>3.78E-2</v>
      </c>
      <c r="I100">
        <f t="shared" si="11"/>
        <v>-1.7875724284413947</v>
      </c>
    </row>
    <row r="101" spans="3:9" x14ac:dyDescent="0.35">
      <c r="C101" s="10">
        <v>44658</v>
      </c>
      <c r="D101">
        <v>489.75</v>
      </c>
      <c r="E101">
        <v>231400</v>
      </c>
      <c r="F101">
        <f t="shared" si="10"/>
        <v>0.83384805435454223</v>
      </c>
      <c r="G101" s="3">
        <v>44658</v>
      </c>
      <c r="H101" s="4">
        <v>3.8699999999999998E-2</v>
      </c>
      <c r="I101">
        <f t="shared" si="11"/>
        <v>0.79514805435454228</v>
      </c>
    </row>
    <row r="102" spans="3:9" x14ac:dyDescent="0.35">
      <c r="C102" s="10">
        <v>44659</v>
      </c>
      <c r="D102">
        <v>495</v>
      </c>
      <c r="E102">
        <v>232700</v>
      </c>
      <c r="F102">
        <f t="shared" si="10"/>
        <v>1.0719754977029097</v>
      </c>
      <c r="G102" s="3">
        <v>44659</v>
      </c>
      <c r="H102" s="4">
        <v>3.9800000000000002E-2</v>
      </c>
      <c r="I102">
        <f t="shared" si="11"/>
        <v>1.0321754977029096</v>
      </c>
    </row>
    <row r="103" spans="3:9" x14ac:dyDescent="0.35">
      <c r="C103" s="10">
        <v>44662</v>
      </c>
      <c r="D103">
        <v>500.3</v>
      </c>
      <c r="E103">
        <v>219700</v>
      </c>
      <c r="F103">
        <f t="shared" si="10"/>
        <v>1.0707070707070729</v>
      </c>
      <c r="G103" s="3">
        <v>44662</v>
      </c>
      <c r="H103" s="4">
        <v>0.04</v>
      </c>
      <c r="I103">
        <f t="shared" si="11"/>
        <v>1.0307070707070729</v>
      </c>
    </row>
    <row r="104" spans="3:9" x14ac:dyDescent="0.35">
      <c r="C104" s="10">
        <v>44663</v>
      </c>
      <c r="D104">
        <v>462.7</v>
      </c>
      <c r="E104">
        <v>292500</v>
      </c>
      <c r="F104">
        <f t="shared" si="10"/>
        <v>-7.5154907055766582</v>
      </c>
      <c r="G104" s="3">
        <v>44663</v>
      </c>
      <c r="H104" s="4">
        <v>3.9800000000000002E-2</v>
      </c>
      <c r="I104">
        <f t="shared" si="11"/>
        <v>-7.5552907055766578</v>
      </c>
    </row>
    <row r="105" spans="3:9" x14ac:dyDescent="0.35">
      <c r="C105" s="10">
        <v>44664</v>
      </c>
      <c r="D105">
        <v>454.6</v>
      </c>
      <c r="E105">
        <v>341900</v>
      </c>
      <c r="F105">
        <f t="shared" si="10"/>
        <v>-1.7505943375837403</v>
      </c>
      <c r="G105" s="3">
        <v>44664</v>
      </c>
      <c r="H105" s="4">
        <v>3.9900000000000005E-2</v>
      </c>
      <c r="I105">
        <f t="shared" si="11"/>
        <v>-1.7904943375837403</v>
      </c>
    </row>
    <row r="106" spans="3:9" x14ac:dyDescent="0.35">
      <c r="C106" s="10">
        <v>44669</v>
      </c>
      <c r="D106">
        <v>428.85</v>
      </c>
      <c r="E106">
        <v>484900</v>
      </c>
      <c r="F106">
        <f t="shared" si="10"/>
        <v>-5.6643202815662121</v>
      </c>
      <c r="G106" s="3">
        <v>44669</v>
      </c>
      <c r="H106" s="4">
        <v>4.0099999999999997E-2</v>
      </c>
      <c r="I106">
        <f t="shared" si="11"/>
        <v>-5.7044202815662119</v>
      </c>
    </row>
    <row r="107" spans="3:9" x14ac:dyDescent="0.35">
      <c r="C107" s="10">
        <v>44670</v>
      </c>
      <c r="D107">
        <v>421.45</v>
      </c>
      <c r="E107">
        <v>569400</v>
      </c>
      <c r="F107">
        <f t="shared" si="10"/>
        <v>-1.7255450623761301</v>
      </c>
      <c r="G107" s="3">
        <v>44670</v>
      </c>
      <c r="H107" s="4">
        <v>3.9900000000000005E-2</v>
      </c>
      <c r="I107">
        <f t="shared" si="11"/>
        <v>-1.7654450623761302</v>
      </c>
    </row>
    <row r="108" spans="3:9" x14ac:dyDescent="0.35">
      <c r="C108" s="10">
        <v>44671</v>
      </c>
      <c r="D108">
        <v>421.85</v>
      </c>
      <c r="E108">
        <v>653900</v>
      </c>
      <c r="F108">
        <f t="shared" si="10"/>
        <v>9.4910428283315723E-2</v>
      </c>
      <c r="G108" s="3">
        <v>44671</v>
      </c>
      <c r="H108" s="4">
        <v>3.9699999999999999E-2</v>
      </c>
      <c r="I108">
        <f t="shared" si="11"/>
        <v>5.5210428283315724E-2</v>
      </c>
    </row>
    <row r="109" spans="3:9" x14ac:dyDescent="0.35">
      <c r="C109" s="10">
        <v>44672</v>
      </c>
      <c r="D109">
        <v>433.4</v>
      </c>
      <c r="E109">
        <v>700700</v>
      </c>
      <c r="F109">
        <f t="shared" si="10"/>
        <v>2.7379400260756084</v>
      </c>
      <c r="G109" s="3">
        <v>44672</v>
      </c>
      <c r="H109" s="4">
        <v>3.9699999999999999E-2</v>
      </c>
      <c r="I109">
        <f t="shared" si="11"/>
        <v>2.6982400260756085</v>
      </c>
    </row>
    <row r="110" spans="3:9" x14ac:dyDescent="0.35">
      <c r="C110" s="10">
        <v>44673</v>
      </c>
      <c r="D110">
        <v>421.1</v>
      </c>
      <c r="E110">
        <v>1006200</v>
      </c>
      <c r="F110">
        <f t="shared" si="10"/>
        <v>-2.8380249192431832</v>
      </c>
      <c r="G110" s="3">
        <v>44673</v>
      </c>
      <c r="H110" s="4">
        <v>3.9800000000000002E-2</v>
      </c>
      <c r="I110">
        <f t="shared" si="11"/>
        <v>-2.8778249192431833</v>
      </c>
    </row>
    <row r="111" spans="3:9" x14ac:dyDescent="0.35">
      <c r="C111" s="10">
        <v>44676</v>
      </c>
      <c r="D111">
        <v>411.5</v>
      </c>
      <c r="E111">
        <v>1370200</v>
      </c>
      <c r="F111">
        <f t="shared" si="10"/>
        <v>-2.2797435288530092</v>
      </c>
      <c r="G111" s="3">
        <v>44676</v>
      </c>
      <c r="H111" s="4">
        <v>3.9599999999999996E-2</v>
      </c>
      <c r="I111">
        <f t="shared" si="11"/>
        <v>-2.3193435288530093</v>
      </c>
    </row>
    <row r="112" spans="3:9" x14ac:dyDescent="0.35">
      <c r="C112" s="10">
        <v>44677</v>
      </c>
      <c r="D112">
        <v>423.35</v>
      </c>
      <c r="E112">
        <v>1900600</v>
      </c>
      <c r="F112">
        <f t="shared" si="10"/>
        <v>2.8797083839611233</v>
      </c>
      <c r="G112" s="3">
        <v>44677</v>
      </c>
      <c r="H112" s="4">
        <v>3.9800000000000002E-2</v>
      </c>
      <c r="I112">
        <f t="shared" si="11"/>
        <v>2.8399083839611232</v>
      </c>
    </row>
    <row r="113" spans="3:9" x14ac:dyDescent="0.35">
      <c r="C113" s="10">
        <v>44678</v>
      </c>
      <c r="D113">
        <v>419.05</v>
      </c>
      <c r="E113">
        <v>2841800</v>
      </c>
      <c r="F113">
        <f t="shared" si="10"/>
        <v>-1.0157080429904362</v>
      </c>
      <c r="G113" s="3">
        <v>44678</v>
      </c>
      <c r="H113" s="4">
        <v>0.04</v>
      </c>
      <c r="I113">
        <f t="shared" si="11"/>
        <v>-1.0557080429904362</v>
      </c>
    </row>
    <row r="114" spans="3:9" x14ac:dyDescent="0.35">
      <c r="C114" s="10">
        <v>44680</v>
      </c>
      <c r="D114">
        <v>417.55</v>
      </c>
      <c r="E114">
        <v>120900</v>
      </c>
      <c r="F114">
        <f t="shared" si="10"/>
        <v>-0.35795251163345659</v>
      </c>
      <c r="G114" s="3">
        <v>44680</v>
      </c>
      <c r="H114" s="4">
        <v>4.0300000000000002E-2</v>
      </c>
      <c r="I114">
        <f t="shared" si="11"/>
        <v>-0.3982525116334566</v>
      </c>
    </row>
    <row r="115" spans="3:9" x14ac:dyDescent="0.35">
      <c r="C115" s="10">
        <v>44683</v>
      </c>
      <c r="D115">
        <v>409.55</v>
      </c>
      <c r="E115">
        <v>124800</v>
      </c>
      <c r="F115">
        <f t="shared" si="10"/>
        <v>-1.9159382109926955</v>
      </c>
      <c r="G115" s="3">
        <v>44683</v>
      </c>
      <c r="H115" s="4">
        <v>4.0300000000000002E-2</v>
      </c>
      <c r="I115">
        <f t="shared" si="11"/>
        <v>-1.9562382109926955</v>
      </c>
    </row>
    <row r="116" spans="3:9" x14ac:dyDescent="0.35">
      <c r="C116" s="10">
        <v>44685</v>
      </c>
      <c r="D116">
        <v>408.1</v>
      </c>
      <c r="E116">
        <v>123500</v>
      </c>
      <c r="F116">
        <f t="shared" si="10"/>
        <v>-0.35404712489317269</v>
      </c>
      <c r="G116" s="3">
        <v>44685</v>
      </c>
      <c r="H116" s="4">
        <v>4.3700000000000003E-2</v>
      </c>
      <c r="I116">
        <f t="shared" si="11"/>
        <v>-0.39774712489317271</v>
      </c>
    </row>
    <row r="117" spans="3:9" x14ac:dyDescent="0.35">
      <c r="C117" s="10">
        <v>44686</v>
      </c>
      <c r="D117">
        <v>417.55</v>
      </c>
      <c r="E117">
        <v>170300</v>
      </c>
      <c r="F117">
        <f t="shared" si="10"/>
        <v>2.3156089193825014</v>
      </c>
      <c r="G117" s="3">
        <v>44686</v>
      </c>
      <c r="H117" s="4">
        <v>4.58E-2</v>
      </c>
      <c r="I117">
        <f t="shared" si="11"/>
        <v>2.2698089193825015</v>
      </c>
    </row>
    <row r="118" spans="3:9" x14ac:dyDescent="0.35">
      <c r="C118" s="10">
        <v>44687</v>
      </c>
      <c r="D118">
        <v>397.65</v>
      </c>
      <c r="E118">
        <v>192400</v>
      </c>
      <c r="F118">
        <f t="shared" si="10"/>
        <v>-4.7658962998443384</v>
      </c>
      <c r="G118" s="3">
        <v>44687</v>
      </c>
      <c r="H118" s="4">
        <v>4.58E-2</v>
      </c>
      <c r="I118">
        <f t="shared" si="11"/>
        <v>-4.8116962998443382</v>
      </c>
    </row>
    <row r="119" spans="3:9" x14ac:dyDescent="0.35">
      <c r="C119" s="10">
        <v>44690</v>
      </c>
      <c r="D119">
        <v>389.35</v>
      </c>
      <c r="E119">
        <v>187200</v>
      </c>
      <c r="F119">
        <f t="shared" si="10"/>
        <v>-2.0872626681755198</v>
      </c>
      <c r="G119" s="3">
        <v>44690</v>
      </c>
      <c r="H119" s="4">
        <v>4.6199999999999998E-2</v>
      </c>
      <c r="I119">
        <f t="shared" si="11"/>
        <v>-2.1334626681755195</v>
      </c>
    </row>
    <row r="120" spans="3:9" x14ac:dyDescent="0.35">
      <c r="C120" s="10">
        <v>44692</v>
      </c>
      <c r="D120">
        <v>365.45</v>
      </c>
      <c r="E120">
        <v>404300</v>
      </c>
      <c r="F120">
        <f t="shared" si="10"/>
        <v>-6.1384358546295186</v>
      </c>
      <c r="G120" s="3">
        <v>44692</v>
      </c>
      <c r="H120" s="4">
        <v>4.7500000000000001E-2</v>
      </c>
      <c r="I120">
        <f t="shared" si="11"/>
        <v>-6.1859358546295189</v>
      </c>
    </row>
    <row r="121" spans="3:9" x14ac:dyDescent="0.35">
      <c r="C121" s="10">
        <v>44693</v>
      </c>
      <c r="D121">
        <v>365.2</v>
      </c>
      <c r="E121">
        <v>399100</v>
      </c>
      <c r="F121">
        <f t="shared" si="10"/>
        <v>-6.8408811054863877E-2</v>
      </c>
      <c r="G121" s="3">
        <v>44693</v>
      </c>
      <c r="H121" s="4">
        <v>4.8399999999999999E-2</v>
      </c>
      <c r="I121">
        <f t="shared" si="11"/>
        <v>-0.11680881105486388</v>
      </c>
    </row>
    <row r="122" spans="3:9" x14ac:dyDescent="0.35">
      <c r="C122" s="10">
        <v>44694</v>
      </c>
      <c r="D122">
        <v>360.1</v>
      </c>
      <c r="E122">
        <v>378300</v>
      </c>
      <c r="F122">
        <f t="shared" si="10"/>
        <v>-1.3964950711938571</v>
      </c>
      <c r="G122" s="3">
        <v>44694</v>
      </c>
      <c r="H122" s="4">
        <v>4.9000000000000002E-2</v>
      </c>
      <c r="I122">
        <f t="shared" si="11"/>
        <v>-1.445495071193857</v>
      </c>
    </row>
    <row r="123" spans="3:9" x14ac:dyDescent="0.35">
      <c r="C123" s="10">
        <v>44697</v>
      </c>
      <c r="D123">
        <v>363.55</v>
      </c>
      <c r="E123">
        <v>362700</v>
      </c>
      <c r="F123">
        <f t="shared" si="10"/>
        <v>0.95806720355456498</v>
      </c>
      <c r="G123" s="16"/>
      <c r="H123" s="4">
        <f>AVERAGE(H121,H122,H124,H125)</f>
        <v>4.8774999999999999E-2</v>
      </c>
      <c r="I123">
        <f t="shared" si="11"/>
        <v>0.90929220355456497</v>
      </c>
    </row>
    <row r="124" spans="3:9" x14ac:dyDescent="0.35">
      <c r="C124" s="10">
        <v>44698</v>
      </c>
      <c r="D124">
        <v>385.9</v>
      </c>
      <c r="E124">
        <v>327600</v>
      </c>
      <c r="F124">
        <f t="shared" si="10"/>
        <v>6.147710081144262</v>
      </c>
      <c r="G124" s="3">
        <v>44698</v>
      </c>
      <c r="H124" s="4">
        <v>4.8799999999999996E-2</v>
      </c>
      <c r="I124">
        <f t="shared" si="11"/>
        <v>6.098910081144262</v>
      </c>
    </row>
    <row r="125" spans="3:9" x14ac:dyDescent="0.35">
      <c r="C125" s="10">
        <v>44699</v>
      </c>
      <c r="D125">
        <v>391.05</v>
      </c>
      <c r="E125">
        <v>427700</v>
      </c>
      <c r="F125">
        <f t="shared" si="10"/>
        <v>1.3345426276237458</v>
      </c>
      <c r="G125" s="3">
        <v>44699</v>
      </c>
      <c r="H125" s="4">
        <v>4.8899999999999999E-2</v>
      </c>
      <c r="I125">
        <f t="shared" si="11"/>
        <v>1.2856426276237458</v>
      </c>
    </row>
    <row r="126" spans="3:9" x14ac:dyDescent="0.35">
      <c r="C126" s="10">
        <v>44700</v>
      </c>
      <c r="D126">
        <v>383.3</v>
      </c>
      <c r="E126">
        <v>508300</v>
      </c>
      <c r="F126">
        <f t="shared" si="10"/>
        <v>-1.9818437539956526</v>
      </c>
      <c r="G126" s="3">
        <v>44700</v>
      </c>
      <c r="H126" s="4">
        <v>4.9100000000000005E-2</v>
      </c>
      <c r="I126">
        <f t="shared" si="11"/>
        <v>-2.0309437539956527</v>
      </c>
    </row>
    <row r="127" spans="3:9" x14ac:dyDescent="0.35">
      <c r="C127" s="10">
        <v>44701</v>
      </c>
      <c r="D127">
        <v>383.55</v>
      </c>
      <c r="E127">
        <v>640900</v>
      </c>
      <c r="F127">
        <f t="shared" si="10"/>
        <v>6.52230628750326E-2</v>
      </c>
      <c r="G127" s="3">
        <v>44701</v>
      </c>
      <c r="H127" s="4">
        <v>4.9200000000000001E-2</v>
      </c>
      <c r="I127">
        <f t="shared" si="11"/>
        <v>1.60230628750326E-2</v>
      </c>
    </row>
    <row r="128" spans="3:9" x14ac:dyDescent="0.35">
      <c r="C128" s="10">
        <v>44704</v>
      </c>
      <c r="D128">
        <v>378</v>
      </c>
      <c r="E128">
        <v>951600</v>
      </c>
      <c r="F128">
        <f t="shared" si="10"/>
        <v>-1.4470082127493185</v>
      </c>
      <c r="G128" s="3">
        <v>44704</v>
      </c>
      <c r="H128" s="4">
        <v>4.87E-2</v>
      </c>
      <c r="I128">
        <f t="shared" si="11"/>
        <v>-1.4957082127493184</v>
      </c>
    </row>
    <row r="129" spans="3:9" x14ac:dyDescent="0.35">
      <c r="C129" s="10">
        <v>44705</v>
      </c>
      <c r="D129">
        <v>373.2</v>
      </c>
      <c r="E129">
        <v>1509300</v>
      </c>
      <c r="F129">
        <f t="shared" si="10"/>
        <v>-1.2698412698412729</v>
      </c>
      <c r="G129" s="3">
        <v>44705</v>
      </c>
      <c r="H129" s="4">
        <v>4.87E-2</v>
      </c>
      <c r="I129">
        <f t="shared" si="11"/>
        <v>-1.3185412698412728</v>
      </c>
    </row>
    <row r="130" spans="3:9" x14ac:dyDescent="0.35">
      <c r="C130" s="10">
        <v>44706</v>
      </c>
      <c r="D130">
        <v>343.25</v>
      </c>
      <c r="E130">
        <v>2286700</v>
      </c>
      <c r="F130">
        <f t="shared" si="10"/>
        <v>-8.0251875669882065</v>
      </c>
      <c r="G130" s="3">
        <v>44706</v>
      </c>
      <c r="H130" s="4">
        <v>4.8799999999999996E-2</v>
      </c>
      <c r="I130">
        <f t="shared" si="11"/>
        <v>-8.0739875669882064</v>
      </c>
    </row>
    <row r="131" spans="3:9" x14ac:dyDescent="0.35">
      <c r="C131" s="10">
        <v>44707</v>
      </c>
      <c r="D131">
        <v>354.75</v>
      </c>
      <c r="E131">
        <v>2939300</v>
      </c>
      <c r="F131">
        <f t="shared" si="10"/>
        <v>3.3503277494537507</v>
      </c>
      <c r="G131" s="3">
        <v>44707</v>
      </c>
      <c r="H131" s="4">
        <v>4.8899999999999999E-2</v>
      </c>
      <c r="I131">
        <f t="shared" si="11"/>
        <v>3.3014277494537505</v>
      </c>
    </row>
    <row r="132" spans="3:9" x14ac:dyDescent="0.35">
      <c r="C132" s="10">
        <v>44708</v>
      </c>
      <c r="D132">
        <v>361.75</v>
      </c>
      <c r="E132">
        <v>167700</v>
      </c>
      <c r="F132">
        <f t="shared" si="10"/>
        <v>1.9732205778717407</v>
      </c>
      <c r="G132" s="3">
        <v>44708</v>
      </c>
      <c r="H132" s="4">
        <v>4.8799999999999996E-2</v>
      </c>
      <c r="I132">
        <f t="shared" si="11"/>
        <v>1.9244205778717407</v>
      </c>
    </row>
    <row r="133" spans="3:9" x14ac:dyDescent="0.35">
      <c r="C133" s="10">
        <v>44711</v>
      </c>
      <c r="D133">
        <v>372.75</v>
      </c>
      <c r="E133">
        <v>169000</v>
      </c>
      <c r="F133">
        <f t="shared" si="10"/>
        <v>3.04077401520387</v>
      </c>
      <c r="G133" s="3">
        <v>44711</v>
      </c>
      <c r="H133" s="4">
        <v>4.8899999999999999E-2</v>
      </c>
      <c r="I133">
        <f t="shared" si="11"/>
        <v>2.9918740152038699</v>
      </c>
    </row>
    <row r="134" spans="3:9" x14ac:dyDescent="0.35">
      <c r="C134" s="10">
        <v>44712</v>
      </c>
      <c r="D134">
        <v>368.2</v>
      </c>
      <c r="E134">
        <v>174200</v>
      </c>
      <c r="F134">
        <f t="shared" ref="F134:F197" si="12">((D134-D133)/D133)*100</f>
        <v>-1.2206572769953083</v>
      </c>
      <c r="G134" s="3">
        <v>44712</v>
      </c>
      <c r="H134" s="4">
        <v>4.9100000000000005E-2</v>
      </c>
      <c r="I134">
        <f t="shared" ref="I134:I197" si="13">F134-H134</f>
        <v>-1.2697572769953083</v>
      </c>
    </row>
    <row r="135" spans="3:9" x14ac:dyDescent="0.35">
      <c r="C135" s="10">
        <v>44713</v>
      </c>
      <c r="D135">
        <v>366.35</v>
      </c>
      <c r="E135">
        <v>183300</v>
      </c>
      <c r="F135">
        <f t="shared" si="12"/>
        <v>-0.50244432373709014</v>
      </c>
      <c r="G135" s="3">
        <v>44713</v>
      </c>
      <c r="H135" s="4">
        <v>4.9299999999999997E-2</v>
      </c>
      <c r="I135">
        <f t="shared" si="13"/>
        <v>-0.55174432373709015</v>
      </c>
    </row>
    <row r="136" spans="3:9" x14ac:dyDescent="0.35">
      <c r="C136" s="10">
        <v>44714</v>
      </c>
      <c r="D136">
        <v>371.15</v>
      </c>
      <c r="E136">
        <v>187200</v>
      </c>
      <c r="F136">
        <f t="shared" si="12"/>
        <v>1.3102224648559995</v>
      </c>
      <c r="G136" s="3">
        <v>44714</v>
      </c>
      <c r="H136" s="4">
        <v>4.9699999999999994E-2</v>
      </c>
      <c r="I136">
        <f t="shared" si="13"/>
        <v>1.2605224648559994</v>
      </c>
    </row>
    <row r="137" spans="3:9" x14ac:dyDescent="0.35">
      <c r="C137" s="10">
        <v>44715</v>
      </c>
      <c r="D137">
        <v>377.9</v>
      </c>
      <c r="E137">
        <v>226200</v>
      </c>
      <c r="F137">
        <f t="shared" si="12"/>
        <v>1.8186716960797524</v>
      </c>
      <c r="G137" s="3">
        <v>44715</v>
      </c>
      <c r="H137" s="4">
        <v>4.9800000000000004E-2</v>
      </c>
      <c r="I137">
        <f t="shared" si="13"/>
        <v>1.7688716960797524</v>
      </c>
    </row>
    <row r="138" spans="3:9" x14ac:dyDescent="0.35">
      <c r="C138" s="10">
        <v>44718</v>
      </c>
      <c r="D138">
        <v>367.9</v>
      </c>
      <c r="E138">
        <v>237900</v>
      </c>
      <c r="F138">
        <f t="shared" si="12"/>
        <v>-2.6462026991267531</v>
      </c>
      <c r="G138" s="3">
        <v>44718</v>
      </c>
      <c r="H138" s="4">
        <v>4.9800000000000004E-2</v>
      </c>
      <c r="I138">
        <f t="shared" si="13"/>
        <v>-2.6960026991267529</v>
      </c>
    </row>
    <row r="139" spans="3:9" x14ac:dyDescent="0.35">
      <c r="C139" s="10">
        <v>44719</v>
      </c>
      <c r="D139">
        <v>359.8</v>
      </c>
      <c r="E139">
        <v>289900</v>
      </c>
      <c r="F139">
        <f t="shared" si="12"/>
        <v>-2.2016852405544891</v>
      </c>
      <c r="G139" s="3">
        <v>44719</v>
      </c>
      <c r="H139" s="4">
        <v>5.0199999999999995E-2</v>
      </c>
      <c r="I139">
        <f t="shared" si="13"/>
        <v>-2.2518852405544889</v>
      </c>
    </row>
    <row r="140" spans="3:9" x14ac:dyDescent="0.35">
      <c r="C140" s="10">
        <v>44720</v>
      </c>
      <c r="D140">
        <v>362.25</v>
      </c>
      <c r="E140">
        <v>300300</v>
      </c>
      <c r="F140">
        <f t="shared" si="12"/>
        <v>0.68093385214007462</v>
      </c>
      <c r="G140" s="3">
        <v>44720</v>
      </c>
      <c r="H140" s="4">
        <v>4.9699999999999994E-2</v>
      </c>
      <c r="I140">
        <f t="shared" si="13"/>
        <v>0.63123385214007466</v>
      </c>
    </row>
    <row r="141" spans="3:9" x14ac:dyDescent="0.35">
      <c r="C141" s="10">
        <v>44721</v>
      </c>
      <c r="D141">
        <v>365.55</v>
      </c>
      <c r="E141">
        <v>314600</v>
      </c>
      <c r="F141">
        <f t="shared" si="12"/>
        <v>0.91097308488613149</v>
      </c>
      <c r="G141" s="3">
        <v>44721</v>
      </c>
      <c r="H141" s="4">
        <v>5.0099999999999999E-2</v>
      </c>
      <c r="I141">
        <f t="shared" si="13"/>
        <v>0.86087308488613146</v>
      </c>
    </row>
    <row r="142" spans="3:9" x14ac:dyDescent="0.35">
      <c r="C142" s="10">
        <v>44722</v>
      </c>
      <c r="D142">
        <v>354.4</v>
      </c>
      <c r="E142">
        <v>335400</v>
      </c>
      <c r="F142">
        <f t="shared" si="12"/>
        <v>-3.0501983312816399</v>
      </c>
      <c r="G142" s="3">
        <v>44722</v>
      </c>
      <c r="H142" s="4">
        <v>0.05</v>
      </c>
      <c r="I142">
        <f t="shared" si="13"/>
        <v>-3.1001983312816397</v>
      </c>
    </row>
    <row r="143" spans="3:9" x14ac:dyDescent="0.35">
      <c r="C143" s="10">
        <v>44725</v>
      </c>
      <c r="D143">
        <v>333.6</v>
      </c>
      <c r="E143">
        <v>349700</v>
      </c>
      <c r="F143">
        <f t="shared" si="12"/>
        <v>-5.8690744920993101</v>
      </c>
      <c r="G143" s="3">
        <v>44725</v>
      </c>
      <c r="H143" s="4">
        <v>4.99E-2</v>
      </c>
      <c r="I143">
        <f t="shared" si="13"/>
        <v>-5.9189744920993101</v>
      </c>
    </row>
    <row r="144" spans="3:9" x14ac:dyDescent="0.35">
      <c r="C144" s="10">
        <v>44726</v>
      </c>
      <c r="D144">
        <v>343.85</v>
      </c>
      <c r="E144">
        <v>361400</v>
      </c>
      <c r="F144">
        <f t="shared" si="12"/>
        <v>3.0725419664268583</v>
      </c>
      <c r="G144" s="3">
        <v>44726</v>
      </c>
      <c r="H144" s="4">
        <v>4.9800000000000004E-2</v>
      </c>
      <c r="I144">
        <f t="shared" si="13"/>
        <v>3.0227419664268584</v>
      </c>
    </row>
    <row r="145" spans="3:9" x14ac:dyDescent="0.35">
      <c r="C145" s="10">
        <v>44727</v>
      </c>
      <c r="D145">
        <v>347.75</v>
      </c>
      <c r="E145">
        <v>384800</v>
      </c>
      <c r="F145">
        <f t="shared" si="12"/>
        <v>1.1342155009451729</v>
      </c>
      <c r="G145" s="3">
        <v>44727</v>
      </c>
      <c r="H145" s="4">
        <v>5.04E-2</v>
      </c>
      <c r="I145">
        <f t="shared" si="13"/>
        <v>1.0838155009451729</v>
      </c>
    </row>
    <row r="146" spans="3:9" x14ac:dyDescent="0.35">
      <c r="C146" s="10">
        <v>44728</v>
      </c>
      <c r="D146">
        <v>336.75</v>
      </c>
      <c r="E146">
        <v>435500</v>
      </c>
      <c r="F146">
        <f t="shared" si="12"/>
        <v>-3.1631919482386772</v>
      </c>
      <c r="G146" s="3">
        <v>44728</v>
      </c>
      <c r="H146" s="4">
        <v>5.0700000000000002E-2</v>
      </c>
      <c r="I146">
        <f t="shared" si="13"/>
        <v>-3.2138919482386772</v>
      </c>
    </row>
    <row r="147" spans="3:9" x14ac:dyDescent="0.35">
      <c r="C147" s="10">
        <v>44732</v>
      </c>
      <c r="D147">
        <v>318.14999999999998</v>
      </c>
      <c r="E147">
        <v>526500</v>
      </c>
      <c r="F147">
        <f t="shared" si="12"/>
        <v>-5.5233853006681581</v>
      </c>
      <c r="G147" s="3">
        <v>44732</v>
      </c>
      <c r="H147" s="4">
        <v>5.0700000000000002E-2</v>
      </c>
      <c r="I147">
        <f t="shared" si="13"/>
        <v>-5.5740853006681581</v>
      </c>
    </row>
    <row r="148" spans="3:9" x14ac:dyDescent="0.35">
      <c r="C148" s="10">
        <v>44733</v>
      </c>
      <c r="D148">
        <v>331.6</v>
      </c>
      <c r="E148">
        <v>578500</v>
      </c>
      <c r="F148">
        <f t="shared" si="12"/>
        <v>4.2275656137042423</v>
      </c>
      <c r="G148" s="3">
        <v>44733</v>
      </c>
      <c r="H148" s="4">
        <v>5.0499999999999996E-2</v>
      </c>
      <c r="I148">
        <f t="shared" si="13"/>
        <v>4.1770656137042419</v>
      </c>
    </row>
    <row r="149" spans="3:9" x14ac:dyDescent="0.35">
      <c r="C149" s="10">
        <v>44734</v>
      </c>
      <c r="D149">
        <v>336.9</v>
      </c>
      <c r="E149">
        <v>625300</v>
      </c>
      <c r="F149">
        <f t="shared" si="12"/>
        <v>1.5983112183353299</v>
      </c>
      <c r="G149" s="3">
        <v>44734</v>
      </c>
      <c r="H149" s="4">
        <v>5.0700000000000002E-2</v>
      </c>
      <c r="I149">
        <f t="shared" si="13"/>
        <v>1.5476112183353299</v>
      </c>
    </row>
    <row r="150" spans="3:9" x14ac:dyDescent="0.35">
      <c r="C150" s="10">
        <v>44735</v>
      </c>
      <c r="D150">
        <v>348.05</v>
      </c>
      <c r="E150">
        <v>692900</v>
      </c>
      <c r="F150">
        <f t="shared" si="12"/>
        <v>3.309587414663115</v>
      </c>
      <c r="G150" s="3">
        <v>44735</v>
      </c>
      <c r="H150" s="4">
        <v>5.1100000000000007E-2</v>
      </c>
      <c r="I150">
        <f t="shared" si="13"/>
        <v>3.2584874146631151</v>
      </c>
    </row>
    <row r="151" spans="3:9" x14ac:dyDescent="0.35">
      <c r="C151" s="10">
        <v>44736</v>
      </c>
      <c r="D151">
        <v>351.65</v>
      </c>
      <c r="E151">
        <v>889200</v>
      </c>
      <c r="F151">
        <f t="shared" si="12"/>
        <v>1.0343341473926062</v>
      </c>
      <c r="G151" s="3">
        <v>44736</v>
      </c>
      <c r="H151" s="4">
        <v>5.1100000000000007E-2</v>
      </c>
      <c r="I151">
        <f t="shared" si="13"/>
        <v>0.98323414739260617</v>
      </c>
    </row>
    <row r="152" spans="3:9" x14ac:dyDescent="0.35">
      <c r="C152" s="10">
        <v>44739</v>
      </c>
      <c r="D152">
        <v>362.6</v>
      </c>
      <c r="E152">
        <v>1380600</v>
      </c>
      <c r="F152">
        <f t="shared" si="12"/>
        <v>3.1138916536328867</v>
      </c>
      <c r="G152" s="3">
        <v>44739</v>
      </c>
      <c r="H152" s="4">
        <v>5.0799999999999998E-2</v>
      </c>
      <c r="I152">
        <f t="shared" si="13"/>
        <v>3.0630916536328865</v>
      </c>
    </row>
    <row r="153" spans="3:9" x14ac:dyDescent="0.35">
      <c r="C153" s="10">
        <v>44740</v>
      </c>
      <c r="D153">
        <v>362.35</v>
      </c>
      <c r="E153">
        <v>1808300</v>
      </c>
      <c r="F153">
        <f t="shared" si="12"/>
        <v>-6.8946497517926086E-2</v>
      </c>
      <c r="G153" s="3">
        <v>44740</v>
      </c>
      <c r="H153" s="4">
        <v>5.0999999999999997E-2</v>
      </c>
      <c r="I153">
        <f t="shared" si="13"/>
        <v>-0.11994649751792608</v>
      </c>
    </row>
    <row r="154" spans="3:9" x14ac:dyDescent="0.35">
      <c r="C154" s="10">
        <v>44741</v>
      </c>
      <c r="D154">
        <v>360.5</v>
      </c>
      <c r="E154">
        <v>2542800</v>
      </c>
      <c r="F154">
        <f t="shared" si="12"/>
        <v>-0.51055609217607911</v>
      </c>
      <c r="G154" s="3">
        <v>44741</v>
      </c>
      <c r="H154" s="4">
        <v>5.1299999999999998E-2</v>
      </c>
      <c r="I154">
        <f t="shared" si="13"/>
        <v>-0.56185609217607912</v>
      </c>
    </row>
    <row r="155" spans="3:9" x14ac:dyDescent="0.35">
      <c r="C155" s="10">
        <v>44742</v>
      </c>
      <c r="D155">
        <v>348.8</v>
      </c>
      <c r="E155">
        <v>2770300</v>
      </c>
      <c r="F155">
        <f t="shared" si="12"/>
        <v>-3.2454923717059612</v>
      </c>
      <c r="G155" s="3">
        <v>44742</v>
      </c>
      <c r="H155" s="4">
        <v>5.1399999999999994E-2</v>
      </c>
      <c r="I155">
        <f t="shared" si="13"/>
        <v>-3.2968923717059613</v>
      </c>
    </row>
    <row r="156" spans="3:9" x14ac:dyDescent="0.35">
      <c r="C156" s="10">
        <v>44743</v>
      </c>
      <c r="D156">
        <v>342.9</v>
      </c>
      <c r="E156">
        <v>130000</v>
      </c>
      <c r="F156">
        <f t="shared" si="12"/>
        <v>-1.6915137614678994</v>
      </c>
      <c r="G156" s="3">
        <v>44743</v>
      </c>
      <c r="H156" s="4">
        <v>5.1299999999999998E-2</v>
      </c>
      <c r="I156">
        <f t="shared" si="13"/>
        <v>-1.7428137614678993</v>
      </c>
    </row>
    <row r="157" spans="3:9" x14ac:dyDescent="0.35">
      <c r="C157" s="10">
        <v>44746</v>
      </c>
      <c r="D157">
        <v>334.8</v>
      </c>
      <c r="E157">
        <v>163800</v>
      </c>
      <c r="F157">
        <f t="shared" si="12"/>
        <v>-2.3622047244094393</v>
      </c>
      <c r="G157" s="3">
        <v>44746</v>
      </c>
      <c r="H157" s="4">
        <v>5.1100000000000007E-2</v>
      </c>
      <c r="I157">
        <f t="shared" si="13"/>
        <v>-2.4133047244094392</v>
      </c>
    </row>
    <row r="158" spans="3:9" x14ac:dyDescent="0.35">
      <c r="C158" s="10">
        <v>44747</v>
      </c>
      <c r="D158">
        <v>330.15</v>
      </c>
      <c r="E158">
        <v>206700</v>
      </c>
      <c r="F158">
        <f t="shared" si="12"/>
        <v>-1.3888888888888991</v>
      </c>
      <c r="G158" s="3">
        <v>44747</v>
      </c>
      <c r="H158" s="4">
        <v>5.1200000000000002E-2</v>
      </c>
      <c r="I158">
        <f t="shared" si="13"/>
        <v>-1.440088888888899</v>
      </c>
    </row>
    <row r="159" spans="3:9" x14ac:dyDescent="0.35">
      <c r="C159" s="10">
        <v>44748</v>
      </c>
      <c r="D159">
        <v>330.1</v>
      </c>
      <c r="E159">
        <v>270400</v>
      </c>
      <c r="F159">
        <f t="shared" si="12"/>
        <v>-1.514463122821582E-2</v>
      </c>
      <c r="G159" s="3">
        <v>44748</v>
      </c>
      <c r="H159" s="4">
        <v>5.0900000000000001E-2</v>
      </c>
      <c r="I159">
        <f t="shared" si="13"/>
        <v>-6.6044631228215828E-2</v>
      </c>
    </row>
    <row r="160" spans="3:9" x14ac:dyDescent="0.35">
      <c r="C160" s="10">
        <v>44749</v>
      </c>
      <c r="D160">
        <v>332.4</v>
      </c>
      <c r="E160">
        <v>395200</v>
      </c>
      <c r="F160">
        <f t="shared" si="12"/>
        <v>0.69675855801270958</v>
      </c>
      <c r="G160" s="3">
        <v>44749</v>
      </c>
      <c r="H160" s="4">
        <v>5.16E-2</v>
      </c>
      <c r="I160">
        <f t="shared" si="13"/>
        <v>0.6451585580127096</v>
      </c>
    </row>
    <row r="161" spans="3:9" x14ac:dyDescent="0.35">
      <c r="C161" s="10">
        <v>44750</v>
      </c>
      <c r="D161">
        <v>336.05</v>
      </c>
      <c r="E161">
        <v>494000</v>
      </c>
      <c r="F161">
        <f t="shared" si="12"/>
        <v>1.098074608904944</v>
      </c>
      <c r="G161" s="3">
        <v>44750</v>
      </c>
      <c r="H161" s="4">
        <v>5.1699999999999996E-2</v>
      </c>
      <c r="I161">
        <f t="shared" si="13"/>
        <v>1.0463746089049439</v>
      </c>
    </row>
    <row r="162" spans="3:9" x14ac:dyDescent="0.35">
      <c r="C162" s="10">
        <v>44753</v>
      </c>
      <c r="D162">
        <v>327.35000000000002</v>
      </c>
      <c r="E162">
        <v>549900</v>
      </c>
      <c r="F162">
        <f t="shared" si="12"/>
        <v>-2.588900461240883</v>
      </c>
      <c r="G162" s="3">
        <v>44753</v>
      </c>
      <c r="H162" s="4">
        <v>5.1500000000000004E-2</v>
      </c>
      <c r="I162">
        <f t="shared" si="13"/>
        <v>-2.6404004612408829</v>
      </c>
    </row>
    <row r="163" spans="3:9" x14ac:dyDescent="0.35">
      <c r="C163" s="10">
        <v>44754</v>
      </c>
      <c r="D163">
        <v>326.89999999999998</v>
      </c>
      <c r="E163">
        <v>750100</v>
      </c>
      <c r="F163">
        <f t="shared" si="12"/>
        <v>-0.13746754238583944</v>
      </c>
      <c r="G163" s="3">
        <v>44754</v>
      </c>
      <c r="H163" s="4">
        <v>5.16E-2</v>
      </c>
      <c r="I163">
        <f t="shared" si="13"/>
        <v>-0.18906754238583945</v>
      </c>
    </row>
    <row r="164" spans="3:9" x14ac:dyDescent="0.35">
      <c r="C164" s="10">
        <v>44755</v>
      </c>
      <c r="D164">
        <v>334.35</v>
      </c>
      <c r="E164">
        <v>911300</v>
      </c>
      <c r="F164">
        <f t="shared" si="12"/>
        <v>2.2789843988987597</v>
      </c>
      <c r="G164" s="3">
        <v>44755</v>
      </c>
      <c r="H164" s="4">
        <v>5.1799999999999999E-2</v>
      </c>
      <c r="I164">
        <f t="shared" si="13"/>
        <v>2.2271843988987596</v>
      </c>
    </row>
    <row r="165" spans="3:9" x14ac:dyDescent="0.35">
      <c r="C165" s="10">
        <v>44756</v>
      </c>
      <c r="D165">
        <v>313.64999999999998</v>
      </c>
      <c r="E165">
        <v>1021800</v>
      </c>
      <c r="F165">
        <f t="shared" si="12"/>
        <v>-6.1911170928667696</v>
      </c>
      <c r="G165" s="3">
        <v>44756</v>
      </c>
      <c r="H165" s="4">
        <v>5.2199999999999996E-2</v>
      </c>
      <c r="I165">
        <f t="shared" si="13"/>
        <v>-6.2433170928667696</v>
      </c>
    </row>
    <row r="166" spans="3:9" x14ac:dyDescent="0.35">
      <c r="C166" s="10">
        <v>44757</v>
      </c>
      <c r="D166">
        <v>308.55</v>
      </c>
      <c r="E166">
        <v>1164800</v>
      </c>
      <c r="F166">
        <f t="shared" si="12"/>
        <v>-1.6260162601625909</v>
      </c>
      <c r="G166" s="3">
        <v>44757</v>
      </c>
      <c r="H166" s="4">
        <v>5.2300000000000006E-2</v>
      </c>
      <c r="I166">
        <f t="shared" si="13"/>
        <v>-1.6783162601625909</v>
      </c>
    </row>
    <row r="167" spans="3:9" x14ac:dyDescent="0.35">
      <c r="C167" s="10">
        <v>44760</v>
      </c>
      <c r="D167">
        <v>317.45</v>
      </c>
      <c r="E167">
        <v>1207700</v>
      </c>
      <c r="F167">
        <f t="shared" si="12"/>
        <v>2.8844595689515402</v>
      </c>
      <c r="G167" s="3">
        <v>44760</v>
      </c>
      <c r="H167" s="4">
        <v>5.2300000000000006E-2</v>
      </c>
      <c r="I167">
        <f t="shared" si="13"/>
        <v>2.8321595689515404</v>
      </c>
    </row>
    <row r="168" spans="3:9" x14ac:dyDescent="0.35">
      <c r="C168" s="10">
        <v>44761</v>
      </c>
      <c r="D168">
        <v>325.85000000000002</v>
      </c>
      <c r="E168">
        <v>1314300</v>
      </c>
      <c r="F168">
        <f t="shared" si="12"/>
        <v>2.6460859977949394</v>
      </c>
      <c r="G168" s="3">
        <v>44761</v>
      </c>
      <c r="H168" s="4">
        <v>5.2499999999999998E-2</v>
      </c>
      <c r="I168">
        <f t="shared" si="13"/>
        <v>2.5935859977949391</v>
      </c>
    </row>
    <row r="169" spans="3:9" x14ac:dyDescent="0.35">
      <c r="C169" s="10">
        <v>44763</v>
      </c>
      <c r="D169">
        <v>337.3</v>
      </c>
      <c r="E169">
        <v>1615900</v>
      </c>
      <c r="F169">
        <f t="shared" si="12"/>
        <v>3.5138867577105994</v>
      </c>
      <c r="G169" s="3">
        <v>44763</v>
      </c>
      <c r="H169" s="4">
        <v>5.4299999999999994E-2</v>
      </c>
      <c r="I169">
        <f t="shared" si="13"/>
        <v>3.4595867577105994</v>
      </c>
    </row>
    <row r="170" spans="3:9" x14ac:dyDescent="0.35">
      <c r="C170" s="10">
        <v>44764</v>
      </c>
      <c r="D170">
        <v>333.85</v>
      </c>
      <c r="E170">
        <v>1801800</v>
      </c>
      <c r="F170">
        <f t="shared" si="12"/>
        <v>-1.0228283427216094</v>
      </c>
      <c r="G170" s="3">
        <v>44764</v>
      </c>
      <c r="H170" s="4">
        <v>5.45E-2</v>
      </c>
      <c r="I170">
        <f t="shared" si="13"/>
        <v>-1.0773283427216094</v>
      </c>
    </row>
    <row r="171" spans="3:9" x14ac:dyDescent="0.35">
      <c r="C171" s="10">
        <v>44767</v>
      </c>
      <c r="D171">
        <v>333.25</v>
      </c>
      <c r="E171">
        <v>2121600</v>
      </c>
      <c r="F171">
        <f t="shared" si="12"/>
        <v>-0.17972143178074665</v>
      </c>
      <c r="G171" s="3">
        <v>44767</v>
      </c>
      <c r="H171" s="4">
        <v>5.45E-2</v>
      </c>
      <c r="I171">
        <f t="shared" si="13"/>
        <v>-0.23422143178074664</v>
      </c>
    </row>
    <row r="172" spans="3:9" x14ac:dyDescent="0.35">
      <c r="C172" s="10">
        <v>44768</v>
      </c>
      <c r="D172">
        <v>319.55</v>
      </c>
      <c r="E172">
        <v>2626000</v>
      </c>
      <c r="F172">
        <f t="shared" si="12"/>
        <v>-4.1110277569392313</v>
      </c>
      <c r="G172" s="3">
        <v>44768</v>
      </c>
      <c r="H172" s="4">
        <v>5.4400000000000004E-2</v>
      </c>
      <c r="I172">
        <f t="shared" si="13"/>
        <v>-4.1654277569392315</v>
      </c>
    </row>
    <row r="173" spans="3:9" x14ac:dyDescent="0.35">
      <c r="C173" s="10">
        <v>44769</v>
      </c>
      <c r="D173">
        <v>327.7</v>
      </c>
      <c r="E173">
        <v>3161600</v>
      </c>
      <c r="F173">
        <f t="shared" si="12"/>
        <v>2.5504615866061577</v>
      </c>
      <c r="G173" s="3">
        <v>44769</v>
      </c>
      <c r="H173" s="4">
        <v>5.6299999999999996E-2</v>
      </c>
      <c r="I173">
        <f t="shared" si="13"/>
        <v>2.4941615866061579</v>
      </c>
    </row>
    <row r="174" spans="3:9" x14ac:dyDescent="0.35">
      <c r="C174" s="10">
        <v>44770</v>
      </c>
      <c r="D174">
        <v>331.45</v>
      </c>
      <c r="E174">
        <v>4377100</v>
      </c>
      <c r="F174">
        <f t="shared" si="12"/>
        <v>1.1443393347574</v>
      </c>
      <c r="G174" s="3">
        <v>44770</v>
      </c>
      <c r="H174" s="4">
        <v>5.5999999999999994E-2</v>
      </c>
      <c r="I174">
        <f t="shared" si="13"/>
        <v>1.0883393347574</v>
      </c>
    </row>
    <row r="175" spans="3:9" x14ac:dyDescent="0.35">
      <c r="C175" s="10">
        <v>44771</v>
      </c>
      <c r="D175">
        <v>338.05</v>
      </c>
      <c r="E175">
        <v>230100</v>
      </c>
      <c r="F175">
        <f t="shared" si="12"/>
        <v>1.9912505656961903</v>
      </c>
      <c r="G175" s="3">
        <v>44771</v>
      </c>
      <c r="H175" s="4">
        <v>5.5999999999999994E-2</v>
      </c>
      <c r="I175">
        <f t="shared" si="13"/>
        <v>1.9352505656961903</v>
      </c>
    </row>
    <row r="176" spans="3:9" x14ac:dyDescent="0.35">
      <c r="C176" s="10">
        <v>44774</v>
      </c>
      <c r="D176">
        <v>343.85</v>
      </c>
      <c r="E176">
        <v>218400</v>
      </c>
      <c r="F176">
        <f t="shared" si="12"/>
        <v>1.7157225262535163</v>
      </c>
      <c r="G176" s="3">
        <v>44774</v>
      </c>
      <c r="H176" s="4">
        <v>5.5800000000000002E-2</v>
      </c>
      <c r="I176">
        <f t="shared" si="13"/>
        <v>1.6599225262535162</v>
      </c>
    </row>
    <row r="177" spans="3:9" x14ac:dyDescent="0.35">
      <c r="C177" s="10">
        <v>44775</v>
      </c>
      <c r="D177">
        <v>334.3</v>
      </c>
      <c r="E177">
        <v>260000</v>
      </c>
      <c r="F177">
        <f t="shared" si="12"/>
        <v>-2.7773738548785838</v>
      </c>
      <c r="G177" s="3">
        <v>44775</v>
      </c>
      <c r="H177" s="4">
        <v>5.4699999999999999E-2</v>
      </c>
      <c r="I177">
        <f t="shared" si="13"/>
        <v>-2.8320738548785838</v>
      </c>
    </row>
    <row r="178" spans="3:9" x14ac:dyDescent="0.35">
      <c r="C178" s="10">
        <v>44776</v>
      </c>
      <c r="D178">
        <v>342.35</v>
      </c>
      <c r="E178">
        <v>283400</v>
      </c>
      <c r="F178">
        <f t="shared" si="12"/>
        <v>2.4080167514208828</v>
      </c>
      <c r="G178" s="3">
        <v>44776</v>
      </c>
      <c r="H178" s="4">
        <v>5.5300000000000002E-2</v>
      </c>
      <c r="I178">
        <f t="shared" si="13"/>
        <v>2.3527167514208829</v>
      </c>
    </row>
    <row r="179" spans="3:9" x14ac:dyDescent="0.35">
      <c r="C179" s="10">
        <v>44777</v>
      </c>
      <c r="D179">
        <v>349.6</v>
      </c>
      <c r="E179">
        <v>354900</v>
      </c>
      <c r="F179">
        <f t="shared" si="12"/>
        <v>2.1177157879363224</v>
      </c>
      <c r="G179" s="3">
        <v>44777</v>
      </c>
      <c r="H179" s="4">
        <v>5.5300000000000002E-2</v>
      </c>
      <c r="I179">
        <f t="shared" si="13"/>
        <v>2.0624157879363225</v>
      </c>
    </row>
    <row r="180" spans="3:9" x14ac:dyDescent="0.35">
      <c r="C180" s="10">
        <v>44778</v>
      </c>
      <c r="D180">
        <v>347.75</v>
      </c>
      <c r="E180">
        <v>582400</v>
      </c>
      <c r="F180">
        <f t="shared" si="12"/>
        <v>-0.52917620137300414</v>
      </c>
      <c r="G180" s="3">
        <v>44778</v>
      </c>
      <c r="H180" s="4">
        <v>5.5800000000000002E-2</v>
      </c>
      <c r="I180">
        <f t="shared" si="13"/>
        <v>-0.5849762013730041</v>
      </c>
    </row>
    <row r="181" spans="3:9" x14ac:dyDescent="0.35">
      <c r="C181" s="10">
        <v>44781</v>
      </c>
      <c r="D181">
        <v>346.4</v>
      </c>
      <c r="E181">
        <v>648700</v>
      </c>
      <c r="F181">
        <f t="shared" si="12"/>
        <v>-0.38820992092020784</v>
      </c>
      <c r="G181" s="3">
        <v>44781</v>
      </c>
      <c r="H181" s="4">
        <v>5.5800000000000002E-2</v>
      </c>
      <c r="I181">
        <f t="shared" si="13"/>
        <v>-0.44400992092020786</v>
      </c>
    </row>
    <row r="182" spans="3:9" x14ac:dyDescent="0.35">
      <c r="C182" s="10">
        <v>44783</v>
      </c>
      <c r="D182">
        <v>338.5</v>
      </c>
      <c r="E182">
        <v>733200</v>
      </c>
      <c r="F182">
        <f t="shared" si="12"/>
        <v>-2.2806004618937581</v>
      </c>
      <c r="G182" s="3">
        <v>44783</v>
      </c>
      <c r="H182" s="4">
        <v>5.5300000000000002E-2</v>
      </c>
      <c r="I182">
        <f t="shared" si="13"/>
        <v>-2.335900461893758</v>
      </c>
    </row>
    <row r="183" spans="3:9" x14ac:dyDescent="0.35">
      <c r="C183" s="10">
        <v>44784</v>
      </c>
      <c r="D183">
        <v>345.5</v>
      </c>
      <c r="E183">
        <v>795600</v>
      </c>
      <c r="F183">
        <f t="shared" si="12"/>
        <v>2.0679468242245198</v>
      </c>
      <c r="G183" s="3">
        <v>44784</v>
      </c>
      <c r="H183" s="4">
        <v>5.6100000000000004E-2</v>
      </c>
      <c r="I183">
        <f t="shared" si="13"/>
        <v>2.01184682422452</v>
      </c>
    </row>
    <row r="184" spans="3:9" x14ac:dyDescent="0.35">
      <c r="C184" s="10">
        <v>44785</v>
      </c>
      <c r="D184">
        <v>342.85</v>
      </c>
      <c r="E184">
        <v>834600</v>
      </c>
      <c r="F184">
        <f t="shared" si="12"/>
        <v>-0.7670043415340021</v>
      </c>
      <c r="G184" s="3">
        <v>44785</v>
      </c>
      <c r="H184" s="4">
        <v>5.5500000000000001E-2</v>
      </c>
      <c r="I184">
        <f t="shared" si="13"/>
        <v>-0.82250434153400209</v>
      </c>
    </row>
    <row r="185" spans="3:9" x14ac:dyDescent="0.35">
      <c r="C185" s="10">
        <v>44789</v>
      </c>
      <c r="D185">
        <v>338.65</v>
      </c>
      <c r="E185">
        <v>919100</v>
      </c>
      <c r="F185">
        <f t="shared" si="12"/>
        <v>-1.2250255213650416</v>
      </c>
      <c r="G185" s="3">
        <v>44790</v>
      </c>
      <c r="H185" s="4">
        <v>5.5399999999999998E-2</v>
      </c>
      <c r="I185">
        <f t="shared" si="13"/>
        <v>-1.2804255213650415</v>
      </c>
    </row>
    <row r="186" spans="3:9" x14ac:dyDescent="0.35">
      <c r="C186" s="10">
        <v>44791</v>
      </c>
      <c r="D186">
        <v>337.45</v>
      </c>
      <c r="E186">
        <v>1968200</v>
      </c>
      <c r="F186">
        <f t="shared" si="12"/>
        <v>-0.3543481470544777</v>
      </c>
      <c r="G186" s="3">
        <v>44791</v>
      </c>
      <c r="H186" s="4">
        <v>5.5599999999999997E-2</v>
      </c>
      <c r="I186">
        <f t="shared" si="13"/>
        <v>-0.40994814705447769</v>
      </c>
    </row>
    <row r="187" spans="3:9" x14ac:dyDescent="0.35">
      <c r="C187" s="10">
        <v>44792</v>
      </c>
      <c r="D187">
        <v>333.2</v>
      </c>
      <c r="E187">
        <v>2324400</v>
      </c>
      <c r="F187">
        <f t="shared" si="12"/>
        <v>-1.2594458438287155</v>
      </c>
      <c r="G187" s="3">
        <v>44792</v>
      </c>
      <c r="H187" s="4">
        <v>5.5500000000000001E-2</v>
      </c>
      <c r="I187">
        <f t="shared" si="13"/>
        <v>-1.3149458438287156</v>
      </c>
    </row>
    <row r="188" spans="3:9" x14ac:dyDescent="0.35">
      <c r="C188" s="10">
        <v>44795</v>
      </c>
      <c r="D188">
        <v>324.14999999999998</v>
      </c>
      <c r="E188">
        <v>2648100</v>
      </c>
      <c r="F188">
        <f t="shared" si="12"/>
        <v>-2.7160864345738331</v>
      </c>
      <c r="G188" s="3">
        <v>44795</v>
      </c>
      <c r="H188" s="4">
        <v>5.5800000000000002E-2</v>
      </c>
      <c r="I188">
        <f t="shared" si="13"/>
        <v>-2.7718864345738332</v>
      </c>
    </row>
    <row r="189" spans="3:9" x14ac:dyDescent="0.35">
      <c r="C189" s="10">
        <v>44796</v>
      </c>
      <c r="D189">
        <v>323.7</v>
      </c>
      <c r="E189">
        <v>3569800</v>
      </c>
      <c r="F189">
        <f t="shared" si="12"/>
        <v>-0.13882461823229636</v>
      </c>
      <c r="G189" s="3">
        <v>44796</v>
      </c>
      <c r="H189" s="4">
        <v>5.5199999999999999E-2</v>
      </c>
      <c r="I189">
        <f t="shared" si="13"/>
        <v>-0.19402461823229636</v>
      </c>
    </row>
    <row r="190" spans="3:9" x14ac:dyDescent="0.35">
      <c r="C190" s="10">
        <v>44797</v>
      </c>
      <c r="D190">
        <v>322.85000000000002</v>
      </c>
      <c r="E190">
        <v>5616000</v>
      </c>
      <c r="F190">
        <f t="shared" si="12"/>
        <v>-0.26258881680567375</v>
      </c>
      <c r="G190" s="3">
        <v>44797</v>
      </c>
      <c r="H190" s="4">
        <v>5.5800000000000002E-2</v>
      </c>
      <c r="I190">
        <f t="shared" si="13"/>
        <v>-0.31838881680567377</v>
      </c>
    </row>
    <row r="191" spans="3:9" x14ac:dyDescent="0.35">
      <c r="C191" s="10">
        <v>44798</v>
      </c>
      <c r="D191">
        <v>325.85000000000002</v>
      </c>
      <c r="E191">
        <v>6680700</v>
      </c>
      <c r="F191">
        <f t="shared" si="12"/>
        <v>0.92922409787827165</v>
      </c>
      <c r="G191" s="3">
        <v>44798</v>
      </c>
      <c r="H191" s="4">
        <v>5.62E-2</v>
      </c>
      <c r="I191">
        <f t="shared" si="13"/>
        <v>0.87302409787827162</v>
      </c>
    </row>
    <row r="192" spans="3:9" x14ac:dyDescent="0.35">
      <c r="C192" s="10">
        <v>44799</v>
      </c>
      <c r="D192">
        <v>324.95</v>
      </c>
      <c r="E192">
        <v>179400</v>
      </c>
      <c r="F192">
        <f t="shared" si="12"/>
        <v>-0.27620070584625872</v>
      </c>
      <c r="G192" s="3">
        <v>44799</v>
      </c>
      <c r="H192" s="4">
        <v>5.5899999999999998E-2</v>
      </c>
      <c r="I192">
        <f t="shared" si="13"/>
        <v>-0.33210070584625873</v>
      </c>
    </row>
    <row r="193" spans="3:9" x14ac:dyDescent="0.35">
      <c r="C193" s="10">
        <v>44802</v>
      </c>
      <c r="D193">
        <v>315.7</v>
      </c>
      <c r="E193">
        <v>204100</v>
      </c>
      <c r="F193">
        <f t="shared" si="12"/>
        <v>-2.8465917833512848</v>
      </c>
      <c r="G193" s="3">
        <v>44802</v>
      </c>
      <c r="H193" s="4">
        <v>5.5999999999999994E-2</v>
      </c>
      <c r="I193">
        <f t="shared" si="13"/>
        <v>-2.9025917833512849</v>
      </c>
    </row>
    <row r="194" spans="3:9" x14ac:dyDescent="0.35">
      <c r="C194" s="10">
        <v>44803</v>
      </c>
      <c r="D194">
        <v>325.14999999999998</v>
      </c>
      <c r="E194">
        <v>202800</v>
      </c>
      <c r="F194">
        <f t="shared" si="12"/>
        <v>2.9933481152993315</v>
      </c>
      <c r="G194" s="3">
        <v>44803</v>
      </c>
      <c r="H194" s="4">
        <v>5.5899999999999998E-2</v>
      </c>
      <c r="I194">
        <f t="shared" si="13"/>
        <v>2.9374481152993317</v>
      </c>
    </row>
    <row r="195" spans="3:9" x14ac:dyDescent="0.35">
      <c r="C195" s="10">
        <v>44810</v>
      </c>
      <c r="D195">
        <v>327</v>
      </c>
      <c r="E195">
        <v>214500</v>
      </c>
      <c r="F195">
        <f t="shared" si="12"/>
        <v>0.56896816853760501</v>
      </c>
      <c r="G195" s="3">
        <v>44810</v>
      </c>
      <c r="H195" s="4">
        <v>5.5999999999999994E-2</v>
      </c>
      <c r="I195">
        <f t="shared" si="13"/>
        <v>0.51296816853760507</v>
      </c>
    </row>
    <row r="196" spans="3:9" x14ac:dyDescent="0.35">
      <c r="C196" s="10">
        <v>44811</v>
      </c>
      <c r="D196">
        <v>321.89999999999998</v>
      </c>
      <c r="E196">
        <v>286000</v>
      </c>
      <c r="F196">
        <f t="shared" si="12"/>
        <v>-1.5596330275229429</v>
      </c>
      <c r="G196" s="3">
        <v>44811</v>
      </c>
      <c r="H196" s="4">
        <v>5.5899999999999998E-2</v>
      </c>
      <c r="I196">
        <f t="shared" si="13"/>
        <v>-1.6155330275229429</v>
      </c>
    </row>
    <row r="197" spans="3:9" x14ac:dyDescent="0.35">
      <c r="C197" s="10">
        <v>44812</v>
      </c>
      <c r="D197">
        <v>321.89999999999998</v>
      </c>
      <c r="E197">
        <v>282100</v>
      </c>
      <c r="F197">
        <f t="shared" si="12"/>
        <v>0</v>
      </c>
      <c r="G197" s="3">
        <v>44812</v>
      </c>
      <c r="H197" s="4">
        <v>5.6399999999999999E-2</v>
      </c>
      <c r="I197">
        <f t="shared" si="13"/>
        <v>-5.6399999999999999E-2</v>
      </c>
    </row>
    <row r="198" spans="3:9" x14ac:dyDescent="0.35">
      <c r="C198" s="10">
        <v>44813</v>
      </c>
      <c r="D198">
        <v>331.8</v>
      </c>
      <c r="E198">
        <v>304200</v>
      </c>
      <c r="F198">
        <f t="shared" ref="F198:F229" si="14">((D198-D197)/D197)*100</f>
        <v>3.0754892823858451</v>
      </c>
      <c r="G198" s="3">
        <v>44813</v>
      </c>
      <c r="H198" s="4">
        <v>5.6399999999999999E-2</v>
      </c>
      <c r="I198">
        <f t="shared" ref="I198:I229" si="15">F198-H198</f>
        <v>3.0190892823858451</v>
      </c>
    </row>
    <row r="199" spans="3:9" x14ac:dyDescent="0.35">
      <c r="C199" s="10">
        <v>44816</v>
      </c>
      <c r="D199">
        <v>340.95</v>
      </c>
      <c r="E199">
        <v>348400</v>
      </c>
      <c r="F199">
        <f t="shared" si="14"/>
        <v>2.7576853526220546</v>
      </c>
      <c r="G199" s="3">
        <v>44816</v>
      </c>
      <c r="H199" s="4">
        <v>5.6600000000000004E-2</v>
      </c>
      <c r="I199">
        <f t="shared" si="15"/>
        <v>2.7010853526220546</v>
      </c>
    </row>
    <row r="200" spans="3:9" x14ac:dyDescent="0.35">
      <c r="C200" s="10">
        <v>44817</v>
      </c>
      <c r="D200">
        <v>338.5</v>
      </c>
      <c r="E200">
        <v>386100</v>
      </c>
      <c r="F200">
        <f t="shared" si="14"/>
        <v>-0.7185804370142217</v>
      </c>
      <c r="G200" s="3">
        <v>44817</v>
      </c>
      <c r="H200" s="4">
        <v>5.6600000000000004E-2</v>
      </c>
      <c r="I200">
        <f t="shared" si="15"/>
        <v>-0.77518043701422168</v>
      </c>
    </row>
    <row r="201" spans="3:9" x14ac:dyDescent="0.35">
      <c r="C201" s="10">
        <v>44818</v>
      </c>
      <c r="D201">
        <v>328.15</v>
      </c>
      <c r="E201">
        <v>475800</v>
      </c>
      <c r="F201">
        <f t="shared" si="14"/>
        <v>-3.0576070901034038</v>
      </c>
      <c r="G201" s="3">
        <v>44818</v>
      </c>
      <c r="H201" s="4">
        <v>5.7000000000000002E-2</v>
      </c>
      <c r="I201">
        <f t="shared" si="15"/>
        <v>-3.1146070901034038</v>
      </c>
    </row>
    <row r="202" spans="3:9" x14ac:dyDescent="0.35">
      <c r="C202" s="10">
        <v>44819</v>
      </c>
      <c r="D202">
        <v>322.45</v>
      </c>
      <c r="E202">
        <v>534300</v>
      </c>
      <c r="F202">
        <f t="shared" si="14"/>
        <v>-1.7370105134846836</v>
      </c>
      <c r="G202" s="3">
        <v>44819</v>
      </c>
      <c r="H202" s="4">
        <v>5.7599999999999998E-2</v>
      </c>
      <c r="I202">
        <f t="shared" si="15"/>
        <v>-1.7946105134846837</v>
      </c>
    </row>
    <row r="203" spans="3:9" x14ac:dyDescent="0.35">
      <c r="C203" s="10">
        <v>44820</v>
      </c>
      <c r="D203">
        <v>310.05</v>
      </c>
      <c r="E203">
        <v>692900</v>
      </c>
      <c r="F203">
        <f t="shared" si="14"/>
        <v>-3.8455574507675538</v>
      </c>
      <c r="G203" s="3">
        <v>44820</v>
      </c>
      <c r="H203" s="4">
        <v>5.7699999999999994E-2</v>
      </c>
      <c r="I203">
        <f t="shared" si="15"/>
        <v>-3.9032574507675539</v>
      </c>
    </row>
    <row r="204" spans="3:9" x14ac:dyDescent="0.35">
      <c r="C204" s="10">
        <v>44823</v>
      </c>
      <c r="D204">
        <v>302.85000000000002</v>
      </c>
      <c r="E204">
        <v>841100</v>
      </c>
      <c r="F204">
        <f t="shared" si="14"/>
        <v>-2.3222060957909978</v>
      </c>
      <c r="G204" s="3">
        <v>44823</v>
      </c>
      <c r="H204" s="4">
        <v>5.7800000000000004E-2</v>
      </c>
      <c r="I204">
        <f t="shared" si="15"/>
        <v>-2.3800060957909976</v>
      </c>
    </row>
    <row r="205" spans="3:9" x14ac:dyDescent="0.35">
      <c r="C205" s="10">
        <v>44824</v>
      </c>
      <c r="D205">
        <v>307.2</v>
      </c>
      <c r="E205">
        <v>955500</v>
      </c>
      <c r="F205">
        <f t="shared" si="14"/>
        <v>1.4363546310054369</v>
      </c>
      <c r="G205" s="3">
        <v>44824</v>
      </c>
      <c r="H205" s="4">
        <v>5.79E-2</v>
      </c>
      <c r="I205">
        <f t="shared" si="15"/>
        <v>1.3784546310054369</v>
      </c>
    </row>
    <row r="206" spans="3:9" x14ac:dyDescent="0.35">
      <c r="C206" s="10">
        <v>44825</v>
      </c>
      <c r="D206">
        <v>304.5</v>
      </c>
      <c r="E206">
        <v>1081600</v>
      </c>
      <c r="F206">
        <f t="shared" si="14"/>
        <v>-0.87890624999999634</v>
      </c>
      <c r="G206" s="3">
        <v>44825</v>
      </c>
      <c r="H206" s="4">
        <v>5.8499999999999996E-2</v>
      </c>
      <c r="I206">
        <f t="shared" si="15"/>
        <v>-0.93740624999999633</v>
      </c>
    </row>
    <row r="207" spans="3:9" x14ac:dyDescent="0.35">
      <c r="C207" s="10">
        <v>44827</v>
      </c>
      <c r="D207">
        <v>300.64999999999998</v>
      </c>
      <c r="E207">
        <v>1548300</v>
      </c>
      <c r="F207">
        <f t="shared" si="14"/>
        <v>-1.2643678160919614</v>
      </c>
      <c r="G207" s="3">
        <v>44827</v>
      </c>
      <c r="H207" s="4">
        <v>5.9000000000000004E-2</v>
      </c>
      <c r="I207">
        <f t="shared" si="15"/>
        <v>-1.3233678160919613</v>
      </c>
    </row>
    <row r="208" spans="3:9" x14ac:dyDescent="0.35">
      <c r="C208" s="10">
        <v>44830</v>
      </c>
      <c r="D208">
        <v>292.35000000000002</v>
      </c>
      <c r="E208">
        <v>2688400</v>
      </c>
      <c r="F208">
        <f t="shared" si="14"/>
        <v>-2.7606851821054232</v>
      </c>
      <c r="G208" s="3">
        <v>44830</v>
      </c>
      <c r="H208" s="4">
        <v>5.9400000000000001E-2</v>
      </c>
      <c r="I208">
        <f t="shared" si="15"/>
        <v>-2.8200851821054234</v>
      </c>
    </row>
    <row r="209" spans="3:9" x14ac:dyDescent="0.35">
      <c r="C209" s="10">
        <v>44831</v>
      </c>
      <c r="D209">
        <v>293.25</v>
      </c>
      <c r="E209">
        <v>4529200</v>
      </c>
      <c r="F209">
        <f t="shared" si="14"/>
        <v>0.30785017957926364</v>
      </c>
      <c r="G209" s="3">
        <v>44831</v>
      </c>
      <c r="H209" s="4">
        <v>5.9699999999999996E-2</v>
      </c>
      <c r="I209">
        <f t="shared" si="15"/>
        <v>0.24815017957926364</v>
      </c>
    </row>
    <row r="210" spans="3:9" x14ac:dyDescent="0.35">
      <c r="C210" s="10">
        <v>44832</v>
      </c>
      <c r="D210">
        <v>286.8</v>
      </c>
      <c r="E210">
        <v>6093100</v>
      </c>
      <c r="F210">
        <f t="shared" si="14"/>
        <v>-2.1994884910485895</v>
      </c>
      <c r="G210" s="3">
        <v>44832</v>
      </c>
      <c r="H210" s="4">
        <v>6.0999999999999999E-2</v>
      </c>
      <c r="I210">
        <f t="shared" si="15"/>
        <v>-2.2604884910485894</v>
      </c>
    </row>
    <row r="211" spans="3:9" x14ac:dyDescent="0.35">
      <c r="C211" s="10">
        <v>44833</v>
      </c>
      <c r="D211">
        <v>282.55</v>
      </c>
      <c r="E211">
        <v>8018400</v>
      </c>
      <c r="F211">
        <f t="shared" si="14"/>
        <v>-1.4818688981868897</v>
      </c>
      <c r="G211" s="3">
        <v>44833</v>
      </c>
      <c r="H211" s="4">
        <v>6.0899999999999996E-2</v>
      </c>
      <c r="I211">
        <f t="shared" si="15"/>
        <v>-1.5427688981868897</v>
      </c>
    </row>
    <row r="212" spans="3:9" x14ac:dyDescent="0.35">
      <c r="C212" s="10">
        <v>44837</v>
      </c>
      <c r="D212">
        <v>280.2</v>
      </c>
      <c r="E212">
        <v>374400</v>
      </c>
      <c r="F212">
        <f t="shared" si="14"/>
        <v>-0.83171120155725453</v>
      </c>
      <c r="G212" s="3">
        <v>44837</v>
      </c>
      <c r="H212" s="4">
        <v>5.9800000000000006E-2</v>
      </c>
      <c r="I212">
        <f t="shared" si="15"/>
        <v>-0.8915112015572545</v>
      </c>
    </row>
    <row r="213" spans="3:9" x14ac:dyDescent="0.35">
      <c r="C213" s="10">
        <v>44838</v>
      </c>
      <c r="D213">
        <v>288.95</v>
      </c>
      <c r="E213">
        <v>357500</v>
      </c>
      <c r="F213">
        <f t="shared" si="14"/>
        <v>3.1227694503925769</v>
      </c>
      <c r="G213" s="3">
        <v>44838</v>
      </c>
      <c r="H213" s="4">
        <v>5.96E-2</v>
      </c>
      <c r="I213">
        <f t="shared" si="15"/>
        <v>3.0631694503925768</v>
      </c>
    </row>
    <row r="214" spans="3:9" x14ac:dyDescent="0.35">
      <c r="C214" s="10">
        <v>44840</v>
      </c>
      <c r="D214">
        <v>296.8</v>
      </c>
      <c r="E214">
        <v>378300</v>
      </c>
      <c r="F214">
        <f t="shared" si="14"/>
        <v>2.7167329987887259</v>
      </c>
      <c r="G214" s="3">
        <v>44840</v>
      </c>
      <c r="H214" s="4">
        <v>6.0899999999999996E-2</v>
      </c>
      <c r="I214">
        <f t="shared" si="15"/>
        <v>2.6558329987887257</v>
      </c>
    </row>
    <row r="215" spans="3:9" x14ac:dyDescent="0.35">
      <c r="C215" s="10">
        <v>44841</v>
      </c>
      <c r="D215">
        <v>295.60000000000002</v>
      </c>
      <c r="E215">
        <v>388700</v>
      </c>
      <c r="F215">
        <f t="shared" si="14"/>
        <v>-0.40431266846360797</v>
      </c>
      <c r="G215" s="3">
        <v>44841</v>
      </c>
      <c r="H215" s="4">
        <v>6.1200000000000004E-2</v>
      </c>
      <c r="I215">
        <f t="shared" si="15"/>
        <v>-0.46551266846360795</v>
      </c>
    </row>
    <row r="216" spans="3:9" x14ac:dyDescent="0.35">
      <c r="C216" s="10">
        <v>44844</v>
      </c>
      <c r="D216">
        <v>290.60000000000002</v>
      </c>
      <c r="E216">
        <v>501800</v>
      </c>
      <c r="F216">
        <f t="shared" si="14"/>
        <v>-1.6914749661705006</v>
      </c>
      <c r="G216" s="3">
        <v>44844</v>
      </c>
      <c r="H216" s="4">
        <v>6.13E-2</v>
      </c>
      <c r="I216">
        <f t="shared" si="15"/>
        <v>-1.7527749661705005</v>
      </c>
    </row>
    <row r="217" spans="3:9" x14ac:dyDescent="0.35">
      <c r="C217" s="10">
        <v>44845</v>
      </c>
      <c r="D217">
        <v>282.55</v>
      </c>
      <c r="E217">
        <v>551200</v>
      </c>
      <c r="F217">
        <f t="shared" si="14"/>
        <v>-2.7701307639366863</v>
      </c>
      <c r="G217" s="3">
        <v>44845</v>
      </c>
      <c r="H217" s="4">
        <v>6.2E-2</v>
      </c>
      <c r="I217">
        <f t="shared" si="15"/>
        <v>-2.8321307639366862</v>
      </c>
    </row>
    <row r="218" spans="3:9" x14ac:dyDescent="0.35">
      <c r="C218" s="10">
        <v>44846</v>
      </c>
      <c r="D218">
        <v>284.25</v>
      </c>
      <c r="E218">
        <v>581100</v>
      </c>
      <c r="F218">
        <f t="shared" si="14"/>
        <v>0.60166342240311044</v>
      </c>
      <c r="G218" s="3">
        <v>44846</v>
      </c>
      <c r="H218" s="4">
        <v>6.2300000000000001E-2</v>
      </c>
      <c r="I218">
        <f t="shared" si="15"/>
        <v>0.53936342240311042</v>
      </c>
    </row>
    <row r="219" spans="3:9" x14ac:dyDescent="0.35">
      <c r="C219" s="10">
        <v>44847</v>
      </c>
      <c r="D219">
        <v>281.35000000000002</v>
      </c>
      <c r="E219">
        <v>603200</v>
      </c>
      <c r="F219">
        <f t="shared" si="14"/>
        <v>-1.0202286719437035</v>
      </c>
      <c r="G219" s="3">
        <v>44847</v>
      </c>
      <c r="H219" s="4">
        <v>6.3E-2</v>
      </c>
      <c r="I219">
        <f t="shared" si="15"/>
        <v>-1.0832286719437034</v>
      </c>
    </row>
    <row r="220" spans="3:9" x14ac:dyDescent="0.35">
      <c r="C220" s="10">
        <v>44848</v>
      </c>
      <c r="D220">
        <v>283.64999999999998</v>
      </c>
      <c r="E220">
        <v>837200</v>
      </c>
      <c r="F220">
        <f t="shared" si="14"/>
        <v>0.81748711569218213</v>
      </c>
      <c r="G220" s="3">
        <v>44848</v>
      </c>
      <c r="H220" s="4">
        <v>6.3299999999999995E-2</v>
      </c>
      <c r="I220">
        <f t="shared" si="15"/>
        <v>0.75418711569218211</v>
      </c>
    </row>
    <row r="221" spans="3:9" x14ac:dyDescent="0.35">
      <c r="C221" s="10">
        <v>44851</v>
      </c>
      <c r="D221">
        <v>282.2</v>
      </c>
      <c r="E221">
        <v>977600</v>
      </c>
      <c r="F221">
        <f t="shared" si="14"/>
        <v>-0.51119337211351623</v>
      </c>
      <c r="G221" s="3">
        <v>44851</v>
      </c>
      <c r="H221" s="4">
        <v>6.3E-2</v>
      </c>
      <c r="I221">
        <f t="shared" si="15"/>
        <v>-0.57419337211351618</v>
      </c>
    </row>
    <row r="222" spans="3:9" x14ac:dyDescent="0.35">
      <c r="C222" s="10">
        <v>44852</v>
      </c>
      <c r="D222">
        <v>282.25</v>
      </c>
      <c r="E222">
        <v>1294800</v>
      </c>
      <c r="F222">
        <f t="shared" si="14"/>
        <v>1.7717930545716288E-2</v>
      </c>
      <c r="G222" s="3">
        <v>44852</v>
      </c>
      <c r="H222" s="4">
        <v>6.3E-2</v>
      </c>
      <c r="I222">
        <f t="shared" si="15"/>
        <v>-4.5282069454283716E-2</v>
      </c>
    </row>
    <row r="223" spans="3:9" x14ac:dyDescent="0.35">
      <c r="C223" s="10">
        <v>44853</v>
      </c>
      <c r="D223">
        <v>271.85000000000002</v>
      </c>
      <c r="E223">
        <v>1690000</v>
      </c>
      <c r="F223">
        <f t="shared" si="14"/>
        <v>-3.6846767050487075</v>
      </c>
      <c r="G223" s="3">
        <v>44853</v>
      </c>
      <c r="H223" s="4">
        <v>6.3299999999999995E-2</v>
      </c>
      <c r="I223">
        <f t="shared" si="15"/>
        <v>-3.7479767050487074</v>
      </c>
    </row>
    <row r="224" spans="3:9" x14ac:dyDescent="0.35">
      <c r="C224" s="10">
        <v>44854</v>
      </c>
      <c r="D224">
        <v>286.39999999999998</v>
      </c>
      <c r="E224">
        <v>2301000</v>
      </c>
      <c r="F224">
        <f t="shared" si="14"/>
        <v>5.3522162957513162</v>
      </c>
      <c r="G224" s="3">
        <v>44854</v>
      </c>
      <c r="H224" s="4">
        <v>6.3799999999999996E-2</v>
      </c>
      <c r="I224">
        <f t="shared" si="15"/>
        <v>5.2884162957513166</v>
      </c>
    </row>
    <row r="225" spans="3:9" x14ac:dyDescent="0.35">
      <c r="C225" s="10">
        <v>44855</v>
      </c>
      <c r="D225">
        <v>280.39999999999998</v>
      </c>
      <c r="E225">
        <v>3226600</v>
      </c>
      <c r="F225">
        <f t="shared" si="14"/>
        <v>-2.0949720670391065</v>
      </c>
      <c r="G225" s="3">
        <v>44855</v>
      </c>
      <c r="H225" s="4">
        <v>6.3799999999999996E-2</v>
      </c>
      <c r="I225">
        <f t="shared" si="15"/>
        <v>-2.1587720670391066</v>
      </c>
    </row>
    <row r="226" spans="3:9" x14ac:dyDescent="0.35">
      <c r="C226" s="10">
        <v>44859</v>
      </c>
      <c r="D226">
        <v>273.60000000000002</v>
      </c>
      <c r="E226">
        <v>7373600</v>
      </c>
      <c r="F226">
        <f t="shared" si="14"/>
        <v>-2.4251069900142492</v>
      </c>
      <c r="G226" s="3">
        <v>44859</v>
      </c>
      <c r="H226" s="4">
        <v>6.3600000000000004E-2</v>
      </c>
      <c r="I226">
        <f t="shared" si="15"/>
        <v>-2.4887069900142493</v>
      </c>
    </row>
    <row r="227" spans="3:9" x14ac:dyDescent="0.35">
      <c r="C227" s="10">
        <v>44861</v>
      </c>
      <c r="D227">
        <v>270.64999999999998</v>
      </c>
      <c r="E227">
        <v>9461400</v>
      </c>
      <c r="F227">
        <f t="shared" si="14"/>
        <v>-1.0782163742690225</v>
      </c>
      <c r="G227" s="3">
        <v>44861</v>
      </c>
      <c r="H227" s="4">
        <v>6.3799999999999996E-2</v>
      </c>
      <c r="I227">
        <f t="shared" si="15"/>
        <v>-1.1420163742690226</v>
      </c>
    </row>
    <row r="228" spans="3:9" x14ac:dyDescent="0.35">
      <c r="C228" s="10">
        <v>44862</v>
      </c>
      <c r="D228">
        <v>264.05</v>
      </c>
      <c r="E228">
        <v>403000</v>
      </c>
      <c r="F228">
        <f t="shared" si="14"/>
        <v>-2.4385738038056406</v>
      </c>
      <c r="G228" s="3">
        <v>44862</v>
      </c>
      <c r="H228" s="4">
        <v>6.4500000000000002E-2</v>
      </c>
      <c r="I228">
        <f t="shared" si="15"/>
        <v>-2.5030738038056404</v>
      </c>
    </row>
    <row r="229" spans="3:9" x14ac:dyDescent="0.35">
      <c r="C229" s="10">
        <v>44865</v>
      </c>
      <c r="D229">
        <v>272.2</v>
      </c>
      <c r="E229">
        <v>369200</v>
      </c>
      <c r="F229">
        <f t="shared" si="14"/>
        <v>3.0865366407877208</v>
      </c>
      <c r="G229" s="3">
        <v>44865</v>
      </c>
      <c r="H229" s="4">
        <v>6.4399999999999999E-2</v>
      </c>
      <c r="I229">
        <f t="shared" si="15"/>
        <v>3.0221366407877208</v>
      </c>
    </row>
    <row r="230" spans="3:9" x14ac:dyDescent="0.35">
      <c r="F230"/>
      <c r="H230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DFA0-0837-49EE-A69F-EA48BD7733AB}">
  <dimension ref="C1:AH230"/>
  <sheetViews>
    <sheetView topLeftCell="U1" workbookViewId="0">
      <selection activeCell="AC3" sqref="AC3:AC16"/>
    </sheetView>
  </sheetViews>
  <sheetFormatPr defaultRowHeight="14.5" x14ac:dyDescent="0.35"/>
  <cols>
    <col min="2" max="3" width="10.08984375" bestFit="1" customWidth="1"/>
    <col min="6" max="6" width="24" style="4" bestFit="1" customWidth="1"/>
    <col min="7" max="7" width="21" style="4" bestFit="1" customWidth="1"/>
    <col min="17" max="17" width="10.453125" bestFit="1" customWidth="1"/>
    <col min="21" max="21" width="10.08984375" bestFit="1" customWidth="1"/>
    <col min="28" max="28" width="9.453125" bestFit="1" customWidth="1"/>
    <col min="32" max="32" width="10.08984375" bestFit="1" customWidth="1"/>
  </cols>
  <sheetData>
    <row r="1" spans="3:34" ht="26" x14ac:dyDescent="0.6">
      <c r="F1" s="20" t="s">
        <v>44</v>
      </c>
      <c r="R1" s="7" t="s">
        <v>45</v>
      </c>
      <c r="S1" s="7"/>
      <c r="AC1" s="19" t="s">
        <v>48</v>
      </c>
      <c r="AD1" s="19"/>
    </row>
    <row r="3" spans="3:34" x14ac:dyDescent="0.35">
      <c r="C3" s="9" t="s">
        <v>37</v>
      </c>
      <c r="D3" s="9" t="s">
        <v>39</v>
      </c>
      <c r="E3" s="9" t="s">
        <v>38</v>
      </c>
      <c r="F3" s="15" t="s">
        <v>51</v>
      </c>
      <c r="G3" s="1" t="s">
        <v>0</v>
      </c>
      <c r="H3" s="1" t="s">
        <v>3</v>
      </c>
      <c r="I3" s="13" t="s">
        <v>52</v>
      </c>
      <c r="Q3" t="s">
        <v>0</v>
      </c>
      <c r="R3" t="s">
        <v>39</v>
      </c>
      <c r="S3" t="s">
        <v>38</v>
      </c>
      <c r="T3" t="s">
        <v>63</v>
      </c>
      <c r="U3" s="1" t="s">
        <v>0</v>
      </c>
      <c r="V3" s="1" t="s">
        <v>32</v>
      </c>
      <c r="W3" t="s">
        <v>64</v>
      </c>
      <c r="AB3" t="s">
        <v>59</v>
      </c>
      <c r="AC3" t="s">
        <v>39</v>
      </c>
      <c r="AD3" t="s">
        <v>65</v>
      </c>
      <c r="AE3" t="s">
        <v>66</v>
      </c>
      <c r="AF3" s="1" t="s">
        <v>0</v>
      </c>
      <c r="AG3" s="1" t="s">
        <v>22</v>
      </c>
      <c r="AH3" t="s">
        <v>67</v>
      </c>
    </row>
    <row r="4" spans="3:34" x14ac:dyDescent="0.35">
      <c r="C4" s="10">
        <v>44501</v>
      </c>
      <c r="D4">
        <v>416.5</v>
      </c>
      <c r="E4">
        <v>2600</v>
      </c>
      <c r="F4"/>
      <c r="G4" s="3">
        <v>44501</v>
      </c>
      <c r="H4" s="4">
        <v>3.61E-2</v>
      </c>
      <c r="Q4" s="2">
        <v>44501</v>
      </c>
      <c r="R4">
        <f>VLOOKUP(Q4,C4:E229,2,FALSE)</f>
        <v>416.5</v>
      </c>
      <c r="S4">
        <f>VLOOKUP(Q4,C4:E229,3,FALSE)</f>
        <v>2600</v>
      </c>
      <c r="AB4" s="2">
        <v>44470</v>
      </c>
    </row>
    <row r="5" spans="3:34" x14ac:dyDescent="0.35">
      <c r="C5" s="10">
        <v>44502</v>
      </c>
      <c r="D5">
        <v>411.8</v>
      </c>
      <c r="E5">
        <v>2600</v>
      </c>
      <c r="F5">
        <f t="shared" ref="F5:F68" si="0">((D5-D4)/D4)*100</f>
        <v>-1.1284513805522181</v>
      </c>
      <c r="G5" s="3">
        <v>44502</v>
      </c>
      <c r="H5" s="4">
        <v>3.61E-2</v>
      </c>
      <c r="I5">
        <f t="shared" ref="I5:I68" si="1">F5-H5</f>
        <v>-1.1645513805522181</v>
      </c>
      <c r="Q5" s="2">
        <v>44508</v>
      </c>
      <c r="R5">
        <f t="shared" ref="R5:R56" si="2">VLOOKUP(Q5,C5:E230,2,FALSE)</f>
        <v>419.85</v>
      </c>
      <c r="S5">
        <f t="shared" ref="S5:S56" si="3">VLOOKUP(Q5,C5:E230,3,FALSE)</f>
        <v>2600</v>
      </c>
      <c r="T5">
        <f>((R5-R4)/R4)*100</f>
        <v>0.804321728691482</v>
      </c>
      <c r="U5" s="3">
        <v>44507</v>
      </c>
      <c r="V5" s="4">
        <v>3.5299999999999998E-2</v>
      </c>
      <c r="W5">
        <f>T5-V5</f>
        <v>0.769021728691482</v>
      </c>
      <c r="AB5" s="2">
        <v>44501</v>
      </c>
      <c r="AC5">
        <f>VLOOKUP(AB5,C4:E229,2,FALSE)</f>
        <v>416.5</v>
      </c>
      <c r="AD5">
        <f>VLOOKUP(AB5,C4:E229,3,FALSE)</f>
        <v>2600</v>
      </c>
    </row>
    <row r="6" spans="3:34" x14ac:dyDescent="0.35">
      <c r="C6" s="10">
        <v>44503</v>
      </c>
      <c r="D6">
        <v>407.75</v>
      </c>
      <c r="E6">
        <v>2600</v>
      </c>
      <c r="F6">
        <f t="shared" si="0"/>
        <v>-0.98348712967460206</v>
      </c>
      <c r="G6" s="3">
        <v>44503</v>
      </c>
      <c r="H6" s="4">
        <v>3.6699999999999997E-2</v>
      </c>
      <c r="I6">
        <f t="shared" si="1"/>
        <v>-1.0201871296746021</v>
      </c>
      <c r="Q6" s="2">
        <v>44515</v>
      </c>
      <c r="R6">
        <f t="shared" si="2"/>
        <v>423.85</v>
      </c>
      <c r="S6">
        <f t="shared" si="3"/>
        <v>14300</v>
      </c>
      <c r="T6">
        <f t="shared" ref="T6:T56" si="4">((R6-R5)/R5)*100</f>
        <v>0.95272120995593657</v>
      </c>
      <c r="U6" s="3">
        <v>44514</v>
      </c>
      <c r="V6" s="4">
        <v>3.5400000000000001E-2</v>
      </c>
      <c r="W6">
        <f t="shared" ref="W6:W56" si="5">T6-V6</f>
        <v>0.91732120995593658</v>
      </c>
      <c r="AB6" s="2">
        <v>44531</v>
      </c>
      <c r="AC6">
        <f t="shared" ref="AC6:AC14" si="6">VLOOKUP(AB6,C5:E230,2,FALSE)</f>
        <v>492.6</v>
      </c>
      <c r="AD6">
        <f t="shared" ref="AD6:AD16" si="7">VLOOKUP(AB6,C5:E230,3,FALSE)</f>
        <v>5200</v>
      </c>
      <c r="AE6">
        <f>((AC6-AC5)/AC5)*100</f>
        <v>18.271308523409367</v>
      </c>
      <c r="AF6" s="3">
        <v>44530</v>
      </c>
      <c r="AG6" s="4">
        <v>3.5499999999999997E-2</v>
      </c>
      <c r="AH6">
        <f>(AE6-AG6)</f>
        <v>18.235808523409368</v>
      </c>
    </row>
    <row r="7" spans="3:34" x14ac:dyDescent="0.35">
      <c r="C7" s="10">
        <v>44504</v>
      </c>
      <c r="D7">
        <v>412.4</v>
      </c>
      <c r="E7">
        <v>2600</v>
      </c>
      <c r="F7">
        <f t="shared" si="0"/>
        <v>1.1404046597179589</v>
      </c>
      <c r="G7" s="16"/>
      <c r="H7" s="4">
        <f>AVERAGE(H5,H6,H8,H9)</f>
        <v>3.6150000000000002E-2</v>
      </c>
      <c r="I7">
        <f t="shared" si="1"/>
        <v>1.104254659717959</v>
      </c>
      <c r="Q7" s="2">
        <v>44522</v>
      </c>
      <c r="R7">
        <f t="shared" si="2"/>
        <v>461.75</v>
      </c>
      <c r="S7">
        <f t="shared" si="3"/>
        <v>46800</v>
      </c>
      <c r="T7">
        <f t="shared" si="4"/>
        <v>8.9418426330069529</v>
      </c>
      <c r="U7" s="3">
        <v>44521</v>
      </c>
      <c r="V7" s="4">
        <v>3.5400000000000001E-2</v>
      </c>
      <c r="W7">
        <f t="shared" si="5"/>
        <v>8.9064426330069537</v>
      </c>
      <c r="AB7" s="2">
        <v>44562</v>
      </c>
      <c r="AC7">
        <v>575.29999999999995</v>
      </c>
      <c r="AD7" t="e">
        <f t="shared" si="7"/>
        <v>#N/A</v>
      </c>
      <c r="AE7">
        <f t="shared" ref="AE7:AE16" si="8">((AC7-AC6)/AC6)*100</f>
        <v>16.788469346325606</v>
      </c>
      <c r="AF7" s="3">
        <v>44561</v>
      </c>
      <c r="AG7" s="4">
        <v>3.6400000000000002E-2</v>
      </c>
      <c r="AH7">
        <f t="shared" ref="AH7:AH16" si="9">(AE7-AG7)</f>
        <v>16.752069346325605</v>
      </c>
    </row>
    <row r="8" spans="3:34" x14ac:dyDescent="0.35">
      <c r="C8" s="10">
        <v>44508</v>
      </c>
      <c r="D8">
        <v>419.85</v>
      </c>
      <c r="E8">
        <v>2600</v>
      </c>
      <c r="F8">
        <f t="shared" si="0"/>
        <v>1.806498545101854</v>
      </c>
      <c r="G8" s="3">
        <v>44508</v>
      </c>
      <c r="H8" s="4">
        <v>3.6299999999999999E-2</v>
      </c>
      <c r="I8">
        <f t="shared" si="1"/>
        <v>1.770198545101854</v>
      </c>
      <c r="L8" s="7" t="s">
        <v>14</v>
      </c>
      <c r="Q8" s="2">
        <v>44529</v>
      </c>
      <c r="R8">
        <f t="shared" si="2"/>
        <v>478.65</v>
      </c>
      <c r="S8">
        <f t="shared" si="3"/>
        <v>2600</v>
      </c>
      <c r="T8">
        <f t="shared" si="4"/>
        <v>3.6599891716296651</v>
      </c>
      <c r="U8" s="3">
        <v>44528</v>
      </c>
      <c r="V8" s="4">
        <v>3.5499999999999997E-2</v>
      </c>
      <c r="W8">
        <f t="shared" si="5"/>
        <v>3.6244891716296652</v>
      </c>
      <c r="AB8" s="2">
        <v>44593</v>
      </c>
      <c r="AC8">
        <f t="shared" si="6"/>
        <v>476.75</v>
      </c>
      <c r="AD8">
        <f t="shared" si="7"/>
        <v>2600</v>
      </c>
      <c r="AE8">
        <f t="shared" si="8"/>
        <v>-17.130192942812439</v>
      </c>
      <c r="AF8" s="3">
        <v>44592</v>
      </c>
      <c r="AG8" s="4">
        <v>3.7599999999999995E-2</v>
      </c>
      <c r="AH8">
        <f t="shared" si="9"/>
        <v>-17.16779294281244</v>
      </c>
    </row>
    <row r="9" spans="3:34" x14ac:dyDescent="0.35">
      <c r="C9" s="10">
        <v>44509</v>
      </c>
      <c r="D9">
        <v>438.05</v>
      </c>
      <c r="E9">
        <v>3900</v>
      </c>
      <c r="F9">
        <f t="shared" si="0"/>
        <v>4.3348815052995082</v>
      </c>
      <c r="G9" s="3">
        <v>44509</v>
      </c>
      <c r="H9" s="4">
        <v>3.5499999999999997E-2</v>
      </c>
      <c r="I9">
        <f t="shared" si="1"/>
        <v>4.2993815052995084</v>
      </c>
      <c r="L9" t="s">
        <v>10</v>
      </c>
      <c r="M9">
        <f>AVERAGE(F5:F229)</f>
        <v>-0.13815263649119244</v>
      </c>
      <c r="Q9" s="2">
        <v>44536</v>
      </c>
      <c r="R9">
        <f t="shared" si="2"/>
        <v>471.8</v>
      </c>
      <c r="S9">
        <f t="shared" si="3"/>
        <v>11700</v>
      </c>
      <c r="T9">
        <f t="shared" si="4"/>
        <v>-1.4311083254987917</v>
      </c>
      <c r="U9" s="3">
        <v>44535</v>
      </c>
      <c r="V9" s="4">
        <v>3.5000000000000003E-2</v>
      </c>
      <c r="W9">
        <f t="shared" si="5"/>
        <v>-1.4661083254987917</v>
      </c>
      <c r="AB9" s="2">
        <v>44621</v>
      </c>
      <c r="AC9">
        <v>425.3</v>
      </c>
      <c r="AD9" t="e">
        <f t="shared" si="7"/>
        <v>#N/A</v>
      </c>
      <c r="AE9">
        <f t="shared" si="8"/>
        <v>-10.791819611955949</v>
      </c>
      <c r="AF9" s="3">
        <v>44620</v>
      </c>
      <c r="AG9" s="4">
        <v>3.73E-2</v>
      </c>
      <c r="AH9">
        <f t="shared" si="9"/>
        <v>-10.829119611955949</v>
      </c>
    </row>
    <row r="10" spans="3:34" x14ac:dyDescent="0.35">
      <c r="C10" s="10">
        <v>44510</v>
      </c>
      <c r="D10">
        <v>428.6</v>
      </c>
      <c r="E10">
        <v>5200</v>
      </c>
      <c r="F10">
        <f t="shared" si="0"/>
        <v>-2.1572879808241043</v>
      </c>
      <c r="G10" s="3">
        <v>44510</v>
      </c>
      <c r="H10" s="4">
        <v>3.5299999999999998E-2</v>
      </c>
      <c r="I10">
        <f t="shared" si="1"/>
        <v>-2.1925879808241042</v>
      </c>
      <c r="L10" t="s">
        <v>12</v>
      </c>
      <c r="M10">
        <f>MIN(F5:F229)</f>
        <v>-8.3378451543042846</v>
      </c>
      <c r="Q10" s="2">
        <v>44543</v>
      </c>
      <c r="R10">
        <f t="shared" si="2"/>
        <v>508.4</v>
      </c>
      <c r="S10">
        <f t="shared" si="3"/>
        <v>24700</v>
      </c>
      <c r="T10">
        <f t="shared" si="4"/>
        <v>7.7575243747350502</v>
      </c>
      <c r="U10" s="3">
        <v>44542</v>
      </c>
      <c r="V10" s="4">
        <v>3.56E-2</v>
      </c>
      <c r="W10">
        <f t="shared" si="5"/>
        <v>7.7219243747350506</v>
      </c>
      <c r="AB10" s="2">
        <v>44652</v>
      </c>
      <c r="AC10">
        <v>477.25</v>
      </c>
      <c r="AD10" t="e">
        <f t="shared" si="7"/>
        <v>#N/A</v>
      </c>
      <c r="AE10">
        <f t="shared" si="8"/>
        <v>12.214907124382785</v>
      </c>
      <c r="AF10" s="3">
        <v>44651</v>
      </c>
      <c r="AG10" s="4">
        <v>3.8300000000000001E-2</v>
      </c>
      <c r="AH10">
        <f t="shared" si="9"/>
        <v>12.176607124382786</v>
      </c>
    </row>
    <row r="11" spans="3:34" x14ac:dyDescent="0.35">
      <c r="C11" s="10">
        <v>44511</v>
      </c>
      <c r="D11">
        <v>424.3</v>
      </c>
      <c r="E11">
        <v>5200</v>
      </c>
      <c r="F11">
        <f t="shared" si="0"/>
        <v>-1.0032664489034091</v>
      </c>
      <c r="G11" s="3">
        <v>44511</v>
      </c>
      <c r="H11" s="4">
        <v>3.5699999999999996E-2</v>
      </c>
      <c r="I11">
        <f t="shared" si="1"/>
        <v>-1.0389664489034092</v>
      </c>
      <c r="L11" t="s">
        <v>11</v>
      </c>
      <c r="M11">
        <f>MAX(F5:F229)</f>
        <v>9.2474282620465598</v>
      </c>
      <c r="Q11" s="2">
        <v>44550</v>
      </c>
      <c r="R11">
        <f t="shared" si="2"/>
        <v>471.05</v>
      </c>
      <c r="S11">
        <f t="shared" si="3"/>
        <v>31200</v>
      </c>
      <c r="T11">
        <f t="shared" si="4"/>
        <v>-7.3465774980330387</v>
      </c>
      <c r="U11" s="3">
        <v>44549</v>
      </c>
      <c r="V11" s="4">
        <v>3.6299999999999999E-2</v>
      </c>
      <c r="W11">
        <f t="shared" si="5"/>
        <v>-7.3828774980330385</v>
      </c>
      <c r="AB11" s="2">
        <v>44682</v>
      </c>
      <c r="AC11">
        <v>410.8</v>
      </c>
      <c r="AD11" t="e">
        <f t="shared" si="7"/>
        <v>#N/A</v>
      </c>
      <c r="AE11">
        <f t="shared" si="8"/>
        <v>-13.923520167627027</v>
      </c>
      <c r="AF11" s="3">
        <v>44680</v>
      </c>
      <c r="AG11" s="4">
        <v>4.0300000000000002E-2</v>
      </c>
      <c r="AH11">
        <f t="shared" si="9"/>
        <v>-13.963820167627027</v>
      </c>
    </row>
    <row r="12" spans="3:34" x14ac:dyDescent="0.35">
      <c r="C12" s="10">
        <v>44512</v>
      </c>
      <c r="D12">
        <v>429.05</v>
      </c>
      <c r="E12">
        <v>14300</v>
      </c>
      <c r="F12">
        <f t="shared" si="0"/>
        <v>1.1194909262314401</v>
      </c>
      <c r="G12" s="3">
        <v>44512</v>
      </c>
      <c r="H12" s="4">
        <v>3.5299999999999998E-2</v>
      </c>
      <c r="I12">
        <f t="shared" si="1"/>
        <v>1.08419092623144</v>
      </c>
      <c r="L12" t="s">
        <v>17</v>
      </c>
      <c r="M12">
        <f>_xlfn.STDEV.S(F5:F229)</f>
        <v>3.0376736544926848</v>
      </c>
      <c r="Q12" s="2">
        <v>44557</v>
      </c>
      <c r="R12">
        <f t="shared" si="2"/>
        <v>532</v>
      </c>
      <c r="S12">
        <f t="shared" si="3"/>
        <v>57200</v>
      </c>
      <c r="T12">
        <f t="shared" si="4"/>
        <v>12.939178431164416</v>
      </c>
      <c r="U12" s="3">
        <v>44556</v>
      </c>
      <c r="V12" s="4">
        <v>3.6400000000000002E-2</v>
      </c>
      <c r="W12">
        <f t="shared" si="5"/>
        <v>12.902778431164416</v>
      </c>
      <c r="AB12" s="2">
        <v>44713</v>
      </c>
      <c r="AC12">
        <f t="shared" si="6"/>
        <v>372.25</v>
      </c>
      <c r="AD12">
        <f t="shared" si="7"/>
        <v>10400</v>
      </c>
      <c r="AE12">
        <f t="shared" si="8"/>
        <v>-9.3841285296981525</v>
      </c>
      <c r="AF12" s="3">
        <v>44712</v>
      </c>
      <c r="AG12" s="4">
        <v>4.9100000000000005E-2</v>
      </c>
      <c r="AH12">
        <f t="shared" si="9"/>
        <v>-9.4332285296981517</v>
      </c>
    </row>
    <row r="13" spans="3:34" x14ac:dyDescent="0.35">
      <c r="C13" s="10">
        <v>44515</v>
      </c>
      <c r="D13">
        <v>423.85</v>
      </c>
      <c r="E13">
        <v>14300</v>
      </c>
      <c r="F13">
        <f t="shared" si="0"/>
        <v>-1.2119799557161142</v>
      </c>
      <c r="G13" s="3">
        <v>44515</v>
      </c>
      <c r="H13" s="4">
        <v>3.5499999999999997E-2</v>
      </c>
      <c r="I13">
        <f t="shared" si="1"/>
        <v>-1.2474799557161143</v>
      </c>
      <c r="L13" t="s">
        <v>43</v>
      </c>
      <c r="M13">
        <f>M12*SQRT(252)</f>
        <v>48.221574323762326</v>
      </c>
      <c r="Q13" s="2">
        <v>44564</v>
      </c>
      <c r="R13">
        <f t="shared" si="2"/>
        <v>575.29999999999995</v>
      </c>
      <c r="S13">
        <f t="shared" si="3"/>
        <v>9100</v>
      </c>
      <c r="T13">
        <f t="shared" si="4"/>
        <v>8.1390977443608925</v>
      </c>
      <c r="U13" s="3">
        <v>44563</v>
      </c>
      <c r="V13" s="4">
        <v>3.6000000000000004E-2</v>
      </c>
      <c r="W13">
        <f t="shared" si="5"/>
        <v>8.1030977443608929</v>
      </c>
      <c r="AB13" s="2">
        <v>44743</v>
      </c>
      <c r="AC13">
        <f t="shared" si="6"/>
        <v>353.95</v>
      </c>
      <c r="AD13">
        <f t="shared" si="7"/>
        <v>0</v>
      </c>
      <c r="AE13">
        <f t="shared" si="8"/>
        <v>-4.916051040967095</v>
      </c>
      <c r="AF13" s="3">
        <v>44742</v>
      </c>
      <c r="AG13" s="4">
        <v>5.1399999999999994E-2</v>
      </c>
      <c r="AH13">
        <f t="shared" si="9"/>
        <v>-4.9674510409670951</v>
      </c>
    </row>
    <row r="14" spans="3:34" x14ac:dyDescent="0.35">
      <c r="C14" s="10">
        <v>44516</v>
      </c>
      <c r="D14">
        <v>443.55</v>
      </c>
      <c r="E14">
        <v>18200</v>
      </c>
      <c r="F14">
        <f t="shared" si="0"/>
        <v>4.6478707089772291</v>
      </c>
      <c r="G14" s="3">
        <v>44516</v>
      </c>
      <c r="H14" s="4">
        <v>3.5499999999999997E-2</v>
      </c>
      <c r="I14">
        <f t="shared" si="1"/>
        <v>4.6123707089772292</v>
      </c>
      <c r="Q14" s="2">
        <v>44571</v>
      </c>
      <c r="R14">
        <f t="shared" si="2"/>
        <v>576.79999999999995</v>
      </c>
      <c r="S14">
        <f t="shared" si="3"/>
        <v>16900</v>
      </c>
      <c r="T14">
        <f t="shared" si="4"/>
        <v>0.26073353033200075</v>
      </c>
      <c r="U14" s="3">
        <v>44570</v>
      </c>
      <c r="V14" s="4">
        <v>3.5900000000000001E-2</v>
      </c>
      <c r="W14">
        <f t="shared" si="5"/>
        <v>0.22483353033200076</v>
      </c>
      <c r="AB14" s="2">
        <v>44774</v>
      </c>
      <c r="AC14">
        <f t="shared" si="6"/>
        <v>346.75</v>
      </c>
      <c r="AD14">
        <f t="shared" si="7"/>
        <v>6500</v>
      </c>
      <c r="AE14">
        <f t="shared" si="8"/>
        <v>-2.0341856194377708</v>
      </c>
      <c r="AF14" s="3">
        <v>44771</v>
      </c>
      <c r="AG14" s="4">
        <v>5.5999999999999994E-2</v>
      </c>
      <c r="AH14">
        <f t="shared" si="9"/>
        <v>-2.0901856194377708</v>
      </c>
    </row>
    <row r="15" spans="3:34" x14ac:dyDescent="0.35">
      <c r="C15" s="10">
        <v>44517</v>
      </c>
      <c r="D15">
        <v>480.35</v>
      </c>
      <c r="E15">
        <v>28600</v>
      </c>
      <c r="F15">
        <f t="shared" si="0"/>
        <v>8.2966971029196284</v>
      </c>
      <c r="G15" s="3">
        <v>44517</v>
      </c>
      <c r="H15" s="4">
        <v>3.56E-2</v>
      </c>
      <c r="I15">
        <f t="shared" si="1"/>
        <v>8.2610971029196278</v>
      </c>
      <c r="Q15" s="2">
        <v>44578</v>
      </c>
      <c r="R15">
        <f t="shared" si="2"/>
        <v>554.1</v>
      </c>
      <c r="S15">
        <f t="shared" si="3"/>
        <v>26000</v>
      </c>
      <c r="T15">
        <f t="shared" si="4"/>
        <v>-3.9355062413314728</v>
      </c>
      <c r="U15" s="3">
        <v>44577</v>
      </c>
      <c r="V15" s="4">
        <v>3.73E-2</v>
      </c>
      <c r="W15">
        <f t="shared" si="5"/>
        <v>-3.9728062413314729</v>
      </c>
      <c r="AB15" s="2">
        <v>44805</v>
      </c>
      <c r="AC15">
        <v>327.25</v>
      </c>
      <c r="AD15" t="e">
        <f t="shared" si="7"/>
        <v>#N/A</v>
      </c>
      <c r="AE15">
        <f t="shared" si="8"/>
        <v>-5.6236481614996396</v>
      </c>
      <c r="AF15" s="3">
        <v>44803</v>
      </c>
      <c r="AG15" s="4">
        <v>5.5899999999999998E-2</v>
      </c>
      <c r="AH15">
        <f t="shared" si="9"/>
        <v>-5.6795481614996399</v>
      </c>
    </row>
    <row r="16" spans="3:34" x14ac:dyDescent="0.35">
      <c r="C16" s="10">
        <v>44518</v>
      </c>
      <c r="D16">
        <v>477.25</v>
      </c>
      <c r="E16">
        <v>44200</v>
      </c>
      <c r="F16">
        <f t="shared" si="0"/>
        <v>-0.6453627563235188</v>
      </c>
      <c r="G16" s="3">
        <v>44518</v>
      </c>
      <c r="H16" s="4">
        <v>3.5400000000000001E-2</v>
      </c>
      <c r="I16">
        <f t="shared" si="1"/>
        <v>-0.68076275632351879</v>
      </c>
      <c r="L16" s="7" t="s">
        <v>7</v>
      </c>
      <c r="Q16" s="2">
        <v>44585</v>
      </c>
      <c r="R16">
        <f t="shared" si="2"/>
        <v>451.3</v>
      </c>
      <c r="S16">
        <f t="shared" si="3"/>
        <v>44200</v>
      </c>
      <c r="T16">
        <f t="shared" si="4"/>
        <v>-18.552607832521208</v>
      </c>
      <c r="U16" s="3">
        <v>44584</v>
      </c>
      <c r="V16" s="4">
        <v>3.7599999999999995E-2</v>
      </c>
      <c r="W16">
        <f t="shared" si="5"/>
        <v>-18.590207832521209</v>
      </c>
      <c r="AB16" s="2">
        <v>44835</v>
      </c>
      <c r="AC16">
        <v>281.35000000000002</v>
      </c>
      <c r="AD16" t="e">
        <f t="shared" si="7"/>
        <v>#N/A</v>
      </c>
      <c r="AE16">
        <f t="shared" si="8"/>
        <v>-14.025974025974019</v>
      </c>
      <c r="AF16" s="3">
        <v>44834</v>
      </c>
      <c r="AG16" s="4">
        <v>6.0899999999999996E-2</v>
      </c>
      <c r="AH16">
        <f t="shared" si="9"/>
        <v>-14.086874025974019</v>
      </c>
    </row>
    <row r="17" spans="3:23" x14ac:dyDescent="0.35">
      <c r="C17" s="10">
        <v>44522</v>
      </c>
      <c r="D17">
        <v>461.75</v>
      </c>
      <c r="E17">
        <v>46800</v>
      </c>
      <c r="F17">
        <f t="shared" si="0"/>
        <v>-3.247773703509691</v>
      </c>
      <c r="G17" s="3">
        <v>44522</v>
      </c>
      <c r="H17" s="4">
        <v>3.5400000000000001E-2</v>
      </c>
      <c r="I17">
        <f t="shared" si="1"/>
        <v>-3.2831737035096911</v>
      </c>
      <c r="L17" t="s">
        <v>10</v>
      </c>
      <c r="M17">
        <f>AVERAGE(I5:I229)</f>
        <v>-0.1839953031578592</v>
      </c>
      <c r="Q17" s="2">
        <v>44592</v>
      </c>
      <c r="R17">
        <f t="shared" si="2"/>
        <v>475.5</v>
      </c>
      <c r="S17">
        <f t="shared" si="3"/>
        <v>2600</v>
      </c>
      <c r="T17">
        <f t="shared" si="4"/>
        <v>5.362286727232437</v>
      </c>
      <c r="U17" s="3">
        <v>44591</v>
      </c>
      <c r="V17" s="4">
        <v>3.8599999999999995E-2</v>
      </c>
      <c r="W17">
        <f t="shared" si="5"/>
        <v>5.3236867272324373</v>
      </c>
    </row>
    <row r="18" spans="3:23" x14ac:dyDescent="0.35">
      <c r="C18" s="10">
        <v>44523</v>
      </c>
      <c r="D18">
        <v>504.45</v>
      </c>
      <c r="E18">
        <v>46800</v>
      </c>
      <c r="F18">
        <f t="shared" si="0"/>
        <v>9.2474282620465598</v>
      </c>
      <c r="G18" s="3">
        <v>44523</v>
      </c>
      <c r="H18" s="4">
        <v>3.5299999999999998E-2</v>
      </c>
      <c r="I18">
        <f t="shared" si="1"/>
        <v>9.2121282620465603</v>
      </c>
      <c r="L18" t="s">
        <v>12</v>
      </c>
      <c r="M18">
        <f>MIN(I5:I229)</f>
        <v>-8.3751451543042847</v>
      </c>
      <c r="Q18" s="2">
        <v>44599</v>
      </c>
      <c r="R18">
        <f t="shared" si="2"/>
        <v>454.95</v>
      </c>
      <c r="S18">
        <f t="shared" si="3"/>
        <v>9100</v>
      </c>
      <c r="T18">
        <f t="shared" si="4"/>
        <v>-4.321766561514198</v>
      </c>
      <c r="U18" s="3">
        <v>44598</v>
      </c>
      <c r="V18" s="4">
        <v>3.7499999999999999E-2</v>
      </c>
      <c r="W18">
        <f t="shared" si="5"/>
        <v>-4.3592665615141977</v>
      </c>
    </row>
    <row r="19" spans="3:23" x14ac:dyDescent="0.35">
      <c r="C19" s="10">
        <v>44524</v>
      </c>
      <c r="D19">
        <v>489.9</v>
      </c>
      <c r="E19">
        <v>65000</v>
      </c>
      <c r="F19">
        <f t="shared" si="0"/>
        <v>-2.8843294677371416</v>
      </c>
      <c r="G19" s="3">
        <v>44524</v>
      </c>
      <c r="H19" s="4">
        <v>3.5499999999999997E-2</v>
      </c>
      <c r="I19">
        <f t="shared" si="1"/>
        <v>-2.9198294677371415</v>
      </c>
      <c r="L19" t="s">
        <v>11</v>
      </c>
      <c r="M19">
        <f>MAX(I5:I229)</f>
        <v>9.2121282620465603</v>
      </c>
      <c r="Q19" s="2">
        <v>44606</v>
      </c>
      <c r="R19">
        <f t="shared" si="2"/>
        <v>426.1</v>
      </c>
      <c r="S19">
        <f t="shared" si="3"/>
        <v>20800</v>
      </c>
      <c r="T19">
        <f t="shared" si="4"/>
        <v>-6.3413561929882327</v>
      </c>
      <c r="U19" s="3">
        <v>44605</v>
      </c>
      <c r="V19" s="4">
        <v>3.7200000000000004E-2</v>
      </c>
      <c r="W19">
        <f t="shared" si="5"/>
        <v>-6.3785561929882331</v>
      </c>
    </row>
    <row r="20" spans="3:23" x14ac:dyDescent="0.35">
      <c r="C20" s="10">
        <v>44525</v>
      </c>
      <c r="D20">
        <v>505.3</v>
      </c>
      <c r="E20">
        <v>78000</v>
      </c>
      <c r="F20">
        <f t="shared" si="0"/>
        <v>3.1434986731986192</v>
      </c>
      <c r="G20" s="3">
        <v>44525</v>
      </c>
      <c r="H20" s="4">
        <v>3.5499999999999997E-2</v>
      </c>
      <c r="I20">
        <f t="shared" si="1"/>
        <v>3.1079986731986193</v>
      </c>
      <c r="L20" t="s">
        <v>17</v>
      </c>
      <c r="M20">
        <f>_xlfn.STDEV.S(I5:I229)</f>
        <v>3.0382693839336508</v>
      </c>
      <c r="Q20" s="2">
        <v>44613</v>
      </c>
      <c r="R20">
        <f t="shared" si="2"/>
        <v>416</v>
      </c>
      <c r="S20">
        <f t="shared" si="3"/>
        <v>41600</v>
      </c>
      <c r="T20">
        <f t="shared" si="4"/>
        <v>-2.3703356019713735</v>
      </c>
      <c r="U20" s="3">
        <v>44612</v>
      </c>
      <c r="V20" s="4">
        <v>3.7400000000000003E-2</v>
      </c>
      <c r="W20">
        <f t="shared" si="5"/>
        <v>-2.4077356019713734</v>
      </c>
    </row>
    <row r="21" spans="3:23" x14ac:dyDescent="0.35">
      <c r="C21" s="10">
        <v>44526</v>
      </c>
      <c r="D21">
        <v>475.95</v>
      </c>
      <c r="E21">
        <v>0</v>
      </c>
      <c r="F21">
        <f t="shared" si="0"/>
        <v>-5.8084306352661823</v>
      </c>
      <c r="G21" s="3">
        <v>44526</v>
      </c>
      <c r="H21" s="4">
        <v>3.5400000000000001E-2</v>
      </c>
      <c r="I21">
        <f t="shared" si="1"/>
        <v>-5.8438306352661824</v>
      </c>
      <c r="L21" t="s">
        <v>43</v>
      </c>
      <c r="M21">
        <f>M20*SQRT(252)</f>
        <v>48.231031235459177</v>
      </c>
      <c r="Q21" s="2">
        <v>44620</v>
      </c>
      <c r="R21">
        <v>407.8</v>
      </c>
      <c r="S21" t="e">
        <f t="shared" si="3"/>
        <v>#N/A</v>
      </c>
      <c r="T21">
        <f t="shared" si="4"/>
        <v>-1.9711538461538434</v>
      </c>
      <c r="U21" s="3">
        <v>44619</v>
      </c>
      <c r="V21" s="4">
        <v>3.7999999999999999E-2</v>
      </c>
      <c r="W21">
        <f t="shared" si="5"/>
        <v>-2.0091538461538434</v>
      </c>
    </row>
    <row r="22" spans="3:23" x14ac:dyDescent="0.35">
      <c r="C22" s="10">
        <v>44529</v>
      </c>
      <c r="D22">
        <v>478.65</v>
      </c>
      <c r="E22">
        <v>2600</v>
      </c>
      <c r="F22">
        <f t="shared" si="0"/>
        <v>0.56728647967223211</v>
      </c>
      <c r="G22" s="3">
        <v>44529</v>
      </c>
      <c r="H22" s="4">
        <v>3.5400000000000001E-2</v>
      </c>
      <c r="I22">
        <f t="shared" si="1"/>
        <v>0.53188647967223213</v>
      </c>
      <c r="Q22" s="2">
        <v>44627</v>
      </c>
      <c r="R22">
        <f t="shared" si="2"/>
        <v>435.1</v>
      </c>
      <c r="S22">
        <f t="shared" si="3"/>
        <v>10400</v>
      </c>
      <c r="T22">
        <f t="shared" si="4"/>
        <v>6.6944580676802383</v>
      </c>
      <c r="U22" s="3">
        <v>44626</v>
      </c>
      <c r="V22" s="4">
        <v>3.8300000000000001E-2</v>
      </c>
      <c r="W22">
        <f t="shared" si="5"/>
        <v>6.6561580676802379</v>
      </c>
    </row>
    <row r="23" spans="3:23" x14ac:dyDescent="0.35">
      <c r="C23" s="10">
        <v>44530</v>
      </c>
      <c r="D23">
        <v>479.35</v>
      </c>
      <c r="E23">
        <v>6500</v>
      </c>
      <c r="F23">
        <f t="shared" si="0"/>
        <v>0.1462446464013466</v>
      </c>
      <c r="G23" s="3">
        <v>44530</v>
      </c>
      <c r="H23" s="4">
        <v>3.5499999999999997E-2</v>
      </c>
      <c r="I23">
        <f t="shared" si="1"/>
        <v>0.1107446464013466</v>
      </c>
      <c r="Q23" s="2">
        <v>44634</v>
      </c>
      <c r="R23">
        <f t="shared" si="2"/>
        <v>453.55</v>
      </c>
      <c r="S23">
        <f t="shared" si="3"/>
        <v>18200</v>
      </c>
      <c r="T23">
        <f t="shared" si="4"/>
        <v>4.2404045047115577</v>
      </c>
      <c r="U23" s="3">
        <v>44633</v>
      </c>
      <c r="V23" s="4">
        <v>3.7699999999999997E-2</v>
      </c>
      <c r="W23">
        <f t="shared" si="5"/>
        <v>4.2027045047115577</v>
      </c>
    </row>
    <row r="24" spans="3:23" x14ac:dyDescent="0.35">
      <c r="C24" s="10">
        <v>44531</v>
      </c>
      <c r="D24">
        <v>492.6</v>
      </c>
      <c r="E24">
        <v>5200</v>
      </c>
      <c r="F24">
        <f t="shared" si="0"/>
        <v>2.764159799728799</v>
      </c>
      <c r="G24" s="3">
        <v>44531</v>
      </c>
      <c r="H24" s="4">
        <v>3.5299999999999998E-2</v>
      </c>
      <c r="I24">
        <f t="shared" si="1"/>
        <v>2.7288597997287991</v>
      </c>
      <c r="Q24" s="2">
        <v>44641</v>
      </c>
      <c r="R24">
        <f t="shared" si="2"/>
        <v>447.15</v>
      </c>
      <c r="S24">
        <f t="shared" si="3"/>
        <v>33800</v>
      </c>
      <c r="T24">
        <f t="shared" si="4"/>
        <v>-1.4110902877301366</v>
      </c>
      <c r="U24" s="3">
        <v>44640</v>
      </c>
      <c r="V24" s="4">
        <v>3.7900000000000003E-2</v>
      </c>
      <c r="W24">
        <f t="shared" si="5"/>
        <v>-1.4489902877301366</v>
      </c>
    </row>
    <row r="25" spans="3:23" x14ac:dyDescent="0.35">
      <c r="C25" s="10">
        <v>44532</v>
      </c>
      <c r="D25">
        <v>494.2</v>
      </c>
      <c r="E25">
        <v>9100</v>
      </c>
      <c r="F25">
        <f t="shared" si="0"/>
        <v>0.32480714575719971</v>
      </c>
      <c r="G25" s="3">
        <v>44532</v>
      </c>
      <c r="H25" s="4">
        <v>3.5400000000000001E-2</v>
      </c>
      <c r="I25">
        <f t="shared" si="1"/>
        <v>0.28940714575719972</v>
      </c>
      <c r="Q25" s="2">
        <v>44648</v>
      </c>
      <c r="R25">
        <f t="shared" si="2"/>
        <v>458.1</v>
      </c>
      <c r="S25">
        <f t="shared" si="3"/>
        <v>67600</v>
      </c>
      <c r="T25">
        <f t="shared" si="4"/>
        <v>2.4488426702448947</v>
      </c>
      <c r="U25" s="3">
        <v>44647</v>
      </c>
      <c r="V25" s="4">
        <v>3.8300000000000001E-2</v>
      </c>
      <c r="W25">
        <f t="shared" si="5"/>
        <v>2.4105426702448947</v>
      </c>
    </row>
    <row r="26" spans="3:23" x14ac:dyDescent="0.35">
      <c r="C26" s="10">
        <v>44533</v>
      </c>
      <c r="D26">
        <v>487.4</v>
      </c>
      <c r="E26">
        <v>10400</v>
      </c>
      <c r="F26">
        <f t="shared" si="0"/>
        <v>-1.3759611493322566</v>
      </c>
      <c r="G26" s="3">
        <v>44533</v>
      </c>
      <c r="H26" s="4">
        <v>3.5499999999999997E-2</v>
      </c>
      <c r="I26">
        <f t="shared" si="1"/>
        <v>-1.4114611493322566</v>
      </c>
      <c r="Q26" s="2">
        <v>44655</v>
      </c>
      <c r="R26">
        <f t="shared" si="2"/>
        <v>477.25</v>
      </c>
      <c r="S26">
        <f t="shared" si="3"/>
        <v>5200</v>
      </c>
      <c r="T26">
        <f t="shared" si="4"/>
        <v>4.1803099759877709</v>
      </c>
      <c r="U26" s="3">
        <v>44654</v>
      </c>
      <c r="V26" s="4">
        <v>3.9800000000000002E-2</v>
      </c>
      <c r="W26">
        <f t="shared" si="5"/>
        <v>4.1405099759877713</v>
      </c>
    </row>
    <row r="27" spans="3:23" x14ac:dyDescent="0.35">
      <c r="C27" s="10">
        <v>44536</v>
      </c>
      <c r="D27">
        <v>471.8</v>
      </c>
      <c r="E27">
        <v>11700</v>
      </c>
      <c r="F27">
        <f t="shared" si="0"/>
        <v>-3.2006565449322872</v>
      </c>
      <c r="G27" s="3">
        <v>44536</v>
      </c>
      <c r="H27" s="4">
        <v>3.56E-2</v>
      </c>
      <c r="I27">
        <f t="shared" si="1"/>
        <v>-3.2362565449322873</v>
      </c>
      <c r="Q27" s="2">
        <v>44662</v>
      </c>
      <c r="R27">
        <f t="shared" si="2"/>
        <v>500.5</v>
      </c>
      <c r="S27">
        <f t="shared" si="3"/>
        <v>35100</v>
      </c>
      <c r="T27">
        <f t="shared" si="4"/>
        <v>4.871660555264536</v>
      </c>
      <c r="U27" s="3">
        <v>44661</v>
      </c>
      <c r="V27" s="4">
        <v>3.9900000000000005E-2</v>
      </c>
      <c r="W27">
        <f t="shared" si="5"/>
        <v>4.8317605552645357</v>
      </c>
    </row>
    <row r="28" spans="3:23" x14ac:dyDescent="0.35">
      <c r="C28" s="10">
        <v>44537</v>
      </c>
      <c r="D28">
        <v>477.65</v>
      </c>
      <c r="E28">
        <v>11700</v>
      </c>
      <c r="F28">
        <f t="shared" si="0"/>
        <v>1.2399321746502683</v>
      </c>
      <c r="G28" s="3">
        <v>44537</v>
      </c>
      <c r="H28" s="4">
        <v>3.5699999999999996E-2</v>
      </c>
      <c r="I28">
        <f t="shared" si="1"/>
        <v>1.2042321746502682</v>
      </c>
      <c r="Q28" s="2">
        <v>44669</v>
      </c>
      <c r="R28">
        <f t="shared" si="2"/>
        <v>429.5</v>
      </c>
      <c r="S28">
        <f t="shared" si="3"/>
        <v>53300</v>
      </c>
      <c r="T28">
        <f t="shared" si="4"/>
        <v>-14.185814185814186</v>
      </c>
      <c r="U28" s="3">
        <v>44668</v>
      </c>
      <c r="V28" s="4">
        <v>3.9800000000000002E-2</v>
      </c>
      <c r="W28">
        <f t="shared" si="5"/>
        <v>-14.225614185814186</v>
      </c>
    </row>
    <row r="29" spans="3:23" x14ac:dyDescent="0.35">
      <c r="C29" s="10">
        <v>44538</v>
      </c>
      <c r="D29">
        <v>485.7</v>
      </c>
      <c r="E29">
        <v>11700</v>
      </c>
      <c r="F29">
        <f t="shared" si="0"/>
        <v>1.6853344499110252</v>
      </c>
      <c r="G29" s="3">
        <v>44538</v>
      </c>
      <c r="H29" s="4">
        <v>3.5099999999999999E-2</v>
      </c>
      <c r="I29">
        <f t="shared" si="1"/>
        <v>1.6502344499110253</v>
      </c>
      <c r="Q29" s="2">
        <v>44676</v>
      </c>
      <c r="R29">
        <f t="shared" si="2"/>
        <v>412.3</v>
      </c>
      <c r="S29">
        <f t="shared" si="3"/>
        <v>76700</v>
      </c>
      <c r="T29">
        <f t="shared" si="4"/>
        <v>-4.0046565774155969</v>
      </c>
      <c r="U29" s="3">
        <v>44675</v>
      </c>
      <c r="V29" s="4">
        <v>4.0099999999999997E-2</v>
      </c>
      <c r="W29">
        <f t="shared" si="5"/>
        <v>-4.0447565774155967</v>
      </c>
    </row>
    <row r="30" spans="3:23" x14ac:dyDescent="0.35">
      <c r="C30" s="10">
        <v>44539</v>
      </c>
      <c r="D30">
        <v>490.9</v>
      </c>
      <c r="E30">
        <v>15600</v>
      </c>
      <c r="F30">
        <f t="shared" si="0"/>
        <v>1.0706197241095303</v>
      </c>
      <c r="G30" s="3">
        <v>44539</v>
      </c>
      <c r="H30" s="4">
        <v>3.5200000000000002E-2</v>
      </c>
      <c r="I30">
        <f t="shared" si="1"/>
        <v>1.0354197241095304</v>
      </c>
      <c r="Q30" s="2">
        <v>44683</v>
      </c>
      <c r="R30">
        <f t="shared" si="2"/>
        <v>410.8</v>
      </c>
      <c r="S30">
        <f t="shared" si="3"/>
        <v>9100</v>
      </c>
      <c r="T30">
        <f t="shared" si="4"/>
        <v>-0.36381275770070332</v>
      </c>
      <c r="U30" s="3">
        <v>44682</v>
      </c>
      <c r="V30" s="4">
        <v>4.6300000000000001E-2</v>
      </c>
      <c r="W30">
        <f t="shared" si="5"/>
        <v>-0.41011275770070332</v>
      </c>
    </row>
    <row r="31" spans="3:23" x14ac:dyDescent="0.35">
      <c r="C31" s="10">
        <v>44540</v>
      </c>
      <c r="D31">
        <v>484.9</v>
      </c>
      <c r="E31">
        <v>19500</v>
      </c>
      <c r="F31">
        <f t="shared" si="0"/>
        <v>-1.2222448563862294</v>
      </c>
      <c r="G31" s="3">
        <v>44540</v>
      </c>
      <c r="H31" s="4">
        <v>3.5000000000000003E-2</v>
      </c>
      <c r="I31">
        <f t="shared" si="1"/>
        <v>-1.2572448563862293</v>
      </c>
      <c r="Q31" s="2">
        <v>44690</v>
      </c>
      <c r="R31">
        <f t="shared" si="2"/>
        <v>390.95</v>
      </c>
      <c r="S31">
        <f t="shared" si="3"/>
        <v>14300</v>
      </c>
      <c r="T31">
        <f t="shared" si="4"/>
        <v>-4.8320350535540468</v>
      </c>
      <c r="U31" s="3">
        <v>44689</v>
      </c>
      <c r="V31" s="4">
        <v>4.9000000000000002E-2</v>
      </c>
      <c r="W31">
        <f t="shared" si="5"/>
        <v>-4.8810350535540472</v>
      </c>
    </row>
    <row r="32" spans="3:23" x14ac:dyDescent="0.35">
      <c r="C32" s="10">
        <v>44543</v>
      </c>
      <c r="D32">
        <v>508.4</v>
      </c>
      <c r="E32">
        <v>24700</v>
      </c>
      <c r="F32">
        <f t="shared" si="0"/>
        <v>4.8463600742421118</v>
      </c>
      <c r="G32" s="3">
        <v>44543</v>
      </c>
      <c r="H32" s="4">
        <v>3.5099999999999999E-2</v>
      </c>
      <c r="I32">
        <f t="shared" si="1"/>
        <v>4.8112600742421119</v>
      </c>
      <c r="Q32" s="2">
        <v>44697</v>
      </c>
      <c r="R32">
        <f t="shared" si="2"/>
        <v>365.55</v>
      </c>
      <c r="S32">
        <f t="shared" si="3"/>
        <v>22100</v>
      </c>
      <c r="T32">
        <f t="shared" si="4"/>
        <v>-6.4969945005755161</v>
      </c>
      <c r="U32" s="3">
        <v>44696</v>
      </c>
      <c r="V32" s="4">
        <v>4.9200000000000001E-2</v>
      </c>
      <c r="W32">
        <f t="shared" si="5"/>
        <v>-6.546194500575516</v>
      </c>
    </row>
    <row r="33" spans="3:23" x14ac:dyDescent="0.35">
      <c r="C33" s="10">
        <v>44544</v>
      </c>
      <c r="D33">
        <v>508.95</v>
      </c>
      <c r="E33">
        <v>26000</v>
      </c>
      <c r="F33">
        <f t="shared" si="0"/>
        <v>0.10818253343823986</v>
      </c>
      <c r="G33" s="3">
        <v>44544</v>
      </c>
      <c r="H33" s="4">
        <v>3.5200000000000002E-2</v>
      </c>
      <c r="I33">
        <f t="shared" si="1"/>
        <v>7.2982533438239849E-2</v>
      </c>
      <c r="Q33" s="2">
        <v>44704</v>
      </c>
      <c r="R33">
        <f t="shared" si="2"/>
        <v>381.35</v>
      </c>
      <c r="S33">
        <f t="shared" si="3"/>
        <v>39000</v>
      </c>
      <c r="T33">
        <f t="shared" si="4"/>
        <v>4.3222541376008783</v>
      </c>
      <c r="U33" s="3">
        <v>44703</v>
      </c>
      <c r="V33" s="4">
        <v>4.8799999999999996E-2</v>
      </c>
      <c r="W33">
        <f t="shared" si="5"/>
        <v>4.2734541376008783</v>
      </c>
    </row>
    <row r="34" spans="3:23" x14ac:dyDescent="0.35">
      <c r="C34" s="10">
        <v>44545</v>
      </c>
      <c r="D34">
        <v>505.2</v>
      </c>
      <c r="E34">
        <v>26000</v>
      </c>
      <c r="F34">
        <f t="shared" si="0"/>
        <v>-0.73681108163866782</v>
      </c>
      <c r="G34" s="3">
        <v>44545</v>
      </c>
      <c r="H34" s="4">
        <v>3.5299999999999998E-2</v>
      </c>
      <c r="I34">
        <f t="shared" si="1"/>
        <v>-0.77211108163866782</v>
      </c>
      <c r="Q34" s="2">
        <v>44711</v>
      </c>
      <c r="R34">
        <f t="shared" si="2"/>
        <v>377.45</v>
      </c>
      <c r="S34">
        <f t="shared" si="3"/>
        <v>5200</v>
      </c>
      <c r="T34">
        <f t="shared" si="4"/>
        <v>-1.0226825750622877</v>
      </c>
      <c r="U34" s="3">
        <v>44710</v>
      </c>
      <c r="V34" s="4">
        <v>4.9800000000000004E-2</v>
      </c>
      <c r="W34">
        <f t="shared" si="5"/>
        <v>-1.0724825750622877</v>
      </c>
    </row>
    <row r="35" spans="3:23" x14ac:dyDescent="0.35">
      <c r="C35" s="10">
        <v>44546</v>
      </c>
      <c r="D35">
        <v>509.2</v>
      </c>
      <c r="E35">
        <v>26000</v>
      </c>
      <c r="F35">
        <f t="shared" si="0"/>
        <v>0.7917656373713382</v>
      </c>
      <c r="G35" s="3">
        <v>44546</v>
      </c>
      <c r="H35" s="4">
        <v>3.56E-2</v>
      </c>
      <c r="I35">
        <f t="shared" si="1"/>
        <v>0.75616563737133824</v>
      </c>
      <c r="Q35" s="2">
        <v>44718</v>
      </c>
      <c r="R35">
        <f t="shared" si="2"/>
        <v>372.55</v>
      </c>
      <c r="S35">
        <f t="shared" si="3"/>
        <v>24700</v>
      </c>
      <c r="T35">
        <f t="shared" si="4"/>
        <v>-1.298185190091397</v>
      </c>
      <c r="U35" s="3">
        <v>44717</v>
      </c>
      <c r="V35" s="4">
        <v>0.05</v>
      </c>
      <c r="W35">
        <f t="shared" si="5"/>
        <v>-1.348185190091397</v>
      </c>
    </row>
    <row r="36" spans="3:23" x14ac:dyDescent="0.35">
      <c r="C36" s="10">
        <v>44547</v>
      </c>
      <c r="D36">
        <v>501.6</v>
      </c>
      <c r="E36">
        <v>27300</v>
      </c>
      <c r="F36">
        <f t="shared" si="0"/>
        <v>-1.4925373134328292</v>
      </c>
      <c r="G36" s="3">
        <v>44547</v>
      </c>
      <c r="H36" s="4">
        <v>3.56E-2</v>
      </c>
      <c r="I36">
        <f t="shared" si="1"/>
        <v>-1.5281373134328293</v>
      </c>
      <c r="Q36" s="2">
        <v>44725</v>
      </c>
      <c r="R36">
        <f t="shared" si="2"/>
        <v>333</v>
      </c>
      <c r="S36">
        <f t="shared" si="3"/>
        <v>33800</v>
      </c>
      <c r="T36">
        <f t="shared" si="4"/>
        <v>-10.616024694671859</v>
      </c>
      <c r="U36" s="3">
        <v>44724</v>
      </c>
      <c r="V36" s="4">
        <v>5.1200000000000002E-2</v>
      </c>
      <c r="W36">
        <f t="shared" si="5"/>
        <v>-10.667224694671859</v>
      </c>
    </row>
    <row r="37" spans="3:23" x14ac:dyDescent="0.35">
      <c r="C37" s="10">
        <v>44550</v>
      </c>
      <c r="D37">
        <v>471.05</v>
      </c>
      <c r="E37">
        <v>31200</v>
      </c>
      <c r="F37">
        <f t="shared" si="0"/>
        <v>-6.090510366826158</v>
      </c>
      <c r="G37" s="3">
        <v>44550</v>
      </c>
      <c r="H37" s="4">
        <v>3.6000000000000004E-2</v>
      </c>
      <c r="I37">
        <f t="shared" si="1"/>
        <v>-6.1265103668261576</v>
      </c>
      <c r="Q37" s="2">
        <v>44732</v>
      </c>
      <c r="R37">
        <f t="shared" si="2"/>
        <v>314.10000000000002</v>
      </c>
      <c r="S37">
        <f t="shared" si="3"/>
        <v>44200</v>
      </c>
      <c r="T37">
        <f t="shared" si="4"/>
        <v>-5.6756756756756692</v>
      </c>
      <c r="U37" s="3">
        <v>44731</v>
      </c>
      <c r="V37" s="4">
        <v>5.1100000000000007E-2</v>
      </c>
      <c r="W37">
        <f t="shared" si="5"/>
        <v>-5.7267756756756691</v>
      </c>
    </row>
    <row r="38" spans="3:23" x14ac:dyDescent="0.35">
      <c r="C38" s="10">
        <v>44551</v>
      </c>
      <c r="D38">
        <v>477.7</v>
      </c>
      <c r="E38">
        <v>33800</v>
      </c>
      <c r="F38">
        <f t="shared" si="0"/>
        <v>1.4117397303895505</v>
      </c>
      <c r="G38" s="3">
        <v>44551</v>
      </c>
      <c r="H38" s="4">
        <v>3.6699999999999997E-2</v>
      </c>
      <c r="I38">
        <f t="shared" si="1"/>
        <v>1.3750397303895505</v>
      </c>
      <c r="Q38" s="2">
        <v>44739</v>
      </c>
      <c r="R38">
        <f t="shared" si="2"/>
        <v>362.1</v>
      </c>
      <c r="S38">
        <f t="shared" si="3"/>
        <v>57200</v>
      </c>
      <c r="T38">
        <f t="shared" si="4"/>
        <v>15.28175740210124</v>
      </c>
      <c r="U38" s="3">
        <v>44738</v>
      </c>
      <c r="V38" s="4">
        <v>5.1299999999999998E-2</v>
      </c>
      <c r="W38">
        <f t="shared" si="5"/>
        <v>15.230457402101241</v>
      </c>
    </row>
    <row r="39" spans="3:23" x14ac:dyDescent="0.35">
      <c r="C39" s="10">
        <v>44552</v>
      </c>
      <c r="D39">
        <v>508.85</v>
      </c>
      <c r="E39">
        <v>33800</v>
      </c>
      <c r="F39">
        <f t="shared" si="0"/>
        <v>6.5208289721582657</v>
      </c>
      <c r="G39" s="3">
        <v>44552</v>
      </c>
      <c r="H39" s="4">
        <v>3.6799999999999999E-2</v>
      </c>
      <c r="I39">
        <f t="shared" si="1"/>
        <v>6.4840289721582653</v>
      </c>
      <c r="Q39" s="2">
        <v>44746</v>
      </c>
      <c r="R39">
        <f t="shared" si="2"/>
        <v>349.15</v>
      </c>
      <c r="S39">
        <f t="shared" si="3"/>
        <v>3900</v>
      </c>
      <c r="T39">
        <f t="shared" si="4"/>
        <v>-3.5763601215134062</v>
      </c>
      <c r="U39" s="3">
        <v>44745</v>
      </c>
      <c r="V39" s="4">
        <v>5.1699999999999996E-2</v>
      </c>
      <c r="W39">
        <f t="shared" si="5"/>
        <v>-3.6280601215134061</v>
      </c>
    </row>
    <row r="40" spans="3:23" x14ac:dyDescent="0.35">
      <c r="C40" s="10">
        <v>44553</v>
      </c>
      <c r="D40">
        <v>535.29999999999995</v>
      </c>
      <c r="E40">
        <v>44200</v>
      </c>
      <c r="F40">
        <f t="shared" si="0"/>
        <v>5.1979954800039172</v>
      </c>
      <c r="G40" s="3">
        <v>44553</v>
      </c>
      <c r="H40" s="4">
        <v>3.6600000000000001E-2</v>
      </c>
      <c r="I40">
        <f t="shared" si="1"/>
        <v>5.1613954800039172</v>
      </c>
      <c r="Q40" s="2">
        <v>44753</v>
      </c>
      <c r="R40">
        <f t="shared" si="2"/>
        <v>325.64999999999998</v>
      </c>
      <c r="S40">
        <f t="shared" si="3"/>
        <v>29900</v>
      </c>
      <c r="T40">
        <f t="shared" si="4"/>
        <v>-6.7306315337247611</v>
      </c>
      <c r="U40" s="3">
        <v>44752</v>
      </c>
      <c r="V40" s="4">
        <v>5.2300000000000006E-2</v>
      </c>
      <c r="W40">
        <f t="shared" si="5"/>
        <v>-6.7829315337247609</v>
      </c>
    </row>
    <row r="41" spans="3:23" x14ac:dyDescent="0.35">
      <c r="C41" s="10">
        <v>44554</v>
      </c>
      <c r="D41">
        <v>534.79999999999995</v>
      </c>
      <c r="E41">
        <v>57200</v>
      </c>
      <c r="F41">
        <f t="shared" si="0"/>
        <v>-9.3405566971791532E-2</v>
      </c>
      <c r="G41" s="3">
        <v>44554</v>
      </c>
      <c r="H41" s="4">
        <v>3.6299999999999999E-2</v>
      </c>
      <c r="I41">
        <f t="shared" si="1"/>
        <v>-0.12970556697179153</v>
      </c>
      <c r="Q41" s="2">
        <v>44760</v>
      </c>
      <c r="R41">
        <f t="shared" si="2"/>
        <v>315.8</v>
      </c>
      <c r="S41">
        <f t="shared" si="3"/>
        <v>84500</v>
      </c>
      <c r="T41">
        <f t="shared" si="4"/>
        <v>-3.0247197911868469</v>
      </c>
      <c r="U41" s="3">
        <v>44759</v>
      </c>
      <c r="V41" s="4">
        <v>5.45E-2</v>
      </c>
      <c r="W41">
        <f t="shared" si="5"/>
        <v>-3.0792197911868469</v>
      </c>
    </row>
    <row r="42" spans="3:23" x14ac:dyDescent="0.35">
      <c r="C42" s="10">
        <v>44557</v>
      </c>
      <c r="D42">
        <v>532</v>
      </c>
      <c r="E42">
        <v>57200</v>
      </c>
      <c r="F42">
        <f t="shared" si="0"/>
        <v>-0.52356020942407533</v>
      </c>
      <c r="G42" s="3">
        <v>44557</v>
      </c>
      <c r="H42" s="4">
        <v>3.6400000000000002E-2</v>
      </c>
      <c r="I42">
        <f t="shared" si="1"/>
        <v>-0.55996020942407532</v>
      </c>
      <c r="Q42" s="2">
        <v>44767</v>
      </c>
      <c r="R42">
        <f t="shared" si="2"/>
        <v>332.1</v>
      </c>
      <c r="S42">
        <f t="shared" si="3"/>
        <v>118300</v>
      </c>
      <c r="T42">
        <f t="shared" si="4"/>
        <v>5.1614946168461087</v>
      </c>
      <c r="U42" s="3">
        <v>44766</v>
      </c>
      <c r="V42" s="4">
        <v>5.5999999999999994E-2</v>
      </c>
      <c r="W42">
        <f t="shared" si="5"/>
        <v>5.1054946168461086</v>
      </c>
    </row>
    <row r="43" spans="3:23" x14ac:dyDescent="0.35">
      <c r="C43" s="10">
        <v>44558</v>
      </c>
      <c r="D43">
        <v>541.54999999999995</v>
      </c>
      <c r="E43">
        <v>59800</v>
      </c>
      <c r="F43">
        <f t="shared" si="0"/>
        <v>1.7951127819548787</v>
      </c>
      <c r="G43" s="3">
        <v>44558</v>
      </c>
      <c r="H43" s="4">
        <v>3.6400000000000002E-2</v>
      </c>
      <c r="I43">
        <f t="shared" si="1"/>
        <v>1.7587127819548787</v>
      </c>
      <c r="Q43" s="2">
        <v>44774</v>
      </c>
      <c r="R43">
        <f t="shared" si="2"/>
        <v>346.75</v>
      </c>
      <c r="S43">
        <f t="shared" si="3"/>
        <v>6500</v>
      </c>
      <c r="T43">
        <f t="shared" si="4"/>
        <v>4.4113218909966809</v>
      </c>
      <c r="U43" s="3">
        <v>44773</v>
      </c>
      <c r="V43" s="4">
        <v>5.5800000000000002E-2</v>
      </c>
      <c r="W43">
        <f t="shared" si="5"/>
        <v>4.3555218909966813</v>
      </c>
    </row>
    <row r="44" spans="3:23" x14ac:dyDescent="0.35">
      <c r="C44" s="10">
        <v>44559</v>
      </c>
      <c r="D44">
        <v>537.6</v>
      </c>
      <c r="E44">
        <v>63700</v>
      </c>
      <c r="F44">
        <f t="shared" si="0"/>
        <v>-0.72938786815620571</v>
      </c>
      <c r="G44" s="3">
        <v>44559</v>
      </c>
      <c r="H44" s="4">
        <v>3.6299999999999999E-2</v>
      </c>
      <c r="I44">
        <f t="shared" si="1"/>
        <v>-0.76568786815620571</v>
      </c>
      <c r="Q44" s="2">
        <v>44781</v>
      </c>
      <c r="R44">
        <f t="shared" si="2"/>
        <v>347.85</v>
      </c>
      <c r="S44">
        <f t="shared" si="3"/>
        <v>29900</v>
      </c>
      <c r="T44">
        <f t="shared" si="4"/>
        <v>0.31723143475126825</v>
      </c>
      <c r="U44" s="3">
        <v>44780</v>
      </c>
      <c r="V44" s="4">
        <v>5.5500000000000001E-2</v>
      </c>
      <c r="W44">
        <f t="shared" si="5"/>
        <v>0.26173143475126825</v>
      </c>
    </row>
    <row r="45" spans="3:23" x14ac:dyDescent="0.35">
      <c r="C45" s="10">
        <v>44560</v>
      </c>
      <c r="D45">
        <v>544.85</v>
      </c>
      <c r="E45">
        <v>71500</v>
      </c>
      <c r="F45">
        <f t="shared" si="0"/>
        <v>1.3485863095238093</v>
      </c>
      <c r="G45" s="3">
        <v>44560</v>
      </c>
      <c r="H45" s="4">
        <v>3.6499999999999998E-2</v>
      </c>
      <c r="I45">
        <f t="shared" si="1"/>
        <v>1.3120863095238093</v>
      </c>
      <c r="Q45" s="2">
        <v>44788</v>
      </c>
      <c r="R45">
        <v>339.5</v>
      </c>
      <c r="S45" t="e">
        <f t="shared" si="3"/>
        <v>#N/A</v>
      </c>
      <c r="T45">
        <f t="shared" si="4"/>
        <v>-2.4004599683771803</v>
      </c>
      <c r="U45" s="3">
        <v>44787</v>
      </c>
      <c r="V45" s="4">
        <v>5.5500000000000001E-2</v>
      </c>
      <c r="W45">
        <f t="shared" si="5"/>
        <v>-2.4559599683771802</v>
      </c>
    </row>
    <row r="46" spans="3:23" x14ac:dyDescent="0.35">
      <c r="C46" s="10">
        <v>44561</v>
      </c>
      <c r="D46">
        <v>550.65</v>
      </c>
      <c r="E46">
        <v>1300</v>
      </c>
      <c r="F46">
        <f t="shared" si="0"/>
        <v>1.0645131687620362</v>
      </c>
      <c r="G46" s="3">
        <v>44561</v>
      </c>
      <c r="H46" s="4">
        <v>3.6400000000000002E-2</v>
      </c>
      <c r="I46">
        <f t="shared" si="1"/>
        <v>1.0281131687620362</v>
      </c>
      <c r="Q46" s="2">
        <v>44795</v>
      </c>
      <c r="R46">
        <f t="shared" si="2"/>
        <v>327</v>
      </c>
      <c r="S46">
        <f t="shared" si="3"/>
        <v>104000</v>
      </c>
      <c r="T46">
        <f t="shared" si="4"/>
        <v>-3.6818851251840945</v>
      </c>
      <c r="U46" s="3">
        <v>44794</v>
      </c>
      <c r="V46" s="4">
        <v>5.5899999999999998E-2</v>
      </c>
      <c r="W46">
        <f t="shared" si="5"/>
        <v>-3.7377851251840943</v>
      </c>
    </row>
    <row r="47" spans="3:23" x14ac:dyDescent="0.35">
      <c r="C47" s="10">
        <v>44564</v>
      </c>
      <c r="D47">
        <v>575.29999999999995</v>
      </c>
      <c r="E47">
        <v>9100</v>
      </c>
      <c r="F47">
        <f t="shared" si="0"/>
        <v>4.4765277399436991</v>
      </c>
      <c r="G47" s="3">
        <v>44564</v>
      </c>
      <c r="H47" s="4">
        <v>3.5900000000000001E-2</v>
      </c>
      <c r="I47">
        <f t="shared" si="1"/>
        <v>4.4406277399436993</v>
      </c>
      <c r="Q47" s="2">
        <v>44802</v>
      </c>
      <c r="R47">
        <f t="shared" si="2"/>
        <v>316.45</v>
      </c>
      <c r="S47">
        <f t="shared" si="3"/>
        <v>9100</v>
      </c>
      <c r="T47">
        <f t="shared" si="4"/>
        <v>-3.2262996941896058</v>
      </c>
      <c r="U47" s="3">
        <v>44801</v>
      </c>
      <c r="V47" s="4">
        <v>5.6299999999999996E-2</v>
      </c>
      <c r="W47">
        <f t="shared" si="5"/>
        <v>-3.2825996941896056</v>
      </c>
    </row>
    <row r="48" spans="3:23" x14ac:dyDescent="0.35">
      <c r="C48" s="10">
        <v>44565</v>
      </c>
      <c r="D48">
        <v>565.04999999999995</v>
      </c>
      <c r="E48">
        <v>10400</v>
      </c>
      <c r="F48">
        <f t="shared" si="0"/>
        <v>-1.7816791239353382</v>
      </c>
      <c r="G48" s="3">
        <v>44565</v>
      </c>
      <c r="H48" s="4">
        <v>3.6000000000000004E-2</v>
      </c>
      <c r="I48">
        <f t="shared" si="1"/>
        <v>-1.8176791239353383</v>
      </c>
      <c r="Q48" s="2">
        <v>44809</v>
      </c>
      <c r="R48">
        <v>327.25</v>
      </c>
      <c r="S48" t="e">
        <f t="shared" si="3"/>
        <v>#N/A</v>
      </c>
      <c r="T48">
        <f t="shared" si="4"/>
        <v>3.412861431505771</v>
      </c>
      <c r="U48" s="3">
        <v>44808</v>
      </c>
      <c r="V48" s="4">
        <v>5.6399999999999999E-2</v>
      </c>
      <c r="W48">
        <f t="shared" si="5"/>
        <v>3.356461431505771</v>
      </c>
    </row>
    <row r="49" spans="3:23" x14ac:dyDescent="0.35">
      <c r="C49" s="10">
        <v>44566</v>
      </c>
      <c r="D49">
        <v>556.25</v>
      </c>
      <c r="E49">
        <v>10400</v>
      </c>
      <c r="F49">
        <f t="shared" si="0"/>
        <v>-1.5573843022741272</v>
      </c>
      <c r="G49" s="3">
        <v>44566</v>
      </c>
      <c r="H49" s="4">
        <v>3.5799999999999998E-2</v>
      </c>
      <c r="I49">
        <f t="shared" si="1"/>
        <v>-1.5931843022741272</v>
      </c>
      <c r="Q49" s="2">
        <v>44816</v>
      </c>
      <c r="R49">
        <f t="shared" si="2"/>
        <v>342.25</v>
      </c>
      <c r="S49">
        <f t="shared" si="3"/>
        <v>36400</v>
      </c>
      <c r="T49">
        <f t="shared" si="4"/>
        <v>4.5836516424751723</v>
      </c>
      <c r="U49" s="3">
        <v>44815</v>
      </c>
      <c r="V49" s="4">
        <v>5.7699999999999994E-2</v>
      </c>
      <c r="W49">
        <f t="shared" si="5"/>
        <v>4.5259516424751727</v>
      </c>
    </row>
    <row r="50" spans="3:23" x14ac:dyDescent="0.35">
      <c r="C50" s="10">
        <v>44567</v>
      </c>
      <c r="D50">
        <v>564.65</v>
      </c>
      <c r="E50">
        <v>11700</v>
      </c>
      <c r="F50">
        <f t="shared" si="0"/>
        <v>1.5101123595505577</v>
      </c>
      <c r="G50" s="3">
        <v>44567</v>
      </c>
      <c r="H50" s="4">
        <v>3.5699999999999996E-2</v>
      </c>
      <c r="I50">
        <f t="shared" si="1"/>
        <v>1.4744123595505576</v>
      </c>
      <c r="Q50" s="2">
        <v>44823</v>
      </c>
      <c r="R50">
        <f t="shared" si="2"/>
        <v>303.3</v>
      </c>
      <c r="S50">
        <f t="shared" si="3"/>
        <v>87100</v>
      </c>
      <c r="T50">
        <f t="shared" si="4"/>
        <v>-11.380569758948134</v>
      </c>
      <c r="U50" s="3">
        <v>44822</v>
      </c>
      <c r="V50" s="4">
        <v>5.9000000000000004E-2</v>
      </c>
      <c r="W50">
        <f t="shared" si="5"/>
        <v>-11.439569758948133</v>
      </c>
    </row>
    <row r="51" spans="3:23" x14ac:dyDescent="0.35">
      <c r="C51" s="10">
        <v>44568</v>
      </c>
      <c r="D51">
        <v>582.75</v>
      </c>
      <c r="E51">
        <v>15600</v>
      </c>
      <c r="F51">
        <f t="shared" si="0"/>
        <v>3.2055255467989063</v>
      </c>
      <c r="G51" s="3">
        <v>44568</v>
      </c>
      <c r="H51" s="4">
        <v>3.6000000000000004E-2</v>
      </c>
      <c r="I51">
        <f t="shared" si="1"/>
        <v>3.1695255467989063</v>
      </c>
      <c r="Q51" s="2">
        <v>44830</v>
      </c>
      <c r="R51">
        <f t="shared" si="2"/>
        <v>292.75</v>
      </c>
      <c r="S51">
        <f t="shared" si="3"/>
        <v>130000</v>
      </c>
      <c r="T51">
        <f t="shared" si="4"/>
        <v>-3.4784042202439864</v>
      </c>
      <c r="U51" s="3">
        <v>44829</v>
      </c>
      <c r="V51" s="4">
        <v>6.0899999999999996E-2</v>
      </c>
      <c r="W51">
        <f t="shared" si="5"/>
        <v>-3.5393042202439866</v>
      </c>
    </row>
    <row r="52" spans="3:23" x14ac:dyDescent="0.35">
      <c r="C52" s="10">
        <v>44571</v>
      </c>
      <c r="D52">
        <v>576.79999999999995</v>
      </c>
      <c r="E52">
        <v>16900</v>
      </c>
      <c r="F52">
        <f t="shared" si="0"/>
        <v>-1.0210210210210287</v>
      </c>
      <c r="G52" s="3">
        <v>44571</v>
      </c>
      <c r="H52" s="4">
        <v>3.5900000000000001E-2</v>
      </c>
      <c r="I52">
        <f t="shared" si="1"/>
        <v>-1.0569210210210287</v>
      </c>
      <c r="Q52" s="2">
        <v>44837</v>
      </c>
      <c r="R52">
        <f t="shared" si="2"/>
        <v>281.35000000000002</v>
      </c>
      <c r="S52">
        <f t="shared" si="3"/>
        <v>11700</v>
      </c>
      <c r="T52">
        <f t="shared" si="4"/>
        <v>-3.8941076003415809</v>
      </c>
      <c r="U52" s="3">
        <v>44836</v>
      </c>
      <c r="V52" s="4">
        <v>6.1200000000000004E-2</v>
      </c>
      <c r="W52">
        <f t="shared" si="5"/>
        <v>-3.9553076003415808</v>
      </c>
    </row>
    <row r="53" spans="3:23" x14ac:dyDescent="0.35">
      <c r="C53" s="10">
        <v>44572</v>
      </c>
      <c r="D53">
        <v>577</v>
      </c>
      <c r="E53">
        <v>19500</v>
      </c>
      <c r="F53">
        <f t="shared" si="0"/>
        <v>3.4674063800285281E-2</v>
      </c>
      <c r="G53" s="3">
        <v>44572</v>
      </c>
      <c r="H53" s="4">
        <v>3.5799999999999998E-2</v>
      </c>
      <c r="I53">
        <f t="shared" si="1"/>
        <v>-1.125936199714718E-3</v>
      </c>
      <c r="Q53" s="2">
        <v>44844</v>
      </c>
      <c r="R53">
        <f t="shared" si="2"/>
        <v>292</v>
      </c>
      <c r="S53">
        <f t="shared" si="3"/>
        <v>33800</v>
      </c>
      <c r="T53">
        <f t="shared" si="4"/>
        <v>3.7853207748356059</v>
      </c>
      <c r="U53" s="3">
        <v>44843</v>
      </c>
      <c r="V53" s="4">
        <v>6.3299999999999995E-2</v>
      </c>
      <c r="W53">
        <f t="shared" si="5"/>
        <v>3.722020774835606</v>
      </c>
    </row>
    <row r="54" spans="3:23" x14ac:dyDescent="0.35">
      <c r="C54" s="10">
        <v>44573</v>
      </c>
      <c r="D54">
        <v>580.1</v>
      </c>
      <c r="E54">
        <v>19500</v>
      </c>
      <c r="F54">
        <f t="shared" si="0"/>
        <v>0.53726169844021188</v>
      </c>
      <c r="G54" s="3">
        <v>44573</v>
      </c>
      <c r="H54" s="4">
        <v>3.5699999999999996E-2</v>
      </c>
      <c r="I54">
        <f t="shared" si="1"/>
        <v>0.50156169844021192</v>
      </c>
      <c r="Q54" s="2">
        <v>44851</v>
      </c>
      <c r="R54">
        <f t="shared" si="2"/>
        <v>285.25</v>
      </c>
      <c r="S54">
        <f t="shared" si="3"/>
        <v>59800</v>
      </c>
      <c r="T54">
        <f t="shared" si="4"/>
        <v>-2.3116438356164384</v>
      </c>
      <c r="U54" s="3">
        <v>44850</v>
      </c>
      <c r="V54" s="4">
        <v>6.3799999999999996E-2</v>
      </c>
      <c r="W54">
        <f t="shared" si="5"/>
        <v>-2.3754438356164385</v>
      </c>
    </row>
    <row r="55" spans="3:23" x14ac:dyDescent="0.35">
      <c r="C55" s="10">
        <v>44574</v>
      </c>
      <c r="D55">
        <v>576</v>
      </c>
      <c r="E55">
        <v>22100</v>
      </c>
      <c r="F55">
        <f t="shared" si="0"/>
        <v>-0.70677469401827664</v>
      </c>
      <c r="G55" s="3">
        <v>44574</v>
      </c>
      <c r="H55" s="4">
        <v>3.5799999999999998E-2</v>
      </c>
      <c r="I55">
        <f t="shared" si="1"/>
        <v>-0.74257469401827669</v>
      </c>
      <c r="Q55" s="2">
        <v>44858</v>
      </c>
      <c r="R55">
        <v>274.85000000000002</v>
      </c>
      <c r="S55" t="e">
        <f t="shared" si="3"/>
        <v>#N/A</v>
      </c>
      <c r="T55">
        <f t="shared" si="4"/>
        <v>-3.6459246275197117</v>
      </c>
      <c r="U55" s="3">
        <v>44857</v>
      </c>
      <c r="V55" s="4">
        <v>6.4500000000000002E-2</v>
      </c>
      <c r="W55">
        <f t="shared" si="5"/>
        <v>-3.7104246275197115</v>
      </c>
    </row>
    <row r="56" spans="3:23" x14ac:dyDescent="0.35">
      <c r="C56" s="10">
        <v>44575</v>
      </c>
      <c r="D56">
        <v>561.79999999999995</v>
      </c>
      <c r="E56">
        <v>22100</v>
      </c>
      <c r="F56">
        <f t="shared" si="0"/>
        <v>-2.4652777777777857</v>
      </c>
      <c r="G56" s="3">
        <v>44575</v>
      </c>
      <c r="H56" s="4">
        <v>3.5900000000000001E-2</v>
      </c>
      <c r="I56">
        <f t="shared" si="1"/>
        <v>-2.5011777777777855</v>
      </c>
      <c r="Q56" s="2">
        <v>44865</v>
      </c>
      <c r="R56">
        <f t="shared" si="2"/>
        <v>275.05</v>
      </c>
      <c r="S56">
        <f t="shared" si="3"/>
        <v>54000</v>
      </c>
      <c r="T56">
        <f t="shared" si="4"/>
        <v>7.2766963798431367E-2</v>
      </c>
      <c r="U56" s="3">
        <v>44864</v>
      </c>
      <c r="V56" s="4">
        <v>6.480000000000001E-2</v>
      </c>
      <c r="W56">
        <f t="shared" si="5"/>
        <v>7.9669637984313563E-3</v>
      </c>
    </row>
    <row r="57" spans="3:23" x14ac:dyDescent="0.35">
      <c r="C57" s="10">
        <v>44578</v>
      </c>
      <c r="D57">
        <v>554.1</v>
      </c>
      <c r="E57">
        <v>26000</v>
      </c>
      <c r="F57">
        <f t="shared" si="0"/>
        <v>-1.3705945176219174</v>
      </c>
      <c r="G57" s="3">
        <v>44578</v>
      </c>
      <c r="H57" s="4">
        <v>3.6000000000000004E-2</v>
      </c>
      <c r="I57">
        <f t="shared" si="1"/>
        <v>-1.4065945176219175</v>
      </c>
    </row>
    <row r="58" spans="3:23" x14ac:dyDescent="0.35">
      <c r="C58" s="10">
        <v>44581</v>
      </c>
      <c r="D58">
        <v>507.9</v>
      </c>
      <c r="E58">
        <v>32500</v>
      </c>
      <c r="F58">
        <f t="shared" si="0"/>
        <v>-8.3378451543042846</v>
      </c>
      <c r="G58" s="3">
        <v>44581</v>
      </c>
      <c r="H58" s="4">
        <v>3.73E-2</v>
      </c>
      <c r="I58">
        <f t="shared" si="1"/>
        <v>-8.3751451543042847</v>
      </c>
    </row>
    <row r="59" spans="3:23" x14ac:dyDescent="0.35">
      <c r="C59" s="10">
        <v>44582</v>
      </c>
      <c r="D59">
        <v>491.75</v>
      </c>
      <c r="E59">
        <v>37700</v>
      </c>
      <c r="F59">
        <f t="shared" si="0"/>
        <v>-3.1797597952352783</v>
      </c>
      <c r="G59" s="3">
        <v>44582</v>
      </c>
      <c r="H59" s="4">
        <v>3.73E-2</v>
      </c>
      <c r="I59">
        <f t="shared" si="1"/>
        <v>-3.2170597952352784</v>
      </c>
    </row>
    <row r="60" spans="3:23" x14ac:dyDescent="0.35">
      <c r="C60" s="10">
        <v>44585</v>
      </c>
      <c r="D60">
        <v>451.3</v>
      </c>
      <c r="E60">
        <v>44200</v>
      </c>
      <c r="F60">
        <f t="shared" si="0"/>
        <v>-8.2257244534824583</v>
      </c>
      <c r="G60" s="3">
        <v>44585</v>
      </c>
      <c r="H60" s="4">
        <v>3.73E-2</v>
      </c>
      <c r="I60">
        <f t="shared" si="1"/>
        <v>-8.2630244534824584</v>
      </c>
    </row>
    <row r="61" spans="3:23" x14ac:dyDescent="0.35">
      <c r="C61" s="10">
        <v>44586</v>
      </c>
      <c r="D61">
        <v>464.65</v>
      </c>
      <c r="E61">
        <v>52000</v>
      </c>
      <c r="F61">
        <f t="shared" si="0"/>
        <v>2.9581209838244993</v>
      </c>
      <c r="G61" s="3">
        <v>44586</v>
      </c>
      <c r="H61" s="4">
        <v>3.7100000000000001E-2</v>
      </c>
      <c r="I61">
        <f t="shared" si="1"/>
        <v>2.9210209838244992</v>
      </c>
    </row>
    <row r="62" spans="3:23" x14ac:dyDescent="0.35">
      <c r="C62" s="10">
        <v>44588</v>
      </c>
      <c r="D62">
        <v>442</v>
      </c>
      <c r="E62">
        <v>98800</v>
      </c>
      <c r="F62">
        <f t="shared" si="0"/>
        <v>-4.8746368234154698</v>
      </c>
      <c r="G62" s="3">
        <v>44588</v>
      </c>
      <c r="H62" s="4">
        <v>3.7599999999999995E-2</v>
      </c>
      <c r="I62">
        <f t="shared" si="1"/>
        <v>-4.9122368234154701</v>
      </c>
    </row>
    <row r="63" spans="3:23" x14ac:dyDescent="0.35">
      <c r="C63" s="10">
        <v>44589</v>
      </c>
      <c r="D63">
        <v>449.75</v>
      </c>
      <c r="E63">
        <v>1300</v>
      </c>
      <c r="F63">
        <f t="shared" si="0"/>
        <v>1.753393665158371</v>
      </c>
      <c r="G63" s="3">
        <v>44589</v>
      </c>
      <c r="H63" s="4">
        <v>3.7599999999999995E-2</v>
      </c>
      <c r="I63">
        <f t="shared" si="1"/>
        <v>1.715793665158371</v>
      </c>
    </row>
    <row r="64" spans="3:23" x14ac:dyDescent="0.35">
      <c r="C64" s="10">
        <v>44592</v>
      </c>
      <c r="D64">
        <v>475.5</v>
      </c>
      <c r="E64">
        <v>2600</v>
      </c>
      <c r="F64">
        <f t="shared" si="0"/>
        <v>5.7254030016675932</v>
      </c>
      <c r="G64" s="3">
        <v>44592</v>
      </c>
      <c r="H64" s="4">
        <v>3.7599999999999995E-2</v>
      </c>
      <c r="I64">
        <f t="shared" si="1"/>
        <v>5.6878030016675929</v>
      </c>
    </row>
    <row r="65" spans="3:9" x14ac:dyDescent="0.35">
      <c r="C65" s="10">
        <v>44593</v>
      </c>
      <c r="D65">
        <v>476.75</v>
      </c>
      <c r="E65">
        <v>2600</v>
      </c>
      <c r="F65">
        <f t="shared" si="0"/>
        <v>0.26288117770767616</v>
      </c>
      <c r="G65" s="3">
        <v>44593</v>
      </c>
      <c r="H65" s="4">
        <v>3.7699999999999997E-2</v>
      </c>
      <c r="I65">
        <f t="shared" si="1"/>
        <v>0.22518117770767615</v>
      </c>
    </row>
    <row r="66" spans="3:9" x14ac:dyDescent="0.35">
      <c r="C66" s="10">
        <v>44594</v>
      </c>
      <c r="D66">
        <v>481.5</v>
      </c>
      <c r="E66">
        <v>2600</v>
      </c>
      <c r="F66">
        <f t="shared" si="0"/>
        <v>0.99632931305715777</v>
      </c>
      <c r="G66" s="3">
        <v>44594</v>
      </c>
      <c r="H66" s="4">
        <v>3.8399999999999997E-2</v>
      </c>
      <c r="I66">
        <f t="shared" si="1"/>
        <v>0.95792931305715778</v>
      </c>
    </row>
    <row r="67" spans="3:9" x14ac:dyDescent="0.35">
      <c r="C67" s="10">
        <v>44595</v>
      </c>
      <c r="D67">
        <v>479.85</v>
      </c>
      <c r="E67">
        <v>2600</v>
      </c>
      <c r="F67">
        <f t="shared" si="0"/>
        <v>-0.34267912772585196</v>
      </c>
      <c r="G67" s="3">
        <v>44595</v>
      </c>
      <c r="H67" s="4">
        <v>3.8300000000000001E-2</v>
      </c>
      <c r="I67">
        <f t="shared" si="1"/>
        <v>-0.38097912772585196</v>
      </c>
    </row>
    <row r="68" spans="3:9" x14ac:dyDescent="0.35">
      <c r="C68" s="10">
        <v>44596</v>
      </c>
      <c r="D68">
        <v>471.95</v>
      </c>
      <c r="E68">
        <v>5200</v>
      </c>
      <c r="F68">
        <f t="shared" si="0"/>
        <v>-1.646347817026161</v>
      </c>
      <c r="G68" s="3">
        <v>44596</v>
      </c>
      <c r="H68" s="4">
        <v>3.8599999999999995E-2</v>
      </c>
      <c r="I68">
        <f t="shared" si="1"/>
        <v>-1.6849478170261609</v>
      </c>
    </row>
    <row r="69" spans="3:9" x14ac:dyDescent="0.35">
      <c r="C69" s="10">
        <v>44599</v>
      </c>
      <c r="D69">
        <v>454.95</v>
      </c>
      <c r="E69">
        <v>9100</v>
      </c>
      <c r="F69">
        <f t="shared" ref="F69:F132" si="10">((D69-D68)/D68)*100</f>
        <v>-3.6020764911537237</v>
      </c>
      <c r="G69" s="16"/>
      <c r="H69" s="4">
        <f>AVERAGE(H67,H68,H70,H71)</f>
        <v>3.8675000000000001E-2</v>
      </c>
      <c r="I69">
        <f t="shared" ref="I69:I132" si="11">F69-H69</f>
        <v>-3.6407514911537238</v>
      </c>
    </row>
    <row r="70" spans="3:9" x14ac:dyDescent="0.35">
      <c r="C70" s="10">
        <v>44600</v>
      </c>
      <c r="D70">
        <v>446.65</v>
      </c>
      <c r="E70">
        <v>9100</v>
      </c>
      <c r="F70">
        <f t="shared" si="10"/>
        <v>-1.8243763050884736</v>
      </c>
      <c r="G70" s="3">
        <v>44600</v>
      </c>
      <c r="H70" s="4">
        <v>3.9E-2</v>
      </c>
      <c r="I70">
        <f t="shared" si="11"/>
        <v>-1.8633763050884735</v>
      </c>
    </row>
    <row r="71" spans="3:9" x14ac:dyDescent="0.35">
      <c r="C71" s="10">
        <v>44601</v>
      </c>
      <c r="D71">
        <v>459.9</v>
      </c>
      <c r="E71">
        <v>14300</v>
      </c>
      <c r="F71">
        <f t="shared" si="10"/>
        <v>2.9665286018135006</v>
      </c>
      <c r="G71" s="3">
        <v>44601</v>
      </c>
      <c r="H71" s="4">
        <v>3.8800000000000001E-2</v>
      </c>
      <c r="I71">
        <f t="shared" si="11"/>
        <v>2.9277286018135005</v>
      </c>
    </row>
    <row r="72" spans="3:9" x14ac:dyDescent="0.35">
      <c r="C72" s="10">
        <v>44602</v>
      </c>
      <c r="D72">
        <v>468.3</v>
      </c>
      <c r="E72">
        <v>18200</v>
      </c>
      <c r="F72">
        <f t="shared" si="10"/>
        <v>1.8264840182648476</v>
      </c>
      <c r="G72" s="3">
        <v>44602</v>
      </c>
      <c r="H72" s="4">
        <v>3.7599999999999995E-2</v>
      </c>
      <c r="I72">
        <f t="shared" si="11"/>
        <v>1.7888840182648476</v>
      </c>
    </row>
    <row r="73" spans="3:9" x14ac:dyDescent="0.35">
      <c r="C73" s="10">
        <v>44603</v>
      </c>
      <c r="D73">
        <v>457</v>
      </c>
      <c r="E73">
        <v>18200</v>
      </c>
      <c r="F73">
        <f t="shared" si="10"/>
        <v>-2.4129831304719218</v>
      </c>
      <c r="G73" s="3">
        <v>44603</v>
      </c>
      <c r="H73" s="4">
        <v>3.7499999999999999E-2</v>
      </c>
      <c r="I73">
        <f t="shared" si="11"/>
        <v>-2.4504831304719219</v>
      </c>
    </row>
    <row r="74" spans="3:9" x14ac:dyDescent="0.35">
      <c r="C74" s="10">
        <v>44606</v>
      </c>
      <c r="D74">
        <v>426.1</v>
      </c>
      <c r="E74">
        <v>20800</v>
      </c>
      <c r="F74">
        <f t="shared" si="10"/>
        <v>-6.7614879649890547</v>
      </c>
      <c r="G74" s="3">
        <v>44606</v>
      </c>
      <c r="H74" s="4">
        <v>3.7599999999999995E-2</v>
      </c>
      <c r="I74">
        <f t="shared" si="11"/>
        <v>-6.799087964989055</v>
      </c>
    </row>
    <row r="75" spans="3:9" x14ac:dyDescent="0.35">
      <c r="C75" s="10">
        <v>44608</v>
      </c>
      <c r="D75">
        <v>447.4</v>
      </c>
      <c r="E75">
        <v>22100</v>
      </c>
      <c r="F75">
        <f t="shared" si="10"/>
        <v>4.9988265665336664</v>
      </c>
      <c r="G75" s="3">
        <v>44608</v>
      </c>
      <c r="H75" s="4">
        <v>3.73E-2</v>
      </c>
      <c r="I75">
        <f t="shared" si="11"/>
        <v>4.9615265665336663</v>
      </c>
    </row>
    <row r="76" spans="3:9" x14ac:dyDescent="0.35">
      <c r="C76" s="10">
        <v>44609</v>
      </c>
      <c r="D76">
        <v>443.45</v>
      </c>
      <c r="E76">
        <v>23400</v>
      </c>
      <c r="F76">
        <f t="shared" si="10"/>
        <v>-0.88287885561018975</v>
      </c>
      <c r="G76" s="3">
        <v>44609</v>
      </c>
      <c r="H76" s="4">
        <v>3.6600000000000001E-2</v>
      </c>
      <c r="I76">
        <f t="shared" si="11"/>
        <v>-0.91947885561018972</v>
      </c>
    </row>
    <row r="77" spans="3:9" x14ac:dyDescent="0.35">
      <c r="C77" s="10">
        <v>44610</v>
      </c>
      <c r="D77">
        <v>430.15</v>
      </c>
      <c r="E77">
        <v>23400</v>
      </c>
      <c r="F77">
        <f t="shared" si="10"/>
        <v>-2.9992107340173666</v>
      </c>
      <c r="G77" s="3">
        <v>44610</v>
      </c>
      <c r="H77" s="4">
        <v>3.7200000000000004E-2</v>
      </c>
      <c r="I77">
        <f t="shared" si="11"/>
        <v>-3.0364107340173665</v>
      </c>
    </row>
    <row r="78" spans="3:9" x14ac:dyDescent="0.35">
      <c r="C78" s="10">
        <v>44613</v>
      </c>
      <c r="D78">
        <v>416</v>
      </c>
      <c r="E78">
        <v>41600</v>
      </c>
      <c r="F78">
        <f t="shared" si="10"/>
        <v>-3.2895501569219991</v>
      </c>
      <c r="G78" s="3">
        <v>44613</v>
      </c>
      <c r="H78" s="4">
        <v>3.7100000000000001E-2</v>
      </c>
      <c r="I78">
        <f t="shared" si="11"/>
        <v>-3.3266501569219993</v>
      </c>
    </row>
    <row r="79" spans="3:9" x14ac:dyDescent="0.35">
      <c r="C79" s="10">
        <v>44614</v>
      </c>
      <c r="D79">
        <v>417.85</v>
      </c>
      <c r="E79">
        <v>41600</v>
      </c>
      <c r="F79">
        <f t="shared" si="10"/>
        <v>0.44471153846154393</v>
      </c>
      <c r="G79" s="3">
        <v>44614</v>
      </c>
      <c r="H79" s="4">
        <v>3.7200000000000004E-2</v>
      </c>
      <c r="I79">
        <f t="shared" si="11"/>
        <v>0.40751153846154392</v>
      </c>
    </row>
    <row r="80" spans="3:9" x14ac:dyDescent="0.35">
      <c r="C80" s="10">
        <v>44615</v>
      </c>
      <c r="D80">
        <v>416.95</v>
      </c>
      <c r="E80">
        <v>54600</v>
      </c>
      <c r="F80">
        <f t="shared" si="10"/>
        <v>-0.21538829723585831</v>
      </c>
      <c r="G80" s="3">
        <v>44615</v>
      </c>
      <c r="H80" s="4">
        <v>3.7100000000000001E-2</v>
      </c>
      <c r="I80">
        <f t="shared" si="11"/>
        <v>-0.25248829723585831</v>
      </c>
    </row>
    <row r="81" spans="3:9" x14ac:dyDescent="0.35">
      <c r="C81" s="10">
        <v>44616</v>
      </c>
      <c r="D81">
        <v>383.75</v>
      </c>
      <c r="E81">
        <v>72800</v>
      </c>
      <c r="F81">
        <f t="shared" si="10"/>
        <v>-7.9625854418995061</v>
      </c>
      <c r="G81" s="3">
        <v>44616</v>
      </c>
      <c r="H81" s="4">
        <v>3.7400000000000003E-2</v>
      </c>
      <c r="I81">
        <f t="shared" si="11"/>
        <v>-7.999985441899506</v>
      </c>
    </row>
    <row r="82" spans="3:9" x14ac:dyDescent="0.35">
      <c r="C82" s="10">
        <v>44617</v>
      </c>
      <c r="D82">
        <v>407.8</v>
      </c>
      <c r="E82">
        <v>0</v>
      </c>
      <c r="F82">
        <f t="shared" si="10"/>
        <v>6.2671009771986999</v>
      </c>
      <c r="G82" s="3">
        <v>44617</v>
      </c>
      <c r="H82" s="4">
        <v>3.7400000000000003E-2</v>
      </c>
      <c r="I82">
        <f t="shared" si="11"/>
        <v>6.2297009771987</v>
      </c>
    </row>
    <row r="83" spans="3:9" x14ac:dyDescent="0.35">
      <c r="C83" s="10">
        <v>44622</v>
      </c>
      <c r="D83">
        <v>425.3</v>
      </c>
      <c r="E83">
        <v>0</v>
      </c>
      <c r="F83">
        <f t="shared" si="10"/>
        <v>4.2913192741539969</v>
      </c>
      <c r="G83" s="3">
        <v>44622</v>
      </c>
      <c r="H83" s="4">
        <v>3.78E-2</v>
      </c>
      <c r="I83">
        <f t="shared" si="11"/>
        <v>4.2535192741539971</v>
      </c>
    </row>
    <row r="84" spans="3:9" x14ac:dyDescent="0.35">
      <c r="C84" s="10">
        <v>44623</v>
      </c>
      <c r="D84">
        <v>434.05</v>
      </c>
      <c r="E84">
        <v>3900</v>
      </c>
      <c r="F84">
        <f t="shared" si="10"/>
        <v>2.0573712673407005</v>
      </c>
      <c r="G84" s="3">
        <v>44623</v>
      </c>
      <c r="H84" s="4">
        <v>3.7900000000000003E-2</v>
      </c>
      <c r="I84">
        <f t="shared" si="11"/>
        <v>2.0194712673407005</v>
      </c>
    </row>
    <row r="85" spans="3:9" x14ac:dyDescent="0.35">
      <c r="C85" s="10">
        <v>44624</v>
      </c>
      <c r="D85">
        <v>442.2</v>
      </c>
      <c r="E85">
        <v>10400</v>
      </c>
      <c r="F85">
        <f t="shared" si="10"/>
        <v>1.8776638636101777</v>
      </c>
      <c r="G85" s="3">
        <v>44624</v>
      </c>
      <c r="H85" s="4">
        <v>3.7999999999999999E-2</v>
      </c>
      <c r="I85">
        <f t="shared" si="11"/>
        <v>1.8396638636101776</v>
      </c>
    </row>
    <row r="86" spans="3:9" x14ac:dyDescent="0.35">
      <c r="C86" s="10">
        <v>44627</v>
      </c>
      <c r="D86">
        <v>435.1</v>
      </c>
      <c r="E86">
        <v>10400</v>
      </c>
      <c r="F86">
        <f t="shared" si="10"/>
        <v>-1.6056083220262247</v>
      </c>
      <c r="G86" s="3">
        <v>44627</v>
      </c>
      <c r="H86" s="4">
        <v>3.8300000000000001E-2</v>
      </c>
      <c r="I86">
        <f t="shared" si="11"/>
        <v>-1.6439083220262247</v>
      </c>
    </row>
    <row r="87" spans="3:9" x14ac:dyDescent="0.35">
      <c r="C87" s="10">
        <v>44628</v>
      </c>
      <c r="D87">
        <v>455.35</v>
      </c>
      <c r="E87">
        <v>9100</v>
      </c>
      <c r="F87">
        <f t="shared" si="10"/>
        <v>4.6541025051712248</v>
      </c>
      <c r="G87" s="3">
        <v>44628</v>
      </c>
      <c r="H87" s="4">
        <v>3.8399999999999997E-2</v>
      </c>
      <c r="I87">
        <f t="shared" si="11"/>
        <v>4.6157025051712246</v>
      </c>
    </row>
    <row r="88" spans="3:9" x14ac:dyDescent="0.35">
      <c r="C88" s="10">
        <v>44629</v>
      </c>
      <c r="D88">
        <v>457.1</v>
      </c>
      <c r="E88">
        <v>11700</v>
      </c>
      <c r="F88">
        <f t="shared" si="10"/>
        <v>0.3843197540353574</v>
      </c>
      <c r="G88" s="3">
        <v>44629</v>
      </c>
      <c r="H88" s="4">
        <v>3.78E-2</v>
      </c>
      <c r="I88">
        <f t="shared" si="11"/>
        <v>0.3465197540353574</v>
      </c>
    </row>
    <row r="89" spans="3:9" x14ac:dyDescent="0.35">
      <c r="C89" s="10">
        <v>44630</v>
      </c>
      <c r="D89">
        <v>454.7</v>
      </c>
      <c r="E89">
        <v>19500</v>
      </c>
      <c r="F89">
        <f t="shared" si="10"/>
        <v>-0.52504922336469784</v>
      </c>
      <c r="G89" s="3">
        <v>44630</v>
      </c>
      <c r="H89" s="4">
        <v>3.8399999999999997E-2</v>
      </c>
      <c r="I89">
        <f t="shared" si="11"/>
        <v>-0.56344922336469783</v>
      </c>
    </row>
    <row r="90" spans="3:9" x14ac:dyDescent="0.35">
      <c r="C90" s="10">
        <v>44631</v>
      </c>
      <c r="D90">
        <v>457.25</v>
      </c>
      <c r="E90">
        <v>16900</v>
      </c>
      <c r="F90">
        <f t="shared" si="10"/>
        <v>0.56080932482956047</v>
      </c>
      <c r="G90" s="3">
        <v>44631</v>
      </c>
      <c r="H90" s="4">
        <v>3.8300000000000001E-2</v>
      </c>
      <c r="I90">
        <f t="shared" si="11"/>
        <v>0.52250932482956047</v>
      </c>
    </row>
    <row r="91" spans="3:9" x14ac:dyDescent="0.35">
      <c r="C91" s="10">
        <v>44634</v>
      </c>
      <c r="D91">
        <v>453.55</v>
      </c>
      <c r="E91">
        <v>18200</v>
      </c>
      <c r="F91">
        <f t="shared" si="10"/>
        <v>-0.80918534718425128</v>
      </c>
      <c r="G91" s="3">
        <v>44634</v>
      </c>
      <c r="H91" s="4">
        <v>3.8300000000000001E-2</v>
      </c>
      <c r="I91">
        <f t="shared" si="11"/>
        <v>-0.84748534718425128</v>
      </c>
    </row>
    <row r="92" spans="3:9" x14ac:dyDescent="0.35">
      <c r="C92" s="10">
        <v>44635</v>
      </c>
      <c r="D92">
        <v>442.25</v>
      </c>
      <c r="E92">
        <v>20800</v>
      </c>
      <c r="F92">
        <f t="shared" si="10"/>
        <v>-2.4914562892735113</v>
      </c>
      <c r="G92" s="3">
        <v>44635</v>
      </c>
      <c r="H92" s="4">
        <v>3.7999999999999999E-2</v>
      </c>
      <c r="I92">
        <f t="shared" si="11"/>
        <v>-2.5294562892735111</v>
      </c>
    </row>
    <row r="93" spans="3:9" x14ac:dyDescent="0.35">
      <c r="C93" s="10">
        <v>44636</v>
      </c>
      <c r="D93">
        <v>447.85</v>
      </c>
      <c r="E93">
        <v>26000</v>
      </c>
      <c r="F93">
        <f t="shared" si="10"/>
        <v>1.2662521198417238</v>
      </c>
      <c r="G93" s="3">
        <v>44636</v>
      </c>
      <c r="H93" s="4">
        <v>3.7900000000000003E-2</v>
      </c>
      <c r="I93">
        <f t="shared" si="11"/>
        <v>1.2283521198417238</v>
      </c>
    </row>
    <row r="94" spans="3:9" x14ac:dyDescent="0.35">
      <c r="C94" s="10">
        <v>44641</v>
      </c>
      <c r="D94">
        <v>447.15</v>
      </c>
      <c r="E94">
        <v>33800</v>
      </c>
      <c r="F94">
        <f t="shared" si="10"/>
        <v>-0.15630233337055832</v>
      </c>
      <c r="G94" s="3">
        <v>44641</v>
      </c>
      <c r="H94" s="4">
        <v>3.78E-2</v>
      </c>
      <c r="I94">
        <f t="shared" si="11"/>
        <v>-0.19410233337055832</v>
      </c>
    </row>
    <row r="95" spans="3:9" x14ac:dyDescent="0.35">
      <c r="C95" s="10">
        <v>44648</v>
      </c>
      <c r="D95">
        <v>458.1</v>
      </c>
      <c r="E95">
        <v>67600</v>
      </c>
      <c r="F95">
        <f t="shared" si="10"/>
        <v>2.4488426702448947</v>
      </c>
      <c r="G95" s="3">
        <v>44648</v>
      </c>
      <c r="H95" s="4">
        <v>3.78E-2</v>
      </c>
      <c r="I95">
        <f t="shared" si="11"/>
        <v>2.4110426702448948</v>
      </c>
    </row>
    <row r="96" spans="3:9" x14ac:dyDescent="0.35">
      <c r="C96" s="10">
        <v>44649</v>
      </c>
      <c r="D96">
        <v>460.35</v>
      </c>
      <c r="E96">
        <v>71500</v>
      </c>
      <c r="F96">
        <f t="shared" si="10"/>
        <v>0.49115913555992141</v>
      </c>
      <c r="G96" s="3">
        <v>44649</v>
      </c>
      <c r="H96" s="4">
        <v>3.78E-2</v>
      </c>
      <c r="I96">
        <f t="shared" si="11"/>
        <v>0.45335913555992141</v>
      </c>
    </row>
    <row r="97" spans="3:9" x14ac:dyDescent="0.35">
      <c r="C97" s="10">
        <v>44650</v>
      </c>
      <c r="D97">
        <v>459.05</v>
      </c>
      <c r="E97">
        <v>100100</v>
      </c>
      <c r="F97">
        <f t="shared" si="10"/>
        <v>-0.28239383078093</v>
      </c>
      <c r="G97" s="3">
        <v>44650</v>
      </c>
      <c r="H97" s="4">
        <v>3.8300000000000001E-2</v>
      </c>
      <c r="I97">
        <f t="shared" si="11"/>
        <v>-0.32069383078093</v>
      </c>
    </row>
    <row r="98" spans="3:9" x14ac:dyDescent="0.35">
      <c r="C98" s="10">
        <v>44655</v>
      </c>
      <c r="D98">
        <v>477.25</v>
      </c>
      <c r="E98">
        <v>5200</v>
      </c>
      <c r="F98">
        <f t="shared" si="10"/>
        <v>3.9647097266092994</v>
      </c>
      <c r="G98" s="3">
        <v>44655</v>
      </c>
      <c r="H98" s="4">
        <v>3.7499999999999999E-2</v>
      </c>
      <c r="I98">
        <f t="shared" si="11"/>
        <v>3.9272097266092993</v>
      </c>
    </row>
    <row r="99" spans="3:9" x14ac:dyDescent="0.35">
      <c r="C99" s="10">
        <v>44656</v>
      </c>
      <c r="D99">
        <v>495.75</v>
      </c>
      <c r="E99">
        <v>20800</v>
      </c>
      <c r="F99">
        <f t="shared" si="10"/>
        <v>3.8763750654793085</v>
      </c>
      <c r="G99" s="3">
        <v>44656</v>
      </c>
      <c r="H99" s="4">
        <v>3.73E-2</v>
      </c>
      <c r="I99">
        <f t="shared" si="11"/>
        <v>3.8390750654793084</v>
      </c>
    </row>
    <row r="100" spans="3:9" x14ac:dyDescent="0.35">
      <c r="C100" s="10">
        <v>44657</v>
      </c>
      <c r="D100">
        <v>487.2</v>
      </c>
      <c r="E100">
        <v>20800</v>
      </c>
      <c r="F100">
        <f t="shared" si="10"/>
        <v>-1.7246596066565831</v>
      </c>
      <c r="G100" s="3">
        <v>44657</v>
      </c>
      <c r="H100" s="4">
        <v>3.78E-2</v>
      </c>
      <c r="I100">
        <f t="shared" si="11"/>
        <v>-1.7624596066565832</v>
      </c>
    </row>
    <row r="101" spans="3:9" x14ac:dyDescent="0.35">
      <c r="C101" s="10">
        <v>44658</v>
      </c>
      <c r="D101">
        <v>490.25</v>
      </c>
      <c r="E101">
        <v>28600</v>
      </c>
      <c r="F101">
        <f t="shared" si="10"/>
        <v>0.62602627257799903</v>
      </c>
      <c r="G101" s="3">
        <v>44658</v>
      </c>
      <c r="H101" s="4">
        <v>3.8699999999999998E-2</v>
      </c>
      <c r="I101">
        <f t="shared" si="11"/>
        <v>0.58732627257799908</v>
      </c>
    </row>
    <row r="102" spans="3:9" x14ac:dyDescent="0.35">
      <c r="C102" s="10">
        <v>44659</v>
      </c>
      <c r="D102">
        <v>498</v>
      </c>
      <c r="E102">
        <v>32500</v>
      </c>
      <c r="F102">
        <f t="shared" si="10"/>
        <v>1.580826109127996</v>
      </c>
      <c r="G102" s="3">
        <v>44659</v>
      </c>
      <c r="H102" s="4">
        <v>3.9800000000000002E-2</v>
      </c>
      <c r="I102">
        <f t="shared" si="11"/>
        <v>1.541026109127996</v>
      </c>
    </row>
    <row r="103" spans="3:9" x14ac:dyDescent="0.35">
      <c r="C103" s="10">
        <v>44662</v>
      </c>
      <c r="D103">
        <v>500.5</v>
      </c>
      <c r="E103">
        <v>35100</v>
      </c>
      <c r="F103">
        <f t="shared" si="10"/>
        <v>0.50200803212851408</v>
      </c>
      <c r="G103" s="3">
        <v>44662</v>
      </c>
      <c r="H103" s="4">
        <v>0.04</v>
      </c>
      <c r="I103">
        <f t="shared" si="11"/>
        <v>0.4620080321285141</v>
      </c>
    </row>
    <row r="104" spans="3:9" x14ac:dyDescent="0.35">
      <c r="C104" s="10">
        <v>44663</v>
      </c>
      <c r="D104">
        <v>463.4</v>
      </c>
      <c r="E104">
        <v>52000</v>
      </c>
      <c r="F104">
        <f t="shared" si="10"/>
        <v>-7.4125874125874169</v>
      </c>
      <c r="G104" s="3">
        <v>44663</v>
      </c>
      <c r="H104" s="4">
        <v>3.9800000000000002E-2</v>
      </c>
      <c r="I104">
        <f t="shared" si="11"/>
        <v>-7.4523874125874165</v>
      </c>
    </row>
    <row r="105" spans="3:9" x14ac:dyDescent="0.35">
      <c r="C105" s="10">
        <v>44664</v>
      </c>
      <c r="D105">
        <v>456.1</v>
      </c>
      <c r="E105">
        <v>50700</v>
      </c>
      <c r="F105">
        <f t="shared" si="10"/>
        <v>-1.5753129046180308</v>
      </c>
      <c r="G105" s="3">
        <v>44664</v>
      </c>
      <c r="H105" s="4">
        <v>3.9900000000000005E-2</v>
      </c>
      <c r="I105">
        <f t="shared" si="11"/>
        <v>-1.6152129046180308</v>
      </c>
    </row>
    <row r="106" spans="3:9" x14ac:dyDescent="0.35">
      <c r="C106" s="10">
        <v>44669</v>
      </c>
      <c r="D106">
        <v>429.5</v>
      </c>
      <c r="E106">
        <v>53300</v>
      </c>
      <c r="F106">
        <f t="shared" si="10"/>
        <v>-5.8320543740407853</v>
      </c>
      <c r="G106" s="3">
        <v>44669</v>
      </c>
      <c r="H106" s="4">
        <v>4.0099999999999997E-2</v>
      </c>
      <c r="I106">
        <f t="shared" si="11"/>
        <v>-5.8721543740407851</v>
      </c>
    </row>
    <row r="107" spans="3:9" x14ac:dyDescent="0.35">
      <c r="C107" s="10">
        <v>44670</v>
      </c>
      <c r="D107">
        <v>430.95</v>
      </c>
      <c r="E107">
        <v>54600</v>
      </c>
      <c r="F107">
        <f t="shared" si="10"/>
        <v>0.33760186263096359</v>
      </c>
      <c r="G107" s="3">
        <v>44670</v>
      </c>
      <c r="H107" s="4">
        <v>3.9900000000000005E-2</v>
      </c>
      <c r="I107">
        <f t="shared" si="11"/>
        <v>0.2977018626309636</v>
      </c>
    </row>
    <row r="108" spans="3:9" x14ac:dyDescent="0.35">
      <c r="C108" s="10">
        <v>44671</v>
      </c>
      <c r="D108">
        <v>424.55</v>
      </c>
      <c r="E108">
        <v>54600</v>
      </c>
      <c r="F108">
        <f t="shared" si="10"/>
        <v>-1.4850910778512536</v>
      </c>
      <c r="G108" s="3">
        <v>44671</v>
      </c>
      <c r="H108" s="4">
        <v>3.9699999999999999E-2</v>
      </c>
      <c r="I108">
        <f t="shared" si="11"/>
        <v>-1.5247910778512537</v>
      </c>
    </row>
    <row r="109" spans="3:9" x14ac:dyDescent="0.35">
      <c r="C109" s="10">
        <v>44672</v>
      </c>
      <c r="D109">
        <v>434.2</v>
      </c>
      <c r="E109">
        <v>52000</v>
      </c>
      <c r="F109">
        <f t="shared" si="10"/>
        <v>2.2729949358143866</v>
      </c>
      <c r="G109" s="3">
        <v>44672</v>
      </c>
      <c r="H109" s="4">
        <v>3.9699999999999999E-2</v>
      </c>
      <c r="I109">
        <f t="shared" si="11"/>
        <v>2.2332949358143868</v>
      </c>
    </row>
    <row r="110" spans="3:9" x14ac:dyDescent="0.35">
      <c r="C110" s="10">
        <v>44673</v>
      </c>
      <c r="D110">
        <v>422.55</v>
      </c>
      <c r="E110">
        <v>67600</v>
      </c>
      <c r="F110">
        <f t="shared" si="10"/>
        <v>-2.6830953477660016</v>
      </c>
      <c r="G110" s="3">
        <v>44673</v>
      </c>
      <c r="H110" s="4">
        <v>3.9800000000000002E-2</v>
      </c>
      <c r="I110">
        <f t="shared" si="11"/>
        <v>-2.7228953477660016</v>
      </c>
    </row>
    <row r="111" spans="3:9" x14ac:dyDescent="0.35">
      <c r="C111" s="10">
        <v>44676</v>
      </c>
      <c r="D111">
        <v>412.3</v>
      </c>
      <c r="E111">
        <v>76700</v>
      </c>
      <c r="F111">
        <f t="shared" si="10"/>
        <v>-2.4257484321382083</v>
      </c>
      <c r="G111" s="3">
        <v>44676</v>
      </c>
      <c r="H111" s="4">
        <v>3.9599999999999996E-2</v>
      </c>
      <c r="I111">
        <f t="shared" si="11"/>
        <v>-2.4653484321382084</v>
      </c>
    </row>
    <row r="112" spans="3:9" x14ac:dyDescent="0.35">
      <c r="C112" s="10">
        <v>44677</v>
      </c>
      <c r="D112">
        <v>425.65</v>
      </c>
      <c r="E112">
        <v>81900</v>
      </c>
      <c r="F112">
        <f t="shared" si="10"/>
        <v>3.237933543536252</v>
      </c>
      <c r="G112" s="3">
        <v>44677</v>
      </c>
      <c r="H112" s="4">
        <v>3.9800000000000002E-2</v>
      </c>
      <c r="I112">
        <f t="shared" si="11"/>
        <v>3.1981335435362519</v>
      </c>
    </row>
    <row r="113" spans="3:9" x14ac:dyDescent="0.35">
      <c r="C113" s="10">
        <v>44678</v>
      </c>
      <c r="D113">
        <v>421.6</v>
      </c>
      <c r="E113">
        <v>98800</v>
      </c>
      <c r="F113">
        <f t="shared" si="10"/>
        <v>-0.95148596264535523</v>
      </c>
      <c r="G113" s="3">
        <v>44678</v>
      </c>
      <c r="H113" s="4">
        <v>0.04</v>
      </c>
      <c r="I113">
        <f t="shared" si="11"/>
        <v>-0.99148596264535527</v>
      </c>
    </row>
    <row r="114" spans="3:9" x14ac:dyDescent="0.35">
      <c r="C114" s="10">
        <v>44680</v>
      </c>
      <c r="D114">
        <v>416.95</v>
      </c>
      <c r="E114">
        <v>5200</v>
      </c>
      <c r="F114">
        <f t="shared" si="10"/>
        <v>-1.1029411764705963</v>
      </c>
      <c r="G114" s="3">
        <v>44680</v>
      </c>
      <c r="H114" s="4">
        <v>4.0300000000000002E-2</v>
      </c>
      <c r="I114">
        <f t="shared" si="11"/>
        <v>-1.1432411764705963</v>
      </c>
    </row>
    <row r="115" spans="3:9" x14ac:dyDescent="0.35">
      <c r="C115" s="10">
        <v>44683</v>
      </c>
      <c r="D115">
        <v>410.8</v>
      </c>
      <c r="E115">
        <v>9100</v>
      </c>
      <c r="F115">
        <f t="shared" si="10"/>
        <v>-1.4749970020386083</v>
      </c>
      <c r="G115" s="3">
        <v>44683</v>
      </c>
      <c r="H115" s="4">
        <v>4.0300000000000002E-2</v>
      </c>
      <c r="I115">
        <f t="shared" si="11"/>
        <v>-1.5152970020386083</v>
      </c>
    </row>
    <row r="116" spans="3:9" x14ac:dyDescent="0.35">
      <c r="C116" s="10">
        <v>44685</v>
      </c>
      <c r="D116">
        <v>409.4</v>
      </c>
      <c r="E116">
        <v>7800</v>
      </c>
      <c r="F116">
        <f t="shared" si="10"/>
        <v>-0.34079844206427312</v>
      </c>
      <c r="G116" s="3">
        <v>44685</v>
      </c>
      <c r="H116" s="4">
        <v>4.3700000000000003E-2</v>
      </c>
      <c r="I116">
        <f t="shared" si="11"/>
        <v>-0.38449844206427314</v>
      </c>
    </row>
    <row r="117" spans="3:9" x14ac:dyDescent="0.35">
      <c r="C117" s="10">
        <v>44686</v>
      </c>
      <c r="D117">
        <v>420.1</v>
      </c>
      <c r="E117">
        <v>6500</v>
      </c>
      <c r="F117">
        <f t="shared" si="10"/>
        <v>2.6135808500244373</v>
      </c>
      <c r="G117" s="3">
        <v>44686</v>
      </c>
      <c r="H117" s="4">
        <v>4.58E-2</v>
      </c>
      <c r="I117">
        <f t="shared" si="11"/>
        <v>2.5677808500244375</v>
      </c>
    </row>
    <row r="118" spans="3:9" x14ac:dyDescent="0.35">
      <c r="C118" s="10">
        <v>44687</v>
      </c>
      <c r="D118">
        <v>399.05</v>
      </c>
      <c r="E118">
        <v>13000</v>
      </c>
      <c r="F118">
        <f t="shared" si="10"/>
        <v>-5.010711735301121</v>
      </c>
      <c r="G118" s="3">
        <v>44687</v>
      </c>
      <c r="H118" s="4">
        <v>4.58E-2</v>
      </c>
      <c r="I118">
        <f t="shared" si="11"/>
        <v>-5.0565117353011209</v>
      </c>
    </row>
    <row r="119" spans="3:9" x14ac:dyDescent="0.35">
      <c r="C119" s="10">
        <v>44690</v>
      </c>
      <c r="D119">
        <v>390.95</v>
      </c>
      <c r="E119">
        <v>14300</v>
      </c>
      <c r="F119">
        <f t="shared" si="10"/>
        <v>-2.0298208244580938</v>
      </c>
      <c r="G119" s="3">
        <v>44690</v>
      </c>
      <c r="H119" s="4">
        <v>4.6199999999999998E-2</v>
      </c>
      <c r="I119">
        <f t="shared" si="11"/>
        <v>-2.0760208244580935</v>
      </c>
    </row>
    <row r="120" spans="3:9" x14ac:dyDescent="0.35">
      <c r="C120" s="10">
        <v>44692</v>
      </c>
      <c r="D120">
        <v>365.1</v>
      </c>
      <c r="E120">
        <v>19500</v>
      </c>
      <c r="F120">
        <f t="shared" si="10"/>
        <v>-6.6120987338534247</v>
      </c>
      <c r="G120" s="3">
        <v>44692</v>
      </c>
      <c r="H120" s="4">
        <v>4.7500000000000001E-2</v>
      </c>
      <c r="I120">
        <f t="shared" si="11"/>
        <v>-6.659598733853425</v>
      </c>
    </row>
    <row r="121" spans="3:9" x14ac:dyDescent="0.35">
      <c r="C121" s="10">
        <v>44693</v>
      </c>
      <c r="D121">
        <v>363.1</v>
      </c>
      <c r="E121">
        <v>20800</v>
      </c>
      <c r="F121">
        <f t="shared" si="10"/>
        <v>-0.54779512462339086</v>
      </c>
      <c r="G121" s="3">
        <v>44693</v>
      </c>
      <c r="H121" s="4">
        <v>4.8399999999999999E-2</v>
      </c>
      <c r="I121">
        <f t="shared" si="11"/>
        <v>-0.59619512462339086</v>
      </c>
    </row>
    <row r="122" spans="3:9" x14ac:dyDescent="0.35">
      <c r="C122" s="10">
        <v>44694</v>
      </c>
      <c r="D122">
        <v>361.45</v>
      </c>
      <c r="E122">
        <v>23400</v>
      </c>
      <c r="F122">
        <f t="shared" si="10"/>
        <v>-0.45442026989810907</v>
      </c>
      <c r="G122" s="3">
        <v>44694</v>
      </c>
      <c r="H122" s="4">
        <v>4.9000000000000002E-2</v>
      </c>
      <c r="I122">
        <f t="shared" si="11"/>
        <v>-0.50342026989810906</v>
      </c>
    </row>
    <row r="123" spans="3:9" x14ac:dyDescent="0.35">
      <c r="C123" s="10">
        <v>44697</v>
      </c>
      <c r="D123">
        <v>365.55</v>
      </c>
      <c r="E123">
        <v>22100</v>
      </c>
      <c r="F123">
        <f t="shared" si="10"/>
        <v>1.1343200995988445</v>
      </c>
      <c r="G123" s="16"/>
      <c r="H123" s="4">
        <f>AVERAGE(H121,H122,H124,H125)</f>
        <v>4.8774999999999999E-2</v>
      </c>
      <c r="I123">
        <f t="shared" si="11"/>
        <v>1.0855450995988445</v>
      </c>
    </row>
    <row r="124" spans="3:9" x14ac:dyDescent="0.35">
      <c r="C124" s="10">
        <v>44698</v>
      </c>
      <c r="D124">
        <v>380</v>
      </c>
      <c r="E124">
        <v>24700</v>
      </c>
      <c r="F124">
        <f t="shared" si="10"/>
        <v>3.9529476131856076</v>
      </c>
      <c r="G124" s="3">
        <v>44698</v>
      </c>
      <c r="H124" s="4">
        <v>4.8799999999999996E-2</v>
      </c>
      <c r="I124">
        <f t="shared" si="11"/>
        <v>3.9041476131856077</v>
      </c>
    </row>
    <row r="125" spans="3:9" x14ac:dyDescent="0.35">
      <c r="C125" s="10">
        <v>44699</v>
      </c>
      <c r="D125">
        <v>391.35</v>
      </c>
      <c r="E125">
        <v>31200</v>
      </c>
      <c r="F125">
        <f t="shared" si="10"/>
        <v>2.9868421052631637</v>
      </c>
      <c r="G125" s="3">
        <v>44699</v>
      </c>
      <c r="H125" s="4">
        <v>4.8899999999999999E-2</v>
      </c>
      <c r="I125">
        <f t="shared" si="11"/>
        <v>2.9379421052631636</v>
      </c>
    </row>
    <row r="126" spans="3:9" x14ac:dyDescent="0.35">
      <c r="C126" s="10">
        <v>44700</v>
      </c>
      <c r="D126">
        <v>383.45</v>
      </c>
      <c r="E126">
        <v>32500</v>
      </c>
      <c r="F126">
        <f t="shared" si="10"/>
        <v>-2.0186533793279757</v>
      </c>
      <c r="G126" s="3">
        <v>44700</v>
      </c>
      <c r="H126" s="4">
        <v>4.9100000000000005E-2</v>
      </c>
      <c r="I126">
        <f t="shared" si="11"/>
        <v>-2.0677533793279759</v>
      </c>
    </row>
    <row r="127" spans="3:9" x14ac:dyDescent="0.35">
      <c r="C127" s="10">
        <v>44701</v>
      </c>
      <c r="D127">
        <v>382.55</v>
      </c>
      <c r="E127">
        <v>41600</v>
      </c>
      <c r="F127">
        <f t="shared" si="10"/>
        <v>-0.23471117485981938</v>
      </c>
      <c r="G127" s="3">
        <v>44701</v>
      </c>
      <c r="H127" s="4">
        <v>4.9200000000000001E-2</v>
      </c>
      <c r="I127">
        <f t="shared" si="11"/>
        <v>-0.28391117485981937</v>
      </c>
    </row>
    <row r="128" spans="3:9" x14ac:dyDescent="0.35">
      <c r="C128" s="10">
        <v>44704</v>
      </c>
      <c r="D128">
        <v>381.35</v>
      </c>
      <c r="E128">
        <v>39000</v>
      </c>
      <c r="F128">
        <f t="shared" si="10"/>
        <v>-0.31368448568814239</v>
      </c>
      <c r="G128" s="3">
        <v>44704</v>
      </c>
      <c r="H128" s="4">
        <v>4.87E-2</v>
      </c>
      <c r="I128">
        <f t="shared" si="11"/>
        <v>-0.36238448568814241</v>
      </c>
    </row>
    <row r="129" spans="3:9" x14ac:dyDescent="0.35">
      <c r="C129" s="10">
        <v>44705</v>
      </c>
      <c r="D129">
        <v>370.55</v>
      </c>
      <c r="E129">
        <v>62400</v>
      </c>
      <c r="F129">
        <f t="shared" si="10"/>
        <v>-2.8320440540186209</v>
      </c>
      <c r="G129" s="3">
        <v>44705</v>
      </c>
      <c r="H129" s="4">
        <v>4.87E-2</v>
      </c>
      <c r="I129">
        <f t="shared" si="11"/>
        <v>-2.8807440540186211</v>
      </c>
    </row>
    <row r="130" spans="3:9" x14ac:dyDescent="0.35">
      <c r="C130" s="10">
        <v>44706</v>
      </c>
      <c r="D130">
        <v>342.6</v>
      </c>
      <c r="E130">
        <v>102700</v>
      </c>
      <c r="F130">
        <f t="shared" si="10"/>
        <v>-7.5428417217649413</v>
      </c>
      <c r="G130" s="3">
        <v>44706</v>
      </c>
      <c r="H130" s="4">
        <v>4.8799999999999996E-2</v>
      </c>
      <c r="I130">
        <f t="shared" si="11"/>
        <v>-7.5916417217649412</v>
      </c>
    </row>
    <row r="131" spans="3:9" x14ac:dyDescent="0.35">
      <c r="C131" s="10">
        <v>44707</v>
      </c>
      <c r="D131">
        <v>354.55</v>
      </c>
      <c r="E131">
        <v>166400</v>
      </c>
      <c r="F131">
        <f t="shared" si="10"/>
        <v>3.4880326911850523</v>
      </c>
      <c r="G131" s="3">
        <v>44707</v>
      </c>
      <c r="H131" s="4">
        <v>4.8899999999999999E-2</v>
      </c>
      <c r="I131">
        <f t="shared" si="11"/>
        <v>3.4391326911850522</v>
      </c>
    </row>
    <row r="132" spans="3:9" x14ac:dyDescent="0.35">
      <c r="C132" s="10">
        <v>44708</v>
      </c>
      <c r="D132">
        <v>366.95</v>
      </c>
      <c r="E132">
        <v>1300</v>
      </c>
      <c r="F132">
        <f t="shared" si="10"/>
        <v>3.4973910590889794</v>
      </c>
      <c r="G132" s="3">
        <v>44708</v>
      </c>
      <c r="H132" s="4">
        <v>4.8799999999999996E-2</v>
      </c>
      <c r="I132">
        <f t="shared" si="11"/>
        <v>3.4485910590889794</v>
      </c>
    </row>
    <row r="133" spans="3:9" x14ac:dyDescent="0.35">
      <c r="C133" s="10">
        <v>44711</v>
      </c>
      <c r="D133">
        <v>377.45</v>
      </c>
      <c r="E133">
        <v>5200</v>
      </c>
      <c r="F133">
        <f t="shared" ref="F133:F196" si="12">((D133-D132)/D132)*100</f>
        <v>2.861425262297316</v>
      </c>
      <c r="G133" s="3">
        <v>44711</v>
      </c>
      <c r="H133" s="4">
        <v>4.8899999999999999E-2</v>
      </c>
      <c r="I133">
        <f t="shared" ref="I133:I196" si="13">F133-H133</f>
        <v>2.8125252622973158</v>
      </c>
    </row>
    <row r="134" spans="3:9" x14ac:dyDescent="0.35">
      <c r="C134" s="10">
        <v>44712</v>
      </c>
      <c r="D134">
        <v>374.8</v>
      </c>
      <c r="E134">
        <v>6500</v>
      </c>
      <c r="F134">
        <f t="shared" si="12"/>
        <v>-0.70207974566167097</v>
      </c>
      <c r="G134" s="3">
        <v>44712</v>
      </c>
      <c r="H134" s="4">
        <v>4.9100000000000005E-2</v>
      </c>
      <c r="I134">
        <f t="shared" si="13"/>
        <v>-0.75117974566167101</v>
      </c>
    </row>
    <row r="135" spans="3:9" x14ac:dyDescent="0.35">
      <c r="C135" s="10">
        <v>44713</v>
      </c>
      <c r="D135">
        <v>372.25</v>
      </c>
      <c r="E135">
        <v>10400</v>
      </c>
      <c r="F135">
        <f t="shared" si="12"/>
        <v>-0.68036286019210546</v>
      </c>
      <c r="G135" s="3">
        <v>44713</v>
      </c>
      <c r="H135" s="4">
        <v>4.9299999999999997E-2</v>
      </c>
      <c r="I135">
        <f t="shared" si="13"/>
        <v>-0.72966286019210547</v>
      </c>
    </row>
    <row r="136" spans="3:9" x14ac:dyDescent="0.35">
      <c r="C136" s="10">
        <v>44714</v>
      </c>
      <c r="D136">
        <v>376.4</v>
      </c>
      <c r="E136">
        <v>18200</v>
      </c>
      <c r="F136">
        <f t="shared" si="12"/>
        <v>1.114842175957012</v>
      </c>
      <c r="G136" s="3">
        <v>44714</v>
      </c>
      <c r="H136" s="4">
        <v>4.9699999999999994E-2</v>
      </c>
      <c r="I136">
        <f t="shared" si="13"/>
        <v>1.0651421759570119</v>
      </c>
    </row>
    <row r="137" spans="3:9" x14ac:dyDescent="0.35">
      <c r="C137" s="10">
        <v>44715</v>
      </c>
      <c r="D137">
        <v>378.15</v>
      </c>
      <c r="E137">
        <v>20800</v>
      </c>
      <c r="F137">
        <f t="shared" si="12"/>
        <v>0.46493092454835283</v>
      </c>
      <c r="G137" s="3">
        <v>44715</v>
      </c>
      <c r="H137" s="4">
        <v>4.9800000000000004E-2</v>
      </c>
      <c r="I137">
        <f t="shared" si="13"/>
        <v>0.41513092454835282</v>
      </c>
    </row>
    <row r="138" spans="3:9" x14ac:dyDescent="0.35">
      <c r="C138" s="10">
        <v>44718</v>
      </c>
      <c r="D138">
        <v>372.55</v>
      </c>
      <c r="E138">
        <v>24700</v>
      </c>
      <c r="F138">
        <f t="shared" si="12"/>
        <v>-1.4808938252016306</v>
      </c>
      <c r="G138" s="3">
        <v>44718</v>
      </c>
      <c r="H138" s="4">
        <v>4.9800000000000004E-2</v>
      </c>
      <c r="I138">
        <f t="shared" si="13"/>
        <v>-1.5306938252016307</v>
      </c>
    </row>
    <row r="139" spans="3:9" x14ac:dyDescent="0.35">
      <c r="C139" s="10">
        <v>44719</v>
      </c>
      <c r="D139">
        <v>365.2</v>
      </c>
      <c r="E139">
        <v>24700</v>
      </c>
      <c r="F139">
        <f t="shared" si="12"/>
        <v>-1.9728895450275192</v>
      </c>
      <c r="G139" s="3">
        <v>44719</v>
      </c>
      <c r="H139" s="4">
        <v>5.0199999999999995E-2</v>
      </c>
      <c r="I139">
        <f t="shared" si="13"/>
        <v>-2.0230895450275193</v>
      </c>
    </row>
    <row r="140" spans="3:9" x14ac:dyDescent="0.35">
      <c r="C140" s="10">
        <v>44720</v>
      </c>
      <c r="D140">
        <v>369.5</v>
      </c>
      <c r="E140">
        <v>27300</v>
      </c>
      <c r="F140">
        <f t="shared" si="12"/>
        <v>1.177437020810518</v>
      </c>
      <c r="G140" s="3">
        <v>44720</v>
      </c>
      <c r="H140" s="4">
        <v>4.9699999999999994E-2</v>
      </c>
      <c r="I140">
        <f t="shared" si="13"/>
        <v>1.127737020810518</v>
      </c>
    </row>
    <row r="141" spans="3:9" x14ac:dyDescent="0.35">
      <c r="C141" s="10">
        <v>44721</v>
      </c>
      <c r="D141">
        <v>372.35</v>
      </c>
      <c r="E141">
        <v>27300</v>
      </c>
      <c r="F141">
        <f t="shared" si="12"/>
        <v>0.77131258457375451</v>
      </c>
      <c r="G141" s="3">
        <v>44721</v>
      </c>
      <c r="H141" s="4">
        <v>5.0099999999999999E-2</v>
      </c>
      <c r="I141">
        <f t="shared" si="13"/>
        <v>0.72121258457375448</v>
      </c>
    </row>
    <row r="142" spans="3:9" x14ac:dyDescent="0.35">
      <c r="C142" s="10">
        <v>44722</v>
      </c>
      <c r="D142">
        <v>361.15</v>
      </c>
      <c r="E142">
        <v>29900</v>
      </c>
      <c r="F142">
        <f t="shared" si="12"/>
        <v>-3.0079226534174954</v>
      </c>
      <c r="G142" s="3">
        <v>44722</v>
      </c>
      <c r="H142" s="4">
        <v>0.05</v>
      </c>
      <c r="I142">
        <f t="shared" si="13"/>
        <v>-3.0579226534174953</v>
      </c>
    </row>
    <row r="143" spans="3:9" x14ac:dyDescent="0.35">
      <c r="C143" s="10">
        <v>44725</v>
      </c>
      <c r="D143">
        <v>333</v>
      </c>
      <c r="E143">
        <v>33800</v>
      </c>
      <c r="F143">
        <f t="shared" si="12"/>
        <v>-7.7945452028243061</v>
      </c>
      <c r="G143" s="3">
        <v>44725</v>
      </c>
      <c r="H143" s="4">
        <v>4.99E-2</v>
      </c>
      <c r="I143">
        <f t="shared" si="13"/>
        <v>-7.8444452028243061</v>
      </c>
    </row>
    <row r="144" spans="3:9" x14ac:dyDescent="0.35">
      <c r="C144" s="10">
        <v>44726</v>
      </c>
      <c r="D144">
        <v>352.2</v>
      </c>
      <c r="E144">
        <v>35100</v>
      </c>
      <c r="F144">
        <f t="shared" si="12"/>
        <v>5.7657657657657619</v>
      </c>
      <c r="G144" s="3">
        <v>44726</v>
      </c>
      <c r="H144" s="4">
        <v>4.9800000000000004E-2</v>
      </c>
      <c r="I144">
        <f t="shared" si="13"/>
        <v>5.7159657657657617</v>
      </c>
    </row>
    <row r="145" spans="3:9" x14ac:dyDescent="0.35">
      <c r="C145" s="10">
        <v>44727</v>
      </c>
      <c r="D145">
        <v>347.25</v>
      </c>
      <c r="E145">
        <v>37700</v>
      </c>
      <c r="F145">
        <f t="shared" si="12"/>
        <v>-1.4054514480408826</v>
      </c>
      <c r="G145" s="3">
        <v>44727</v>
      </c>
      <c r="H145" s="4">
        <v>5.04E-2</v>
      </c>
      <c r="I145">
        <f t="shared" si="13"/>
        <v>-1.4558514480408826</v>
      </c>
    </row>
    <row r="146" spans="3:9" x14ac:dyDescent="0.35">
      <c r="C146" s="10">
        <v>44728</v>
      </c>
      <c r="D146">
        <v>335.9</v>
      </c>
      <c r="E146">
        <v>41600</v>
      </c>
      <c r="F146">
        <f t="shared" si="12"/>
        <v>-3.2685385169186532</v>
      </c>
      <c r="G146" s="3">
        <v>44728</v>
      </c>
      <c r="H146" s="4">
        <v>5.0700000000000002E-2</v>
      </c>
      <c r="I146">
        <f t="shared" si="13"/>
        <v>-3.3192385169186531</v>
      </c>
    </row>
    <row r="147" spans="3:9" x14ac:dyDescent="0.35">
      <c r="C147" s="10">
        <v>44732</v>
      </c>
      <c r="D147">
        <v>314.10000000000002</v>
      </c>
      <c r="E147">
        <v>44200</v>
      </c>
      <c r="F147">
        <f t="shared" si="12"/>
        <v>-6.4900267936885845</v>
      </c>
      <c r="G147" s="3">
        <v>44732</v>
      </c>
      <c r="H147" s="4">
        <v>5.0700000000000002E-2</v>
      </c>
      <c r="I147">
        <f t="shared" si="13"/>
        <v>-6.5407267936885845</v>
      </c>
    </row>
    <row r="148" spans="3:9" x14ac:dyDescent="0.35">
      <c r="C148" s="10">
        <v>44733</v>
      </c>
      <c r="D148">
        <v>338.45</v>
      </c>
      <c r="E148">
        <v>46800</v>
      </c>
      <c r="F148">
        <f t="shared" si="12"/>
        <v>7.7523081821075976</v>
      </c>
      <c r="G148" s="3">
        <v>44733</v>
      </c>
      <c r="H148" s="4">
        <v>5.0499999999999996E-2</v>
      </c>
      <c r="I148">
        <f t="shared" si="13"/>
        <v>7.7018081821075972</v>
      </c>
    </row>
    <row r="149" spans="3:9" x14ac:dyDescent="0.35">
      <c r="C149" s="10">
        <v>44734</v>
      </c>
      <c r="D149">
        <v>333.25</v>
      </c>
      <c r="E149">
        <v>49400</v>
      </c>
      <c r="F149">
        <f t="shared" si="12"/>
        <v>-1.5364160141822985</v>
      </c>
      <c r="G149" s="3">
        <v>44734</v>
      </c>
      <c r="H149" s="4">
        <v>5.0700000000000002E-2</v>
      </c>
      <c r="I149">
        <f t="shared" si="13"/>
        <v>-1.5871160141822984</v>
      </c>
    </row>
    <row r="150" spans="3:9" x14ac:dyDescent="0.35">
      <c r="C150" s="10">
        <v>44735</v>
      </c>
      <c r="D150">
        <v>347</v>
      </c>
      <c r="E150">
        <v>46800</v>
      </c>
      <c r="F150">
        <f t="shared" si="12"/>
        <v>4.1260315078769692</v>
      </c>
      <c r="G150" s="3">
        <v>44735</v>
      </c>
      <c r="H150" s="4">
        <v>5.1100000000000007E-2</v>
      </c>
      <c r="I150">
        <f t="shared" si="13"/>
        <v>4.0749315078769692</v>
      </c>
    </row>
    <row r="151" spans="3:9" x14ac:dyDescent="0.35">
      <c r="C151" s="10">
        <v>44736</v>
      </c>
      <c r="D151">
        <v>364.85</v>
      </c>
      <c r="E151">
        <v>46800</v>
      </c>
      <c r="F151">
        <f t="shared" si="12"/>
        <v>5.1440922190201794</v>
      </c>
      <c r="G151" s="3">
        <v>44736</v>
      </c>
      <c r="H151" s="4">
        <v>5.1100000000000007E-2</v>
      </c>
      <c r="I151">
        <f t="shared" si="13"/>
        <v>5.0929922190201795</v>
      </c>
    </row>
    <row r="152" spans="3:9" x14ac:dyDescent="0.35">
      <c r="C152" s="10">
        <v>44739</v>
      </c>
      <c r="D152">
        <v>362.1</v>
      </c>
      <c r="E152">
        <v>57200</v>
      </c>
      <c r="F152">
        <f t="shared" si="12"/>
        <v>-0.75373441140194597</v>
      </c>
      <c r="G152" s="3">
        <v>44739</v>
      </c>
      <c r="H152" s="4">
        <v>5.0799999999999998E-2</v>
      </c>
      <c r="I152">
        <f t="shared" si="13"/>
        <v>-0.80453441140194593</v>
      </c>
    </row>
    <row r="153" spans="3:9" x14ac:dyDescent="0.35">
      <c r="C153" s="10">
        <v>44740</v>
      </c>
      <c r="D153">
        <v>359.95</v>
      </c>
      <c r="E153">
        <v>70200</v>
      </c>
      <c r="F153">
        <f t="shared" si="12"/>
        <v>-0.59375863021265785</v>
      </c>
      <c r="G153" s="3">
        <v>44740</v>
      </c>
      <c r="H153" s="4">
        <v>5.0999999999999997E-2</v>
      </c>
      <c r="I153">
        <f t="shared" si="13"/>
        <v>-0.64475863021265789</v>
      </c>
    </row>
    <row r="154" spans="3:9" x14ac:dyDescent="0.35">
      <c r="C154" s="10">
        <v>44741</v>
      </c>
      <c r="D154">
        <v>358</v>
      </c>
      <c r="E154">
        <v>71500</v>
      </c>
      <c r="F154">
        <f t="shared" si="12"/>
        <v>-0.54174190859841331</v>
      </c>
      <c r="G154" s="3">
        <v>44741</v>
      </c>
      <c r="H154" s="4">
        <v>5.1299999999999998E-2</v>
      </c>
      <c r="I154">
        <f t="shared" si="13"/>
        <v>-0.59304190859841333</v>
      </c>
    </row>
    <row r="155" spans="3:9" x14ac:dyDescent="0.35">
      <c r="C155" s="10">
        <v>44742</v>
      </c>
      <c r="D155">
        <v>346.4</v>
      </c>
      <c r="E155">
        <v>120900</v>
      </c>
      <c r="F155">
        <f t="shared" si="12"/>
        <v>-3.240223463687157</v>
      </c>
      <c r="G155" s="3">
        <v>44742</v>
      </c>
      <c r="H155" s="4">
        <v>5.1399999999999994E-2</v>
      </c>
      <c r="I155">
        <f t="shared" si="13"/>
        <v>-3.2916234636871571</v>
      </c>
    </row>
    <row r="156" spans="3:9" x14ac:dyDescent="0.35">
      <c r="C156" s="10">
        <v>44743</v>
      </c>
      <c r="D156">
        <v>353.95</v>
      </c>
      <c r="E156">
        <v>0</v>
      </c>
      <c r="F156">
        <f t="shared" si="12"/>
        <v>2.179561200923791</v>
      </c>
      <c r="G156" s="3">
        <v>44743</v>
      </c>
      <c r="H156" s="4">
        <v>5.1299999999999998E-2</v>
      </c>
      <c r="I156">
        <f t="shared" si="13"/>
        <v>2.1282612009237911</v>
      </c>
    </row>
    <row r="157" spans="3:9" x14ac:dyDescent="0.35">
      <c r="C157" s="10">
        <v>44746</v>
      </c>
      <c r="D157">
        <v>349.15</v>
      </c>
      <c r="E157">
        <v>3900</v>
      </c>
      <c r="F157">
        <f t="shared" si="12"/>
        <v>-1.3561237462918523</v>
      </c>
      <c r="G157" s="3">
        <v>44746</v>
      </c>
      <c r="H157" s="4">
        <v>5.1100000000000007E-2</v>
      </c>
      <c r="I157">
        <f t="shared" si="13"/>
        <v>-1.4072237462918522</v>
      </c>
    </row>
    <row r="158" spans="3:9" x14ac:dyDescent="0.35">
      <c r="C158" s="10">
        <v>44747</v>
      </c>
      <c r="D158">
        <v>348.3</v>
      </c>
      <c r="E158">
        <v>9100</v>
      </c>
      <c r="F158">
        <f t="shared" si="12"/>
        <v>-0.24344837462407731</v>
      </c>
      <c r="G158" s="3">
        <v>44747</v>
      </c>
      <c r="H158" s="4">
        <v>5.1200000000000002E-2</v>
      </c>
      <c r="I158">
        <f t="shared" si="13"/>
        <v>-0.29464837462407734</v>
      </c>
    </row>
    <row r="159" spans="3:9" x14ac:dyDescent="0.35">
      <c r="C159" s="10">
        <v>44748</v>
      </c>
      <c r="D159">
        <v>326.35000000000002</v>
      </c>
      <c r="E159">
        <v>16900</v>
      </c>
      <c r="F159">
        <f t="shared" si="12"/>
        <v>-6.3020384725811045</v>
      </c>
      <c r="G159" s="3">
        <v>44748</v>
      </c>
      <c r="H159" s="4">
        <v>5.0900000000000001E-2</v>
      </c>
      <c r="I159">
        <f t="shared" si="13"/>
        <v>-6.3529384725811049</v>
      </c>
    </row>
    <row r="160" spans="3:9" x14ac:dyDescent="0.35">
      <c r="C160" s="10">
        <v>44749</v>
      </c>
      <c r="D160">
        <v>344.6</v>
      </c>
      <c r="E160">
        <v>23400</v>
      </c>
      <c r="F160">
        <f t="shared" si="12"/>
        <v>5.5921556611000458</v>
      </c>
      <c r="G160" s="3">
        <v>44749</v>
      </c>
      <c r="H160" s="4">
        <v>5.16E-2</v>
      </c>
      <c r="I160">
        <f t="shared" si="13"/>
        <v>5.5405556611000462</v>
      </c>
    </row>
    <row r="161" spans="3:9" x14ac:dyDescent="0.35">
      <c r="C161" s="10">
        <v>44750</v>
      </c>
      <c r="D161">
        <v>334.2</v>
      </c>
      <c r="E161">
        <v>23400</v>
      </c>
      <c r="F161">
        <f t="shared" si="12"/>
        <v>-3.0179918746372705</v>
      </c>
      <c r="G161" s="3">
        <v>44750</v>
      </c>
      <c r="H161" s="4">
        <v>5.1699999999999996E-2</v>
      </c>
      <c r="I161">
        <f t="shared" si="13"/>
        <v>-3.0696918746372703</v>
      </c>
    </row>
    <row r="162" spans="3:9" x14ac:dyDescent="0.35">
      <c r="C162" s="10">
        <v>44753</v>
      </c>
      <c r="D162">
        <v>325.64999999999998</v>
      </c>
      <c r="E162">
        <v>29900</v>
      </c>
      <c r="F162">
        <f t="shared" si="12"/>
        <v>-2.5583482944344738</v>
      </c>
      <c r="G162" s="3">
        <v>44753</v>
      </c>
      <c r="H162" s="4">
        <v>5.1500000000000004E-2</v>
      </c>
      <c r="I162">
        <f t="shared" si="13"/>
        <v>-2.6098482944344736</v>
      </c>
    </row>
    <row r="163" spans="3:9" x14ac:dyDescent="0.35">
      <c r="C163" s="10">
        <v>44754</v>
      </c>
      <c r="D163">
        <v>325.39999999999998</v>
      </c>
      <c r="E163">
        <v>40300</v>
      </c>
      <c r="F163">
        <f t="shared" si="12"/>
        <v>-7.6769537847382163E-2</v>
      </c>
      <c r="G163" s="3">
        <v>44754</v>
      </c>
      <c r="H163" s="4">
        <v>5.16E-2</v>
      </c>
      <c r="I163">
        <f t="shared" si="13"/>
        <v>-0.12836953784738217</v>
      </c>
    </row>
    <row r="164" spans="3:9" x14ac:dyDescent="0.35">
      <c r="C164" s="10">
        <v>44755</v>
      </c>
      <c r="D164">
        <v>331.25</v>
      </c>
      <c r="E164">
        <v>50700</v>
      </c>
      <c r="F164">
        <f t="shared" si="12"/>
        <v>1.7977873386601178</v>
      </c>
      <c r="G164" s="3">
        <v>44755</v>
      </c>
      <c r="H164" s="4">
        <v>5.1799999999999999E-2</v>
      </c>
      <c r="I164">
        <f t="shared" si="13"/>
        <v>1.7459873386601177</v>
      </c>
    </row>
    <row r="165" spans="3:9" x14ac:dyDescent="0.35">
      <c r="C165" s="10">
        <v>44756</v>
      </c>
      <c r="D165">
        <v>314</v>
      </c>
      <c r="E165">
        <v>67600</v>
      </c>
      <c r="F165">
        <f t="shared" si="12"/>
        <v>-5.2075471698113205</v>
      </c>
      <c r="G165" s="3">
        <v>44756</v>
      </c>
      <c r="H165" s="4">
        <v>5.2199999999999996E-2</v>
      </c>
      <c r="I165">
        <f t="shared" si="13"/>
        <v>-5.2597471698113205</v>
      </c>
    </row>
    <row r="166" spans="3:9" x14ac:dyDescent="0.35">
      <c r="C166" s="10">
        <v>44757</v>
      </c>
      <c r="D166">
        <v>313</v>
      </c>
      <c r="E166">
        <v>72800</v>
      </c>
      <c r="F166">
        <f t="shared" si="12"/>
        <v>-0.31847133757961787</v>
      </c>
      <c r="G166" s="3">
        <v>44757</v>
      </c>
      <c r="H166" s="4">
        <v>5.2300000000000006E-2</v>
      </c>
      <c r="I166">
        <f t="shared" si="13"/>
        <v>-0.37077133757961789</v>
      </c>
    </row>
    <row r="167" spans="3:9" x14ac:dyDescent="0.35">
      <c r="C167" s="10">
        <v>44760</v>
      </c>
      <c r="D167">
        <v>315.8</v>
      </c>
      <c r="E167">
        <v>84500</v>
      </c>
      <c r="F167">
        <f t="shared" si="12"/>
        <v>0.89456869009585038</v>
      </c>
      <c r="G167" s="3">
        <v>44760</v>
      </c>
      <c r="H167" s="4">
        <v>5.2300000000000006E-2</v>
      </c>
      <c r="I167">
        <f t="shared" si="13"/>
        <v>0.84226869009585037</v>
      </c>
    </row>
    <row r="168" spans="3:9" x14ac:dyDescent="0.35">
      <c r="C168" s="10">
        <v>44761</v>
      </c>
      <c r="D168">
        <v>324.89999999999998</v>
      </c>
      <c r="E168">
        <v>83200</v>
      </c>
      <c r="F168">
        <f t="shared" si="12"/>
        <v>2.8815706143128454</v>
      </c>
      <c r="G168" s="3">
        <v>44761</v>
      </c>
      <c r="H168" s="4">
        <v>5.2499999999999998E-2</v>
      </c>
      <c r="I168">
        <f t="shared" si="13"/>
        <v>2.8290706143128452</v>
      </c>
    </row>
    <row r="169" spans="3:9" x14ac:dyDescent="0.35">
      <c r="C169" s="10">
        <v>44763</v>
      </c>
      <c r="D169">
        <v>336.45</v>
      </c>
      <c r="E169">
        <v>84500</v>
      </c>
      <c r="F169">
        <f t="shared" si="12"/>
        <v>3.5549399815327827</v>
      </c>
      <c r="G169" s="3">
        <v>44763</v>
      </c>
      <c r="H169" s="4">
        <v>5.4299999999999994E-2</v>
      </c>
      <c r="I169">
        <f t="shared" si="13"/>
        <v>3.5006399815327827</v>
      </c>
    </row>
    <row r="170" spans="3:9" x14ac:dyDescent="0.35">
      <c r="C170" s="10">
        <v>44764</v>
      </c>
      <c r="D170">
        <v>333.55</v>
      </c>
      <c r="E170">
        <v>111800</v>
      </c>
      <c r="F170">
        <f t="shared" si="12"/>
        <v>-0.86194085302421686</v>
      </c>
      <c r="G170" s="3">
        <v>44764</v>
      </c>
      <c r="H170" s="4">
        <v>5.45E-2</v>
      </c>
      <c r="I170">
        <f t="shared" si="13"/>
        <v>-0.91644085302421685</v>
      </c>
    </row>
    <row r="171" spans="3:9" x14ac:dyDescent="0.35">
      <c r="C171" s="10">
        <v>44767</v>
      </c>
      <c r="D171">
        <v>332.1</v>
      </c>
      <c r="E171">
        <v>118300</v>
      </c>
      <c r="F171">
        <f t="shared" si="12"/>
        <v>-0.43471743366811227</v>
      </c>
      <c r="G171" s="3">
        <v>44767</v>
      </c>
      <c r="H171" s="4">
        <v>5.45E-2</v>
      </c>
      <c r="I171">
        <f t="shared" si="13"/>
        <v>-0.48921743366811227</v>
      </c>
    </row>
    <row r="172" spans="3:9" x14ac:dyDescent="0.35">
      <c r="C172" s="10">
        <v>44768</v>
      </c>
      <c r="D172">
        <v>318.89999999999998</v>
      </c>
      <c r="E172">
        <v>156000</v>
      </c>
      <c r="F172">
        <f t="shared" si="12"/>
        <v>-3.9747064137308179</v>
      </c>
      <c r="G172" s="3">
        <v>44768</v>
      </c>
      <c r="H172" s="4">
        <v>5.4400000000000004E-2</v>
      </c>
      <c r="I172">
        <f t="shared" si="13"/>
        <v>-4.0291064137308181</v>
      </c>
    </row>
    <row r="173" spans="3:9" x14ac:dyDescent="0.35">
      <c r="C173" s="10">
        <v>44769</v>
      </c>
      <c r="D173">
        <v>327.5</v>
      </c>
      <c r="E173">
        <v>198900</v>
      </c>
      <c r="F173">
        <f t="shared" si="12"/>
        <v>2.6967701473816317</v>
      </c>
      <c r="G173" s="3">
        <v>44769</v>
      </c>
      <c r="H173" s="4">
        <v>5.6299999999999996E-2</v>
      </c>
      <c r="I173">
        <f t="shared" si="13"/>
        <v>2.6404701473816319</v>
      </c>
    </row>
    <row r="174" spans="3:9" x14ac:dyDescent="0.35">
      <c r="C174" s="10">
        <v>44770</v>
      </c>
      <c r="D174">
        <v>331.55</v>
      </c>
      <c r="E174">
        <v>230100</v>
      </c>
      <c r="F174">
        <f t="shared" si="12"/>
        <v>1.2366412213740492</v>
      </c>
      <c r="G174" s="3">
        <v>44770</v>
      </c>
      <c r="H174" s="4">
        <v>5.5999999999999994E-2</v>
      </c>
      <c r="I174">
        <f t="shared" si="13"/>
        <v>1.1806412213740491</v>
      </c>
    </row>
    <row r="175" spans="3:9" x14ac:dyDescent="0.35">
      <c r="C175" s="10">
        <v>44771</v>
      </c>
      <c r="D175">
        <v>340.45</v>
      </c>
      <c r="E175">
        <v>2600</v>
      </c>
      <c r="F175">
        <f t="shared" si="12"/>
        <v>2.6843613331322507</v>
      </c>
      <c r="G175" s="3">
        <v>44771</v>
      </c>
      <c r="H175" s="4">
        <v>5.5999999999999994E-2</v>
      </c>
      <c r="I175">
        <f t="shared" si="13"/>
        <v>2.6283613331322506</v>
      </c>
    </row>
    <row r="176" spans="3:9" x14ac:dyDescent="0.35">
      <c r="C176" s="10">
        <v>44774</v>
      </c>
      <c r="D176">
        <v>346.75</v>
      </c>
      <c r="E176">
        <v>6500</v>
      </c>
      <c r="F176">
        <f t="shared" si="12"/>
        <v>1.850491995887799</v>
      </c>
      <c r="G176" s="3">
        <v>44774</v>
      </c>
      <c r="H176" s="4">
        <v>5.5800000000000002E-2</v>
      </c>
      <c r="I176">
        <f t="shared" si="13"/>
        <v>1.7946919958877989</v>
      </c>
    </row>
    <row r="177" spans="3:9" x14ac:dyDescent="0.35">
      <c r="C177" s="10">
        <v>44775</v>
      </c>
      <c r="D177">
        <v>336.7</v>
      </c>
      <c r="E177">
        <v>11700</v>
      </c>
      <c r="F177">
        <f t="shared" si="12"/>
        <v>-2.8983417447728943</v>
      </c>
      <c r="G177" s="3">
        <v>44775</v>
      </c>
      <c r="H177" s="4">
        <v>5.4699999999999999E-2</v>
      </c>
      <c r="I177">
        <f t="shared" si="13"/>
        <v>-2.9530417447728943</v>
      </c>
    </row>
    <row r="178" spans="3:9" x14ac:dyDescent="0.35">
      <c r="C178" s="10">
        <v>44776</v>
      </c>
      <c r="D178">
        <v>341.25</v>
      </c>
      <c r="E178">
        <v>22100</v>
      </c>
      <c r="F178">
        <f t="shared" si="12"/>
        <v>1.3513513513513546</v>
      </c>
      <c r="G178" s="3">
        <v>44776</v>
      </c>
      <c r="H178" s="4">
        <v>5.5300000000000002E-2</v>
      </c>
      <c r="I178">
        <f t="shared" si="13"/>
        <v>1.2960513513513547</v>
      </c>
    </row>
    <row r="179" spans="3:9" x14ac:dyDescent="0.35">
      <c r="C179" s="10">
        <v>44777</v>
      </c>
      <c r="D179">
        <v>350.2</v>
      </c>
      <c r="E179">
        <v>24700</v>
      </c>
      <c r="F179">
        <f t="shared" si="12"/>
        <v>2.6227106227106196</v>
      </c>
      <c r="G179" s="3">
        <v>44777</v>
      </c>
      <c r="H179" s="4">
        <v>5.5300000000000002E-2</v>
      </c>
      <c r="I179">
        <f t="shared" si="13"/>
        <v>2.5674106227106197</v>
      </c>
    </row>
    <row r="180" spans="3:9" x14ac:dyDescent="0.35">
      <c r="C180" s="10">
        <v>44778</v>
      </c>
      <c r="D180">
        <v>346.75</v>
      </c>
      <c r="E180">
        <v>23400</v>
      </c>
      <c r="F180">
        <f t="shared" si="12"/>
        <v>-0.98515134209023092</v>
      </c>
      <c r="G180" s="3">
        <v>44778</v>
      </c>
      <c r="H180" s="4">
        <v>5.5800000000000002E-2</v>
      </c>
      <c r="I180">
        <f t="shared" si="13"/>
        <v>-1.040951342090231</v>
      </c>
    </row>
    <row r="181" spans="3:9" x14ac:dyDescent="0.35">
      <c r="C181" s="10">
        <v>44781</v>
      </c>
      <c r="D181">
        <v>347.85</v>
      </c>
      <c r="E181">
        <v>29900</v>
      </c>
      <c r="F181">
        <f t="shared" si="12"/>
        <v>0.31723143475126825</v>
      </c>
      <c r="G181" s="3">
        <v>44781</v>
      </c>
      <c r="H181" s="4">
        <v>5.5800000000000002E-2</v>
      </c>
      <c r="I181">
        <f t="shared" si="13"/>
        <v>0.26143143475126823</v>
      </c>
    </row>
    <row r="182" spans="3:9" x14ac:dyDescent="0.35">
      <c r="C182" s="10">
        <v>44783</v>
      </c>
      <c r="D182">
        <v>339.25</v>
      </c>
      <c r="E182">
        <v>32500</v>
      </c>
      <c r="F182">
        <f t="shared" si="12"/>
        <v>-2.4723300273106288</v>
      </c>
      <c r="G182" s="3">
        <v>44783</v>
      </c>
      <c r="H182" s="4">
        <v>5.5300000000000002E-2</v>
      </c>
      <c r="I182">
        <f t="shared" si="13"/>
        <v>-2.5276300273106287</v>
      </c>
    </row>
    <row r="183" spans="3:9" x14ac:dyDescent="0.35">
      <c r="C183" s="10">
        <v>44784</v>
      </c>
      <c r="D183">
        <v>347.2</v>
      </c>
      <c r="E183">
        <v>37700</v>
      </c>
      <c r="F183">
        <f t="shared" si="12"/>
        <v>2.3434045689019865</v>
      </c>
      <c r="G183" s="3">
        <v>44784</v>
      </c>
      <c r="H183" s="4">
        <v>5.6100000000000004E-2</v>
      </c>
      <c r="I183">
        <f t="shared" si="13"/>
        <v>2.2873045689019866</v>
      </c>
    </row>
    <row r="184" spans="3:9" x14ac:dyDescent="0.35">
      <c r="C184" s="10">
        <v>44785</v>
      </c>
      <c r="D184">
        <v>343.8</v>
      </c>
      <c r="E184">
        <v>41600</v>
      </c>
      <c r="F184">
        <f t="shared" si="12"/>
        <v>-0.97926267281105339</v>
      </c>
      <c r="G184" s="3">
        <v>44785</v>
      </c>
      <c r="H184" s="4">
        <v>5.5500000000000001E-2</v>
      </c>
      <c r="I184">
        <f t="shared" si="13"/>
        <v>-1.0347626728110535</v>
      </c>
    </row>
    <row r="185" spans="3:9" x14ac:dyDescent="0.35">
      <c r="C185" s="10">
        <v>44789</v>
      </c>
      <c r="D185">
        <v>339.5</v>
      </c>
      <c r="E185">
        <v>52000</v>
      </c>
      <c r="F185">
        <f t="shared" si="12"/>
        <v>-1.2507271669575368</v>
      </c>
      <c r="G185" s="12">
        <v>44790</v>
      </c>
      <c r="H185" s="4">
        <v>5.5399999999999998E-2</v>
      </c>
      <c r="I185">
        <f t="shared" si="13"/>
        <v>-1.3061271669575367</v>
      </c>
    </row>
    <row r="186" spans="3:9" x14ac:dyDescent="0.35">
      <c r="C186" s="10">
        <v>44791</v>
      </c>
      <c r="D186">
        <v>338.15</v>
      </c>
      <c r="E186">
        <v>79300</v>
      </c>
      <c r="F186">
        <f t="shared" si="12"/>
        <v>-0.39764359351988893</v>
      </c>
      <c r="G186" s="3">
        <v>44791</v>
      </c>
      <c r="H186" s="4">
        <v>5.5599999999999997E-2</v>
      </c>
      <c r="I186">
        <f t="shared" si="13"/>
        <v>-0.45324359351988891</v>
      </c>
    </row>
    <row r="187" spans="3:9" x14ac:dyDescent="0.35">
      <c r="C187" s="10">
        <v>44792</v>
      </c>
      <c r="D187">
        <v>335.65</v>
      </c>
      <c r="E187">
        <v>88400</v>
      </c>
      <c r="F187">
        <f t="shared" si="12"/>
        <v>-0.73931687121100109</v>
      </c>
      <c r="G187" s="3">
        <v>44792</v>
      </c>
      <c r="H187" s="4">
        <v>5.5500000000000001E-2</v>
      </c>
      <c r="I187">
        <f t="shared" si="13"/>
        <v>-0.79481687121100109</v>
      </c>
    </row>
    <row r="188" spans="3:9" x14ac:dyDescent="0.35">
      <c r="C188" s="10">
        <v>44795</v>
      </c>
      <c r="D188">
        <v>327</v>
      </c>
      <c r="E188">
        <v>104000</v>
      </c>
      <c r="F188">
        <f t="shared" si="12"/>
        <v>-2.5770892298525183</v>
      </c>
      <c r="G188" s="3">
        <v>44795</v>
      </c>
      <c r="H188" s="4">
        <v>5.5800000000000002E-2</v>
      </c>
      <c r="I188">
        <f t="shared" si="13"/>
        <v>-2.6328892298525184</v>
      </c>
    </row>
    <row r="189" spans="3:9" x14ac:dyDescent="0.35">
      <c r="C189" s="10">
        <v>44796</v>
      </c>
      <c r="D189">
        <v>325.5</v>
      </c>
      <c r="E189">
        <v>123500</v>
      </c>
      <c r="F189">
        <f t="shared" si="12"/>
        <v>-0.45871559633027525</v>
      </c>
      <c r="G189" s="3">
        <v>44796</v>
      </c>
      <c r="H189" s="4">
        <v>5.5199999999999999E-2</v>
      </c>
      <c r="I189">
        <f t="shared" si="13"/>
        <v>-0.51391559633027528</v>
      </c>
    </row>
    <row r="190" spans="3:9" x14ac:dyDescent="0.35">
      <c r="C190" s="10">
        <v>44797</v>
      </c>
      <c r="D190">
        <v>324.10000000000002</v>
      </c>
      <c r="E190">
        <v>145600</v>
      </c>
      <c r="F190">
        <f t="shared" si="12"/>
        <v>-0.43010752688171339</v>
      </c>
      <c r="G190" s="3">
        <v>44797</v>
      </c>
      <c r="H190" s="4">
        <v>5.5800000000000002E-2</v>
      </c>
      <c r="I190">
        <f t="shared" si="13"/>
        <v>-0.4859075268817134</v>
      </c>
    </row>
    <row r="191" spans="3:9" x14ac:dyDescent="0.35">
      <c r="C191" s="10">
        <v>44798</v>
      </c>
      <c r="D191">
        <v>327.8</v>
      </c>
      <c r="E191">
        <v>162500</v>
      </c>
      <c r="F191">
        <f t="shared" si="12"/>
        <v>1.1416229558778119</v>
      </c>
      <c r="G191" s="3">
        <v>44798</v>
      </c>
      <c r="H191" s="4">
        <v>5.62E-2</v>
      </c>
      <c r="I191">
        <f t="shared" si="13"/>
        <v>1.0854229558778119</v>
      </c>
    </row>
    <row r="192" spans="3:9" x14ac:dyDescent="0.35">
      <c r="C192" s="10">
        <v>44799</v>
      </c>
      <c r="D192">
        <v>326.25</v>
      </c>
      <c r="E192">
        <v>1300</v>
      </c>
      <c r="F192">
        <f t="shared" si="12"/>
        <v>-0.47284929835265754</v>
      </c>
      <c r="G192" s="3">
        <v>44799</v>
      </c>
      <c r="H192" s="4">
        <v>5.5899999999999998E-2</v>
      </c>
      <c r="I192">
        <f t="shared" si="13"/>
        <v>-0.52874929835265749</v>
      </c>
    </row>
    <row r="193" spans="3:9" x14ac:dyDescent="0.35">
      <c r="C193" s="10">
        <v>44802</v>
      </c>
      <c r="D193">
        <v>316.45</v>
      </c>
      <c r="E193">
        <v>9100</v>
      </c>
      <c r="F193">
        <f t="shared" si="12"/>
        <v>-3.0038314176245242</v>
      </c>
      <c r="G193" s="3">
        <v>44802</v>
      </c>
      <c r="H193" s="4">
        <v>5.5999999999999994E-2</v>
      </c>
      <c r="I193">
        <f t="shared" si="13"/>
        <v>-3.0598314176245243</v>
      </c>
    </row>
    <row r="194" spans="3:9" x14ac:dyDescent="0.35">
      <c r="C194" s="10">
        <v>44803</v>
      </c>
      <c r="D194">
        <v>325.25</v>
      </c>
      <c r="E194">
        <v>7800</v>
      </c>
      <c r="F194">
        <f t="shared" si="12"/>
        <v>2.7808500553009994</v>
      </c>
      <c r="G194" s="3">
        <v>44803</v>
      </c>
      <c r="H194" s="4">
        <v>5.5899999999999998E-2</v>
      </c>
      <c r="I194">
        <f t="shared" si="13"/>
        <v>2.7249500553009995</v>
      </c>
    </row>
    <row r="195" spans="3:9" x14ac:dyDescent="0.35">
      <c r="C195" s="10">
        <v>44810</v>
      </c>
      <c r="D195">
        <v>327.25</v>
      </c>
      <c r="E195">
        <v>19500</v>
      </c>
      <c r="F195">
        <f t="shared" si="12"/>
        <v>0.61491160645657184</v>
      </c>
      <c r="G195" s="3">
        <v>44810</v>
      </c>
      <c r="H195" s="4">
        <v>5.5999999999999994E-2</v>
      </c>
      <c r="I195">
        <f t="shared" si="13"/>
        <v>0.55891160645657179</v>
      </c>
    </row>
    <row r="196" spans="3:9" x14ac:dyDescent="0.35">
      <c r="C196" s="10">
        <v>44811</v>
      </c>
      <c r="D196">
        <v>322.7</v>
      </c>
      <c r="E196">
        <v>23400</v>
      </c>
      <c r="F196">
        <f t="shared" si="12"/>
        <v>-1.3903743315508057</v>
      </c>
      <c r="G196" s="3">
        <v>44811</v>
      </c>
      <c r="H196" s="4">
        <v>5.5899999999999998E-2</v>
      </c>
      <c r="I196">
        <f t="shared" si="13"/>
        <v>-1.4462743315508058</v>
      </c>
    </row>
    <row r="197" spans="3:9" x14ac:dyDescent="0.35">
      <c r="C197" s="10">
        <v>44812</v>
      </c>
      <c r="D197">
        <v>322.7</v>
      </c>
      <c r="E197">
        <v>27300</v>
      </c>
      <c r="F197">
        <f t="shared" ref="F197:F229" si="14">((D197-D196)/D196)*100</f>
        <v>0</v>
      </c>
      <c r="G197" s="3">
        <v>44812</v>
      </c>
      <c r="H197" s="4">
        <v>5.6399999999999999E-2</v>
      </c>
      <c r="I197">
        <f t="shared" ref="I197:I229" si="15">F197-H197</f>
        <v>-5.6399999999999999E-2</v>
      </c>
    </row>
    <row r="198" spans="3:9" x14ac:dyDescent="0.35">
      <c r="C198" s="10">
        <v>44813</v>
      </c>
      <c r="D198">
        <v>332.75</v>
      </c>
      <c r="E198">
        <v>32500</v>
      </c>
      <c r="F198">
        <f t="shared" si="14"/>
        <v>3.1143476913542028</v>
      </c>
      <c r="G198" s="3">
        <v>44813</v>
      </c>
      <c r="H198" s="4">
        <v>5.6399999999999999E-2</v>
      </c>
      <c r="I198">
        <f t="shared" si="15"/>
        <v>3.0579476913542027</v>
      </c>
    </row>
    <row r="199" spans="3:9" x14ac:dyDescent="0.35">
      <c r="C199" s="10">
        <v>44816</v>
      </c>
      <c r="D199">
        <v>342.25</v>
      </c>
      <c r="E199">
        <v>36400</v>
      </c>
      <c r="F199">
        <f t="shared" si="14"/>
        <v>2.8549962434259957</v>
      </c>
      <c r="G199" s="3">
        <v>44816</v>
      </c>
      <c r="H199" s="4">
        <v>5.6600000000000004E-2</v>
      </c>
      <c r="I199">
        <f t="shared" si="15"/>
        <v>2.7983962434259957</v>
      </c>
    </row>
    <row r="200" spans="3:9" x14ac:dyDescent="0.35">
      <c r="C200" s="10">
        <v>44817</v>
      </c>
      <c r="D200">
        <v>339.3</v>
      </c>
      <c r="E200">
        <v>48100</v>
      </c>
      <c r="F200">
        <f t="shared" si="14"/>
        <v>-0.86194302410518286</v>
      </c>
      <c r="G200" s="3">
        <v>44817</v>
      </c>
      <c r="H200" s="4">
        <v>5.6600000000000004E-2</v>
      </c>
      <c r="I200">
        <f t="shared" si="15"/>
        <v>-0.91854302410518285</v>
      </c>
    </row>
    <row r="201" spans="3:9" x14ac:dyDescent="0.35">
      <c r="C201" s="10">
        <v>44818</v>
      </c>
      <c r="D201">
        <v>330.45</v>
      </c>
      <c r="E201">
        <v>55900</v>
      </c>
      <c r="F201">
        <f t="shared" si="14"/>
        <v>-2.6083112290008907</v>
      </c>
      <c r="G201" s="3">
        <v>44818</v>
      </c>
      <c r="H201" s="4">
        <v>5.7000000000000002E-2</v>
      </c>
      <c r="I201">
        <f t="shared" si="15"/>
        <v>-2.6653112290008907</v>
      </c>
    </row>
    <row r="202" spans="3:9" x14ac:dyDescent="0.35">
      <c r="C202" s="10">
        <v>44819</v>
      </c>
      <c r="D202">
        <v>322.8</v>
      </c>
      <c r="E202">
        <v>72800</v>
      </c>
      <c r="F202">
        <f t="shared" si="14"/>
        <v>-2.3150249659555087</v>
      </c>
      <c r="G202" s="3">
        <v>44819</v>
      </c>
      <c r="H202" s="4">
        <v>5.7599999999999998E-2</v>
      </c>
      <c r="I202">
        <f t="shared" si="15"/>
        <v>-2.3726249659555085</v>
      </c>
    </row>
    <row r="203" spans="3:9" x14ac:dyDescent="0.35">
      <c r="C203" s="10">
        <v>44820</v>
      </c>
      <c r="D203">
        <v>311.3</v>
      </c>
      <c r="E203">
        <v>80600</v>
      </c>
      <c r="F203">
        <f t="shared" si="14"/>
        <v>-3.5625774473358116</v>
      </c>
      <c r="G203" s="3">
        <v>44820</v>
      </c>
      <c r="H203" s="4">
        <v>5.7699999999999994E-2</v>
      </c>
      <c r="I203">
        <f t="shared" si="15"/>
        <v>-3.6202774473358117</v>
      </c>
    </row>
    <row r="204" spans="3:9" x14ac:dyDescent="0.35">
      <c r="C204" s="10">
        <v>44823</v>
      </c>
      <c r="D204">
        <v>303.3</v>
      </c>
      <c r="E204">
        <v>87100</v>
      </c>
      <c r="F204">
        <f t="shared" si="14"/>
        <v>-2.5698682942499196</v>
      </c>
      <c r="G204" s="3">
        <v>44823</v>
      </c>
      <c r="H204" s="4">
        <v>5.7800000000000004E-2</v>
      </c>
      <c r="I204">
        <f t="shared" si="15"/>
        <v>-2.6276682942499194</v>
      </c>
    </row>
    <row r="205" spans="3:9" x14ac:dyDescent="0.35">
      <c r="C205" s="10">
        <v>44824</v>
      </c>
      <c r="D205">
        <v>307.89999999999998</v>
      </c>
      <c r="E205">
        <v>84500</v>
      </c>
      <c r="F205">
        <f t="shared" si="14"/>
        <v>1.5166501813385973</v>
      </c>
      <c r="G205" s="3">
        <v>44824</v>
      </c>
      <c r="H205" s="4">
        <v>5.79E-2</v>
      </c>
      <c r="I205">
        <f t="shared" si="15"/>
        <v>1.4587501813385972</v>
      </c>
    </row>
    <row r="206" spans="3:9" x14ac:dyDescent="0.35">
      <c r="C206" s="10">
        <v>44825</v>
      </c>
      <c r="D206">
        <v>305.7</v>
      </c>
      <c r="E206">
        <v>88400</v>
      </c>
      <c r="F206">
        <f t="shared" si="14"/>
        <v>-0.71451770055212371</v>
      </c>
      <c r="G206" s="3">
        <v>44825</v>
      </c>
      <c r="H206" s="4">
        <v>5.8499999999999996E-2</v>
      </c>
      <c r="I206">
        <f t="shared" si="15"/>
        <v>-0.77301770055212371</v>
      </c>
    </row>
    <row r="207" spans="3:9" x14ac:dyDescent="0.35">
      <c r="C207" s="10">
        <v>44827</v>
      </c>
      <c r="D207">
        <v>301.39999999999998</v>
      </c>
      <c r="E207">
        <v>105300</v>
      </c>
      <c r="F207">
        <f t="shared" si="14"/>
        <v>-1.406607785410537</v>
      </c>
      <c r="G207" s="3">
        <v>44827</v>
      </c>
      <c r="H207" s="4">
        <v>5.9000000000000004E-2</v>
      </c>
      <c r="I207">
        <f t="shared" si="15"/>
        <v>-1.4656077854105369</v>
      </c>
    </row>
    <row r="208" spans="3:9" x14ac:dyDescent="0.35">
      <c r="C208" s="10">
        <v>44830</v>
      </c>
      <c r="D208">
        <v>292.75</v>
      </c>
      <c r="E208">
        <v>130000</v>
      </c>
      <c r="F208">
        <f t="shared" si="14"/>
        <v>-2.8699402786993957</v>
      </c>
      <c r="G208" s="3">
        <v>44830</v>
      </c>
      <c r="H208" s="4">
        <v>5.9400000000000001E-2</v>
      </c>
      <c r="I208">
        <f t="shared" si="15"/>
        <v>-2.9293402786993958</v>
      </c>
    </row>
    <row r="209" spans="3:9" x14ac:dyDescent="0.35">
      <c r="C209" s="10">
        <v>44831</v>
      </c>
      <c r="D209">
        <v>293.85000000000002</v>
      </c>
      <c r="E209">
        <v>144300</v>
      </c>
      <c r="F209">
        <f t="shared" si="14"/>
        <v>0.37574722459437154</v>
      </c>
      <c r="G209" s="3">
        <v>44831</v>
      </c>
      <c r="H209" s="4">
        <v>5.9699999999999996E-2</v>
      </c>
      <c r="I209">
        <f t="shared" si="15"/>
        <v>0.31604722459437157</v>
      </c>
    </row>
    <row r="210" spans="3:9" x14ac:dyDescent="0.35">
      <c r="C210" s="10">
        <v>44832</v>
      </c>
      <c r="D210">
        <v>286.89999999999998</v>
      </c>
      <c r="E210">
        <v>231400</v>
      </c>
      <c r="F210">
        <f t="shared" si="14"/>
        <v>-2.3651522885826255</v>
      </c>
      <c r="G210" s="3">
        <v>44832</v>
      </c>
      <c r="H210" s="4">
        <v>6.0999999999999999E-2</v>
      </c>
      <c r="I210">
        <f t="shared" si="15"/>
        <v>-2.4261522885826254</v>
      </c>
    </row>
    <row r="211" spans="3:9" x14ac:dyDescent="0.35">
      <c r="C211" s="10">
        <v>44833</v>
      </c>
      <c r="D211">
        <v>283.45</v>
      </c>
      <c r="E211">
        <v>341900</v>
      </c>
      <c r="F211">
        <f t="shared" si="14"/>
        <v>-1.2025095852213277</v>
      </c>
      <c r="G211" s="3">
        <v>44833</v>
      </c>
      <c r="H211" s="4">
        <v>6.0899999999999996E-2</v>
      </c>
      <c r="I211">
        <f t="shared" si="15"/>
        <v>-1.2634095852213276</v>
      </c>
    </row>
    <row r="212" spans="3:9" x14ac:dyDescent="0.35">
      <c r="C212" s="10">
        <v>44837</v>
      </c>
      <c r="D212">
        <v>281.35000000000002</v>
      </c>
      <c r="E212">
        <v>11700</v>
      </c>
      <c r="F212">
        <f t="shared" si="14"/>
        <v>-0.74087140589167966</v>
      </c>
      <c r="G212" s="3">
        <v>44837</v>
      </c>
      <c r="H212" s="4">
        <v>5.9800000000000006E-2</v>
      </c>
      <c r="I212">
        <f t="shared" si="15"/>
        <v>-0.80067140589167962</v>
      </c>
    </row>
    <row r="213" spans="3:9" x14ac:dyDescent="0.35">
      <c r="C213" s="10">
        <v>44838</v>
      </c>
      <c r="D213">
        <v>290.14999999999998</v>
      </c>
      <c r="E213">
        <v>15600</v>
      </c>
      <c r="F213">
        <f t="shared" si="14"/>
        <v>3.1277767904744818</v>
      </c>
      <c r="G213" s="3">
        <v>44838</v>
      </c>
      <c r="H213" s="4">
        <v>5.96E-2</v>
      </c>
      <c r="I213">
        <f t="shared" si="15"/>
        <v>3.0681767904744817</v>
      </c>
    </row>
    <row r="214" spans="3:9" x14ac:dyDescent="0.35">
      <c r="C214" s="10">
        <v>44840</v>
      </c>
      <c r="D214">
        <v>298.2</v>
      </c>
      <c r="E214">
        <v>16900</v>
      </c>
      <c r="F214">
        <f t="shared" si="14"/>
        <v>2.7744270205066384</v>
      </c>
      <c r="G214" s="3">
        <v>44840</v>
      </c>
      <c r="H214" s="4">
        <v>6.0899999999999996E-2</v>
      </c>
      <c r="I214">
        <f t="shared" si="15"/>
        <v>2.7135270205066382</v>
      </c>
    </row>
    <row r="215" spans="3:9" x14ac:dyDescent="0.35">
      <c r="C215" s="10">
        <v>44841</v>
      </c>
      <c r="D215">
        <v>297.89999999999998</v>
      </c>
      <c r="E215">
        <v>20800</v>
      </c>
      <c r="F215">
        <f t="shared" si="14"/>
        <v>-0.10060362173038612</v>
      </c>
      <c r="G215" s="3">
        <v>44841</v>
      </c>
      <c r="H215" s="4">
        <v>6.1200000000000004E-2</v>
      </c>
      <c r="I215">
        <f t="shared" si="15"/>
        <v>-0.16180362173038612</v>
      </c>
    </row>
    <row r="216" spans="3:9" x14ac:dyDescent="0.35">
      <c r="C216" s="10">
        <v>44844</v>
      </c>
      <c r="D216">
        <v>292</v>
      </c>
      <c r="E216">
        <v>33800</v>
      </c>
      <c r="F216">
        <f t="shared" si="14"/>
        <v>-1.9805303793219124</v>
      </c>
      <c r="G216" s="3">
        <v>44844</v>
      </c>
      <c r="H216" s="4">
        <v>6.13E-2</v>
      </c>
      <c r="I216">
        <f t="shared" si="15"/>
        <v>-2.0418303793219126</v>
      </c>
    </row>
    <row r="217" spans="3:9" x14ac:dyDescent="0.35">
      <c r="C217" s="10">
        <v>44845</v>
      </c>
      <c r="D217">
        <v>284.05</v>
      </c>
      <c r="E217">
        <v>39000</v>
      </c>
      <c r="F217">
        <f t="shared" si="14"/>
        <v>-2.7226027397260233</v>
      </c>
      <c r="G217" s="3">
        <v>44845</v>
      </c>
      <c r="H217" s="4">
        <v>6.2E-2</v>
      </c>
      <c r="I217">
        <f t="shared" si="15"/>
        <v>-2.7846027397260231</v>
      </c>
    </row>
    <row r="218" spans="3:9" x14ac:dyDescent="0.35">
      <c r="C218" s="10">
        <v>44846</v>
      </c>
      <c r="D218">
        <v>285.55</v>
      </c>
      <c r="E218">
        <v>39000</v>
      </c>
      <c r="F218">
        <f t="shared" si="14"/>
        <v>0.52807604295018484</v>
      </c>
      <c r="G218" s="3">
        <v>44846</v>
      </c>
      <c r="H218" s="4">
        <v>6.2300000000000001E-2</v>
      </c>
      <c r="I218">
        <f t="shared" si="15"/>
        <v>0.46577604295018482</v>
      </c>
    </row>
    <row r="219" spans="3:9" x14ac:dyDescent="0.35">
      <c r="C219" s="10">
        <v>44847</v>
      </c>
      <c r="D219">
        <v>282.14999999999998</v>
      </c>
      <c r="E219">
        <v>52000</v>
      </c>
      <c r="F219">
        <f t="shared" si="14"/>
        <v>-1.1906846436701222</v>
      </c>
      <c r="G219" s="3">
        <v>44847</v>
      </c>
      <c r="H219" s="4">
        <v>6.3E-2</v>
      </c>
      <c r="I219">
        <f t="shared" si="15"/>
        <v>-1.2536846436701221</v>
      </c>
    </row>
    <row r="220" spans="3:9" x14ac:dyDescent="0.35">
      <c r="C220" s="10">
        <v>44848</v>
      </c>
      <c r="D220">
        <v>284.7</v>
      </c>
      <c r="E220">
        <v>52000</v>
      </c>
      <c r="F220">
        <f t="shared" si="14"/>
        <v>0.90377458798511845</v>
      </c>
      <c r="G220" s="3">
        <v>44848</v>
      </c>
      <c r="H220" s="4">
        <v>6.3299999999999995E-2</v>
      </c>
      <c r="I220">
        <f t="shared" si="15"/>
        <v>0.84047458798511843</v>
      </c>
    </row>
    <row r="221" spans="3:9" x14ac:dyDescent="0.35">
      <c r="C221" s="10">
        <v>44851</v>
      </c>
      <c r="D221">
        <v>285.25</v>
      </c>
      <c r="E221">
        <v>59800</v>
      </c>
      <c r="F221">
        <f t="shared" si="14"/>
        <v>0.19318580962416979</v>
      </c>
      <c r="G221" s="3">
        <v>44851</v>
      </c>
      <c r="H221" s="4">
        <v>6.3E-2</v>
      </c>
      <c r="I221">
        <f t="shared" si="15"/>
        <v>0.13018580962416978</v>
      </c>
    </row>
    <row r="222" spans="3:9" x14ac:dyDescent="0.35">
      <c r="C222" s="10">
        <v>44852</v>
      </c>
      <c r="D222">
        <v>283.45</v>
      </c>
      <c r="E222">
        <v>85800</v>
      </c>
      <c r="F222">
        <f t="shared" si="14"/>
        <v>-0.63102541630149389</v>
      </c>
      <c r="G222" s="3">
        <v>44852</v>
      </c>
      <c r="H222" s="4">
        <v>6.3E-2</v>
      </c>
      <c r="I222">
        <f t="shared" si="15"/>
        <v>-0.69402541630149384</v>
      </c>
    </row>
    <row r="223" spans="3:9" x14ac:dyDescent="0.35">
      <c r="C223" s="10">
        <v>44853</v>
      </c>
      <c r="D223">
        <v>273.25</v>
      </c>
      <c r="E223">
        <v>100100</v>
      </c>
      <c r="F223">
        <f t="shared" si="14"/>
        <v>-3.5985182571882128</v>
      </c>
      <c r="G223" s="3">
        <v>44853</v>
      </c>
      <c r="H223" s="4">
        <v>6.3299999999999995E-2</v>
      </c>
      <c r="I223">
        <f t="shared" si="15"/>
        <v>-3.6618182571882127</v>
      </c>
    </row>
    <row r="224" spans="3:9" x14ac:dyDescent="0.35">
      <c r="C224" s="10">
        <v>44854</v>
      </c>
      <c r="D224">
        <v>287.45</v>
      </c>
      <c r="E224">
        <v>101400</v>
      </c>
      <c r="F224">
        <f t="shared" si="14"/>
        <v>5.1967063129002709</v>
      </c>
      <c r="G224" s="3">
        <v>44854</v>
      </c>
      <c r="H224" s="4">
        <v>6.3799999999999996E-2</v>
      </c>
      <c r="I224">
        <f t="shared" si="15"/>
        <v>5.1329063129002712</v>
      </c>
    </row>
    <row r="225" spans="3:9" x14ac:dyDescent="0.35">
      <c r="C225" s="10">
        <v>44855</v>
      </c>
      <c r="D225">
        <v>283.89999999999998</v>
      </c>
      <c r="E225">
        <v>106600</v>
      </c>
      <c r="F225">
        <f t="shared" si="14"/>
        <v>-1.2349973908505869</v>
      </c>
      <c r="G225" s="3">
        <v>44855</v>
      </c>
      <c r="H225" s="4">
        <v>6.3799999999999996E-2</v>
      </c>
      <c r="I225">
        <f t="shared" si="15"/>
        <v>-1.298797390850587</v>
      </c>
    </row>
    <row r="226" spans="3:9" x14ac:dyDescent="0.35">
      <c r="C226" s="10">
        <v>44859</v>
      </c>
      <c r="D226">
        <v>274.85000000000002</v>
      </c>
      <c r="E226">
        <v>174200</v>
      </c>
      <c r="F226">
        <f t="shared" si="14"/>
        <v>-3.1877421627333411</v>
      </c>
      <c r="G226" s="3">
        <v>44859</v>
      </c>
      <c r="H226" s="4">
        <v>6.3600000000000004E-2</v>
      </c>
      <c r="I226">
        <f t="shared" si="15"/>
        <v>-3.2513421627333412</v>
      </c>
    </row>
    <row r="227" spans="3:9" x14ac:dyDescent="0.35">
      <c r="C227" s="10">
        <v>44861</v>
      </c>
      <c r="D227">
        <v>272.2</v>
      </c>
      <c r="E227">
        <v>319800</v>
      </c>
      <c r="F227">
        <f t="shared" si="14"/>
        <v>-0.96416227032928292</v>
      </c>
      <c r="G227" s="3">
        <v>44861</v>
      </c>
      <c r="H227" s="4">
        <v>6.3799999999999996E-2</v>
      </c>
      <c r="I227">
        <f t="shared" si="15"/>
        <v>-1.027962270329283</v>
      </c>
    </row>
    <row r="228" spans="3:9" x14ac:dyDescent="0.35">
      <c r="C228" s="10">
        <v>44862</v>
      </c>
      <c r="D228">
        <v>267.3</v>
      </c>
      <c r="E228">
        <v>28000</v>
      </c>
      <c r="F228">
        <f t="shared" si="14"/>
        <v>-1.8001469507714831</v>
      </c>
      <c r="G228" s="3">
        <v>44862</v>
      </c>
      <c r="H228" s="4">
        <v>6.4500000000000002E-2</v>
      </c>
      <c r="I228">
        <f t="shared" si="15"/>
        <v>-1.8646469507714831</v>
      </c>
    </row>
    <row r="229" spans="3:9" x14ac:dyDescent="0.35">
      <c r="C229" s="10">
        <v>44865</v>
      </c>
      <c r="D229">
        <v>275.05</v>
      </c>
      <c r="E229">
        <v>54000</v>
      </c>
      <c r="F229">
        <f t="shared" si="14"/>
        <v>2.8993640104751215</v>
      </c>
      <c r="G229" s="3">
        <v>44865</v>
      </c>
      <c r="H229" s="4">
        <v>6.4399999999999999E-2</v>
      </c>
      <c r="I229">
        <f t="shared" si="15"/>
        <v>2.8349640104751215</v>
      </c>
    </row>
    <row r="230" spans="3:9" x14ac:dyDescent="0.35">
      <c r="F230"/>
      <c r="H2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Bsoft_monthly</vt:lpstr>
      <vt:lpstr>BSOFt Daily</vt:lpstr>
      <vt:lpstr>RAMCOCEM_daily</vt:lpstr>
      <vt:lpstr>RAMCOCEM_weekly</vt:lpstr>
      <vt:lpstr>RAMCOCEM_Monthly</vt:lpstr>
      <vt:lpstr>Bsoft_Weekly</vt:lpstr>
      <vt:lpstr>BSOFT_FUT_NEAR</vt:lpstr>
      <vt:lpstr>BSOFT_FUT_NEXT</vt:lpstr>
      <vt:lpstr>BSOFT_FUT_FAR</vt:lpstr>
      <vt:lpstr>RAMCOCEM_FUT_NEAR</vt:lpstr>
      <vt:lpstr>RAMCOCEM_FUT_NEXT</vt:lpstr>
      <vt:lpstr>BSOFT_BACKWARDATION_CONTANGO</vt:lpstr>
      <vt:lpstr>RAMCOCEM_BACKWARDATION_CONTANGO</vt:lpstr>
      <vt:lpstr>RAMCOCEM_FUT_FAR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</dc:creator>
  <cp:lastModifiedBy>manas</cp:lastModifiedBy>
  <dcterms:created xsi:type="dcterms:W3CDTF">2022-12-01T06:11:52Z</dcterms:created>
  <dcterms:modified xsi:type="dcterms:W3CDTF">2022-12-06T07:33:10Z</dcterms:modified>
</cp:coreProperties>
</file>