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40009_{6F5DF53C-8B56-4A8D-A228-A4356FB85532}" xr6:coauthVersionLast="47" xr6:coauthVersionMax="47" xr10:uidLastSave="{00000000-0000-0000-0000-000000000000}"/>
  <bookViews>
    <workbookView xWindow="-110" yWindow="-110" windowWidth="19420" windowHeight="11500"/>
  </bookViews>
  <sheets>
    <sheet name="US.HiddenPlasticsTradebyPartner" sheetId="1" r:id="rId1"/>
  </sheets>
  <calcPr calcId="0"/>
</workbook>
</file>

<file path=xl/calcChain.xml><?xml version="1.0" encoding="utf-8"?>
<calcChain xmlns="http://schemas.openxmlformats.org/spreadsheetml/2006/main">
  <c r="E70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9" i="1"/>
  <c r="E68" i="1"/>
  <c r="E67" i="1"/>
  <c r="H67" i="1"/>
  <c r="G67" i="1"/>
  <c r="F67" i="1"/>
  <c r="E34" i="1"/>
  <c r="E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E32" i="1"/>
  <c r="E31" i="1"/>
  <c r="H30" i="1"/>
  <c r="G30" i="1"/>
  <c r="F30" i="1"/>
  <c r="E28" i="1"/>
  <c r="E27" i="1"/>
  <c r="E64" i="1"/>
  <c r="E63" i="1"/>
  <c r="E62" i="1"/>
  <c r="E61" i="1"/>
  <c r="E26" i="1"/>
  <c r="E25" i="1"/>
  <c r="E60" i="1"/>
  <c r="E24" i="1"/>
</calcChain>
</file>

<file path=xl/sharedStrings.xml><?xml version="1.0" encoding="utf-8"?>
<sst xmlns="http://schemas.openxmlformats.org/spreadsheetml/2006/main" count="128" uniqueCount="26">
  <si>
    <t>Asia Plastic Consumption</t>
  </si>
  <si>
    <t>Economy_Label</t>
  </si>
  <si>
    <t>Product_Label</t>
  </si>
  <si>
    <t>Year</t>
  </si>
  <si>
    <t>Metric_tons_in_thousands_Value</t>
  </si>
  <si>
    <t>US_dollars_at_current_prices_in_thousands_Value</t>
  </si>
  <si>
    <t>ABS</t>
  </si>
  <si>
    <t>Asia</t>
  </si>
  <si>
    <t>Plastic packaging</t>
  </si>
  <si>
    <t>Arithmetic mean=&gt;</t>
  </si>
  <si>
    <t xml:space="preserve">median=&gt; </t>
  </si>
  <si>
    <t>Mode=&gt;</t>
  </si>
  <si>
    <t>Max Value=&gt;</t>
  </si>
  <si>
    <t>Min Value=&gt;</t>
  </si>
  <si>
    <t>Range=&gt;</t>
  </si>
  <si>
    <t>Q1</t>
  </si>
  <si>
    <t>Q2</t>
  </si>
  <si>
    <t>Q3</t>
  </si>
  <si>
    <t xml:space="preserve">Quartile deviation=&gt; </t>
  </si>
  <si>
    <t>(Q3-Q1)/2</t>
  </si>
  <si>
    <t xml:space="preserve">Average </t>
  </si>
  <si>
    <t xml:space="preserve">Mean Absolute Deviation=&gt; </t>
  </si>
  <si>
    <t>Standard Deviation=&gt;</t>
  </si>
  <si>
    <t>Africa Plastic Consumption</t>
  </si>
  <si>
    <t>Africa</t>
  </si>
  <si>
    <t>Standard Deviation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</si>
</sst>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/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0" xfId="0" applyFill="1" applyBorder="1"/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49" workbookViewId="0">
      <selection activeCell="E71" sqref="E71"/>
    </sheetView>
  </sheetViews>
  <sheetFormatPr defaultRowHeight="14.5" x14ac:dyDescent="0.35"/>
  <cols>
    <col min="1" max="1" width="16.54296875" customWidth="1"/>
    <col min="2" max="2" width="13.1796875" customWidth="1"/>
    <col min="3" max="3" width="12.26953125" customWidth="1"/>
    <col min="4" max="4" width="28.7265625" customWidth="1"/>
    <col min="5" max="5" width="35.1796875" customWidth="1"/>
    <col min="6" max="6" width="13.54296875" customWidth="1"/>
  </cols>
  <sheetData>
    <row r="1" spans="1:6" ht="15.5" thickTop="1" thickBot="1" x14ac:dyDescent="0.4">
      <c r="A1" s="6" t="s">
        <v>0</v>
      </c>
      <c r="B1" s="7"/>
      <c r="C1" s="7"/>
      <c r="D1" s="7"/>
      <c r="E1" s="7"/>
      <c r="F1" s="8"/>
    </row>
    <row r="2" spans="1:6" ht="15.5" thickTop="1" thickBot="1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5" thickTop="1" x14ac:dyDescent="0.35">
      <c r="A3" t="s">
        <v>7</v>
      </c>
      <c r="B3" t="s">
        <v>8</v>
      </c>
      <c r="C3">
        <v>2001</v>
      </c>
      <c r="D3">
        <v>4151</v>
      </c>
      <c r="E3">
        <v>9158590</v>
      </c>
      <c r="F3">
        <f>ABS(34949561.76-E3)</f>
        <v>25790971.759999998</v>
      </c>
    </row>
    <row r="4" spans="1:6" x14ac:dyDescent="0.35">
      <c r="A4" t="s">
        <v>7</v>
      </c>
      <c r="B4" t="s">
        <v>8</v>
      </c>
      <c r="C4">
        <v>2002</v>
      </c>
      <c r="D4">
        <v>5008</v>
      </c>
      <c r="E4">
        <v>10030706</v>
      </c>
      <c r="F4">
        <f t="shared" ref="F4:F23" si="0">ABS(34949561.76-E4)</f>
        <v>24918855.759999998</v>
      </c>
    </row>
    <row r="5" spans="1:6" x14ac:dyDescent="0.35">
      <c r="A5" t="s">
        <v>7</v>
      </c>
      <c r="B5" t="s">
        <v>8</v>
      </c>
      <c r="C5">
        <v>2003</v>
      </c>
      <c r="D5">
        <v>5743</v>
      </c>
      <c r="E5">
        <v>11996576</v>
      </c>
      <c r="F5">
        <f t="shared" si="0"/>
        <v>22952985.759999998</v>
      </c>
    </row>
    <row r="6" spans="1:6" x14ac:dyDescent="0.35">
      <c r="A6" t="s">
        <v>7</v>
      </c>
      <c r="B6" t="s">
        <v>8</v>
      </c>
      <c r="C6">
        <v>2004</v>
      </c>
      <c r="D6">
        <v>6338</v>
      </c>
      <c r="E6">
        <v>15292225</v>
      </c>
      <c r="F6">
        <f t="shared" si="0"/>
        <v>19657336.759999998</v>
      </c>
    </row>
    <row r="7" spans="1:6" x14ac:dyDescent="0.35">
      <c r="A7" t="s">
        <v>7</v>
      </c>
      <c r="B7" t="s">
        <v>8</v>
      </c>
      <c r="C7">
        <v>2005</v>
      </c>
      <c r="D7">
        <v>7100</v>
      </c>
      <c r="E7">
        <v>18437074</v>
      </c>
      <c r="F7">
        <f t="shared" si="0"/>
        <v>16512487.759999998</v>
      </c>
    </row>
    <row r="8" spans="1:6" x14ac:dyDescent="0.35">
      <c r="A8" t="s">
        <v>7</v>
      </c>
      <c r="B8" t="s">
        <v>8</v>
      </c>
      <c r="C8">
        <v>2006</v>
      </c>
      <c r="D8">
        <v>8018</v>
      </c>
      <c r="E8">
        <v>21390361</v>
      </c>
      <c r="F8">
        <f t="shared" si="0"/>
        <v>13559200.759999998</v>
      </c>
    </row>
    <row r="9" spans="1:6" x14ac:dyDescent="0.35">
      <c r="A9" t="s">
        <v>7</v>
      </c>
      <c r="B9" t="s">
        <v>8</v>
      </c>
      <c r="C9">
        <v>2007</v>
      </c>
      <c r="D9">
        <v>8317</v>
      </c>
      <c r="E9">
        <v>24877591</v>
      </c>
      <c r="F9">
        <f t="shared" si="0"/>
        <v>10071970.759999998</v>
      </c>
    </row>
    <row r="10" spans="1:6" x14ac:dyDescent="0.35">
      <c r="A10" t="s">
        <v>7</v>
      </c>
      <c r="B10" t="s">
        <v>8</v>
      </c>
      <c r="C10">
        <v>2008</v>
      </c>
      <c r="D10">
        <v>8376</v>
      </c>
      <c r="E10">
        <v>28540272</v>
      </c>
      <c r="F10">
        <f t="shared" si="0"/>
        <v>6409289.7599999979</v>
      </c>
    </row>
    <row r="11" spans="1:6" x14ac:dyDescent="0.35">
      <c r="A11" t="s">
        <v>7</v>
      </c>
      <c r="B11" t="s">
        <v>8</v>
      </c>
      <c r="C11">
        <v>2009</v>
      </c>
      <c r="D11">
        <v>7748</v>
      </c>
      <c r="E11">
        <v>25214768</v>
      </c>
      <c r="F11">
        <f t="shared" si="0"/>
        <v>9734793.7599999979</v>
      </c>
    </row>
    <row r="12" spans="1:6" x14ac:dyDescent="0.35">
      <c r="A12" t="s">
        <v>7</v>
      </c>
      <c r="B12" t="s">
        <v>8</v>
      </c>
      <c r="C12">
        <v>2010</v>
      </c>
      <c r="D12">
        <v>9164</v>
      </c>
      <c r="E12">
        <v>33669389</v>
      </c>
      <c r="F12">
        <f t="shared" si="0"/>
        <v>1280172.7599999979</v>
      </c>
    </row>
    <row r="13" spans="1:6" x14ac:dyDescent="0.35">
      <c r="A13" t="s">
        <v>7</v>
      </c>
      <c r="B13" t="s">
        <v>8</v>
      </c>
      <c r="C13">
        <v>2011</v>
      </c>
      <c r="D13">
        <v>10240</v>
      </c>
      <c r="E13">
        <v>40705367</v>
      </c>
      <c r="F13">
        <f t="shared" si="0"/>
        <v>5755805.2400000021</v>
      </c>
    </row>
    <row r="14" spans="1:6" x14ac:dyDescent="0.35">
      <c r="A14" t="s">
        <v>7</v>
      </c>
      <c r="B14" t="s">
        <v>8</v>
      </c>
      <c r="C14">
        <v>2012</v>
      </c>
      <c r="D14">
        <v>10132</v>
      </c>
      <c r="E14">
        <v>42593716</v>
      </c>
      <c r="F14">
        <f t="shared" si="0"/>
        <v>7644154.2400000021</v>
      </c>
    </row>
    <row r="15" spans="1:6" x14ac:dyDescent="0.35">
      <c r="A15" t="s">
        <v>7</v>
      </c>
      <c r="B15" t="s">
        <v>8</v>
      </c>
      <c r="C15">
        <v>2013</v>
      </c>
      <c r="D15">
        <v>11845</v>
      </c>
      <c r="E15">
        <v>45935846</v>
      </c>
      <c r="F15">
        <f t="shared" si="0"/>
        <v>10986284.240000002</v>
      </c>
    </row>
    <row r="16" spans="1:6" x14ac:dyDescent="0.35">
      <c r="A16" t="s">
        <v>7</v>
      </c>
      <c r="B16" t="s">
        <v>8</v>
      </c>
      <c r="C16">
        <v>2014</v>
      </c>
      <c r="D16">
        <v>11580</v>
      </c>
      <c r="E16">
        <v>46952028</v>
      </c>
      <c r="F16">
        <f t="shared" si="0"/>
        <v>12002466.240000002</v>
      </c>
    </row>
    <row r="17" spans="1:8" x14ac:dyDescent="0.35">
      <c r="A17" t="s">
        <v>7</v>
      </c>
      <c r="B17" t="s">
        <v>8</v>
      </c>
      <c r="C17">
        <v>2015</v>
      </c>
      <c r="D17">
        <v>11207</v>
      </c>
      <c r="E17">
        <v>44454940</v>
      </c>
      <c r="F17">
        <f t="shared" si="0"/>
        <v>9505378.2400000021</v>
      </c>
    </row>
    <row r="18" spans="1:8" x14ac:dyDescent="0.35">
      <c r="A18" t="s">
        <v>7</v>
      </c>
      <c r="B18" t="s">
        <v>8</v>
      </c>
      <c r="C18">
        <v>2016</v>
      </c>
      <c r="D18">
        <v>10723</v>
      </c>
      <c r="E18">
        <v>43317841</v>
      </c>
      <c r="F18">
        <f t="shared" si="0"/>
        <v>8368279.2400000021</v>
      </c>
    </row>
    <row r="19" spans="1:8" x14ac:dyDescent="0.35">
      <c r="A19" t="s">
        <v>7</v>
      </c>
      <c r="B19" t="s">
        <v>8</v>
      </c>
      <c r="C19">
        <v>2017</v>
      </c>
      <c r="D19">
        <v>12830</v>
      </c>
      <c r="E19">
        <v>47209699</v>
      </c>
      <c r="F19">
        <f t="shared" si="0"/>
        <v>12260137.240000002</v>
      </c>
    </row>
    <row r="20" spans="1:8" x14ac:dyDescent="0.35">
      <c r="A20" t="s">
        <v>7</v>
      </c>
      <c r="B20" t="s">
        <v>8</v>
      </c>
      <c r="C20">
        <v>2018</v>
      </c>
      <c r="D20">
        <v>13487</v>
      </c>
      <c r="E20">
        <v>51473064</v>
      </c>
      <c r="F20">
        <f t="shared" si="0"/>
        <v>16523502.240000002</v>
      </c>
    </row>
    <row r="21" spans="1:8" x14ac:dyDescent="0.35">
      <c r="A21" t="s">
        <v>7</v>
      </c>
      <c r="B21" t="s">
        <v>8</v>
      </c>
      <c r="C21">
        <v>2019</v>
      </c>
      <c r="D21">
        <v>13380</v>
      </c>
      <c r="E21">
        <v>52596578</v>
      </c>
      <c r="F21">
        <f t="shared" si="0"/>
        <v>17647016.240000002</v>
      </c>
    </row>
    <row r="22" spans="1:8" x14ac:dyDescent="0.35">
      <c r="A22" t="s">
        <v>7</v>
      </c>
      <c r="B22" t="s">
        <v>8</v>
      </c>
      <c r="C22">
        <v>2020</v>
      </c>
      <c r="D22">
        <v>14006</v>
      </c>
      <c r="E22">
        <v>55467014</v>
      </c>
      <c r="F22">
        <f t="shared" si="0"/>
        <v>20517452.240000002</v>
      </c>
    </row>
    <row r="23" spans="1:8" x14ac:dyDescent="0.35">
      <c r="A23" t="s">
        <v>7</v>
      </c>
      <c r="B23" t="s">
        <v>8</v>
      </c>
      <c r="C23">
        <v>2021</v>
      </c>
      <c r="D23">
        <v>15773</v>
      </c>
      <c r="E23">
        <v>64627152</v>
      </c>
      <c r="F23">
        <f t="shared" si="0"/>
        <v>29677590.240000002</v>
      </c>
    </row>
    <row r="24" spans="1:8" x14ac:dyDescent="0.35">
      <c r="D24" t="s">
        <v>9</v>
      </c>
      <c r="E24">
        <f>SUM(E3:E23)/20</f>
        <v>36697039.850000001</v>
      </c>
    </row>
    <row r="25" spans="1:8" x14ac:dyDescent="0.35">
      <c r="D25" t="s">
        <v>10</v>
      </c>
      <c r="E25">
        <f>MEDIAN(E3:E23)</f>
        <v>40705367</v>
      </c>
    </row>
    <row r="26" spans="1:8" x14ac:dyDescent="0.35">
      <c r="D26" t="s">
        <v>11</v>
      </c>
      <c r="E26" t="e">
        <f>_xlfn.MODE.SNGL(E3:E23)</f>
        <v>#N/A</v>
      </c>
    </row>
    <row r="27" spans="1:8" x14ac:dyDescent="0.35">
      <c r="D27" t="s">
        <v>12</v>
      </c>
      <c r="E27">
        <f>MAX(E3:E23)</f>
        <v>64627152</v>
      </c>
    </row>
    <row r="28" spans="1:8" x14ac:dyDescent="0.35">
      <c r="D28" t="s">
        <v>13</v>
      </c>
      <c r="E28">
        <f>MIN(E3:E23)</f>
        <v>9158590</v>
      </c>
    </row>
    <row r="29" spans="1:8" x14ac:dyDescent="0.35">
      <c r="D29" t="s">
        <v>14</v>
      </c>
      <c r="E29">
        <v>55468562</v>
      </c>
      <c r="F29" t="s">
        <v>15</v>
      </c>
      <c r="G29" t="s">
        <v>16</v>
      </c>
      <c r="H29" t="s">
        <v>17</v>
      </c>
    </row>
    <row r="30" spans="1:8" x14ac:dyDescent="0.35">
      <c r="D30" t="s">
        <v>18</v>
      </c>
      <c r="E30" t="s">
        <v>19</v>
      </c>
      <c r="F30">
        <f>_xlfn.QUARTILE.INC($E$3:$E$23,1)</f>
        <v>21390361</v>
      </c>
      <c r="G30">
        <f>_xlfn.QUARTILE.INC($E$3:$E$23,2)</f>
        <v>40705367</v>
      </c>
      <c r="H30">
        <f>_xlfn.QUARTILE.INC($E$3:$E$23,3)</f>
        <v>46952028</v>
      </c>
    </row>
    <row r="31" spans="1:8" x14ac:dyDescent="0.35">
      <c r="D31" t="s">
        <v>18</v>
      </c>
      <c r="E31">
        <f>(H30-F30)/2</f>
        <v>12780833.5</v>
      </c>
    </row>
    <row r="32" spans="1:8" x14ac:dyDescent="0.35">
      <c r="D32" t="s">
        <v>20</v>
      </c>
      <c r="E32">
        <f>AVERAGE(E3:E23)</f>
        <v>34949561.761904761</v>
      </c>
    </row>
    <row r="33" spans="1:6" x14ac:dyDescent="0.35">
      <c r="D33" t="s">
        <v>21</v>
      </c>
      <c r="E33">
        <f>AVERAGE(F3:F23)</f>
        <v>14370291.963809524</v>
      </c>
    </row>
    <row r="34" spans="1:6" x14ac:dyDescent="0.35">
      <c r="D34" t="s">
        <v>22</v>
      </c>
      <c r="E34">
        <f>_xlfn.STDEV.S(E3:E23)</f>
        <v>16504539.800441034</v>
      </c>
    </row>
    <row r="36" spans="1:6" ht="15" thickBot="1" x14ac:dyDescent="0.4"/>
    <row r="37" spans="1:6" ht="15.5" thickTop="1" thickBot="1" x14ac:dyDescent="0.4">
      <c r="A37" s="2" t="s">
        <v>23</v>
      </c>
      <c r="B37" s="3"/>
      <c r="C37" s="3"/>
      <c r="D37" s="3"/>
      <c r="E37" s="3"/>
      <c r="F37" s="4"/>
    </row>
    <row r="38" spans="1:6" ht="15.5" thickTop="1" thickBot="1" x14ac:dyDescent="0.4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</row>
    <row r="39" spans="1:6" ht="15" thickTop="1" x14ac:dyDescent="0.35">
      <c r="A39" t="s">
        <v>24</v>
      </c>
      <c r="B39" t="s">
        <v>8</v>
      </c>
      <c r="C39">
        <v>2001</v>
      </c>
      <c r="D39">
        <v>148</v>
      </c>
      <c r="E39">
        <v>158945</v>
      </c>
      <c r="F39">
        <f>ABS(803556.6667-E39)</f>
        <v>644611.66669999994</v>
      </c>
    </row>
    <row r="40" spans="1:6" x14ac:dyDescent="0.35">
      <c r="A40" t="s">
        <v>24</v>
      </c>
      <c r="B40" t="s">
        <v>8</v>
      </c>
      <c r="C40">
        <v>2002</v>
      </c>
      <c r="D40">
        <v>112</v>
      </c>
      <c r="E40">
        <v>156735</v>
      </c>
      <c r="F40">
        <f t="shared" ref="F40:F59" si="1">ABS(803556.6667-E40)</f>
        <v>646821.66669999994</v>
      </c>
    </row>
    <row r="41" spans="1:6" x14ac:dyDescent="0.35">
      <c r="A41" t="s">
        <v>24</v>
      </c>
      <c r="B41" t="s">
        <v>8</v>
      </c>
      <c r="C41">
        <v>2003</v>
      </c>
      <c r="D41">
        <v>167</v>
      </c>
      <c r="E41">
        <v>197444</v>
      </c>
      <c r="F41">
        <f t="shared" si="1"/>
        <v>606112.66669999994</v>
      </c>
    </row>
    <row r="42" spans="1:6" x14ac:dyDescent="0.35">
      <c r="A42" t="s">
        <v>24</v>
      </c>
      <c r="B42" t="s">
        <v>8</v>
      </c>
      <c r="C42">
        <v>2004</v>
      </c>
      <c r="D42">
        <v>210</v>
      </c>
      <c r="E42">
        <v>234770</v>
      </c>
      <c r="F42">
        <f t="shared" si="1"/>
        <v>568786.66669999994</v>
      </c>
    </row>
    <row r="43" spans="1:6" x14ac:dyDescent="0.35">
      <c r="A43" t="s">
        <v>24</v>
      </c>
      <c r="B43" t="s">
        <v>8</v>
      </c>
      <c r="C43">
        <v>2005</v>
      </c>
      <c r="D43">
        <v>244</v>
      </c>
      <c r="E43">
        <v>306868</v>
      </c>
      <c r="F43">
        <f t="shared" si="1"/>
        <v>496688.66669999994</v>
      </c>
    </row>
    <row r="44" spans="1:6" x14ac:dyDescent="0.35">
      <c r="A44" t="s">
        <v>24</v>
      </c>
      <c r="B44" t="s">
        <v>8</v>
      </c>
      <c r="C44">
        <v>2006</v>
      </c>
      <c r="D44">
        <v>151</v>
      </c>
      <c r="E44">
        <v>326155</v>
      </c>
      <c r="F44">
        <f t="shared" si="1"/>
        <v>477401.66669999994</v>
      </c>
    </row>
    <row r="45" spans="1:6" x14ac:dyDescent="0.35">
      <c r="A45" t="s">
        <v>24</v>
      </c>
      <c r="B45" t="s">
        <v>8</v>
      </c>
      <c r="C45">
        <v>2007</v>
      </c>
      <c r="D45">
        <v>196</v>
      </c>
      <c r="E45">
        <v>489726</v>
      </c>
      <c r="F45">
        <f t="shared" si="1"/>
        <v>313830.66669999994</v>
      </c>
    </row>
    <row r="46" spans="1:6" x14ac:dyDescent="0.35">
      <c r="A46" t="s">
        <v>24</v>
      </c>
      <c r="B46" t="s">
        <v>8</v>
      </c>
      <c r="C46">
        <v>2008</v>
      </c>
      <c r="D46">
        <v>225</v>
      </c>
      <c r="E46">
        <v>619594</v>
      </c>
      <c r="F46">
        <f t="shared" si="1"/>
        <v>183962.66669999994</v>
      </c>
    </row>
    <row r="47" spans="1:6" x14ac:dyDescent="0.35">
      <c r="A47" t="s">
        <v>24</v>
      </c>
      <c r="B47" t="s">
        <v>8</v>
      </c>
      <c r="C47">
        <v>2009</v>
      </c>
      <c r="D47">
        <v>270</v>
      </c>
      <c r="E47">
        <v>666802</v>
      </c>
      <c r="F47">
        <f t="shared" si="1"/>
        <v>136754.66669999994</v>
      </c>
    </row>
    <row r="48" spans="1:6" x14ac:dyDescent="0.35">
      <c r="A48" t="s">
        <v>24</v>
      </c>
      <c r="B48" t="s">
        <v>8</v>
      </c>
      <c r="C48">
        <v>2010</v>
      </c>
      <c r="D48">
        <v>386</v>
      </c>
      <c r="E48">
        <v>1095617</v>
      </c>
      <c r="F48">
        <f t="shared" si="1"/>
        <v>292060.33330000006</v>
      </c>
    </row>
    <row r="49" spans="1:6" x14ac:dyDescent="0.35">
      <c r="A49" t="s">
        <v>24</v>
      </c>
      <c r="B49" t="s">
        <v>8</v>
      </c>
      <c r="C49">
        <v>2011</v>
      </c>
      <c r="D49">
        <v>436</v>
      </c>
      <c r="E49">
        <v>982728</v>
      </c>
      <c r="F49">
        <f t="shared" si="1"/>
        <v>179171.33330000006</v>
      </c>
    </row>
    <row r="50" spans="1:6" x14ac:dyDescent="0.35">
      <c r="A50" t="s">
        <v>24</v>
      </c>
      <c r="B50" t="s">
        <v>8</v>
      </c>
      <c r="C50">
        <v>2012</v>
      </c>
      <c r="D50">
        <v>611</v>
      </c>
      <c r="E50">
        <v>1008263</v>
      </c>
      <c r="F50">
        <f t="shared" si="1"/>
        <v>204706.33330000006</v>
      </c>
    </row>
    <row r="51" spans="1:6" x14ac:dyDescent="0.35">
      <c r="A51" t="s">
        <v>24</v>
      </c>
      <c r="B51" t="s">
        <v>8</v>
      </c>
      <c r="C51">
        <v>2013</v>
      </c>
      <c r="D51">
        <v>539</v>
      </c>
      <c r="E51">
        <v>1264690</v>
      </c>
      <c r="F51">
        <f t="shared" si="1"/>
        <v>461133.33330000006</v>
      </c>
    </row>
    <row r="52" spans="1:6" x14ac:dyDescent="0.35">
      <c r="A52" t="s">
        <v>24</v>
      </c>
      <c r="B52" t="s">
        <v>8</v>
      </c>
      <c r="C52">
        <v>2014</v>
      </c>
      <c r="D52">
        <v>503</v>
      </c>
      <c r="E52">
        <v>1151889</v>
      </c>
      <c r="F52">
        <f t="shared" si="1"/>
        <v>348332.33330000006</v>
      </c>
    </row>
    <row r="53" spans="1:6" x14ac:dyDescent="0.35">
      <c r="A53" t="s">
        <v>24</v>
      </c>
      <c r="B53" t="s">
        <v>8</v>
      </c>
      <c r="C53">
        <v>2015</v>
      </c>
      <c r="D53">
        <v>510</v>
      </c>
      <c r="E53">
        <v>1168417</v>
      </c>
      <c r="F53">
        <f t="shared" si="1"/>
        <v>364860.33330000006</v>
      </c>
    </row>
    <row r="54" spans="1:6" x14ac:dyDescent="0.35">
      <c r="A54" t="s">
        <v>24</v>
      </c>
      <c r="B54" t="s">
        <v>8</v>
      </c>
      <c r="C54">
        <v>2016</v>
      </c>
      <c r="D54">
        <v>569</v>
      </c>
      <c r="E54">
        <v>1249783</v>
      </c>
      <c r="F54">
        <f t="shared" si="1"/>
        <v>446226.33330000006</v>
      </c>
    </row>
    <row r="55" spans="1:6" x14ac:dyDescent="0.35">
      <c r="A55" t="s">
        <v>24</v>
      </c>
      <c r="B55" t="s">
        <v>8</v>
      </c>
      <c r="C55">
        <v>2017</v>
      </c>
      <c r="D55">
        <v>685</v>
      </c>
      <c r="E55">
        <v>1159847</v>
      </c>
      <c r="F55">
        <f t="shared" si="1"/>
        <v>356290.33330000006</v>
      </c>
    </row>
    <row r="56" spans="1:6" x14ac:dyDescent="0.35">
      <c r="A56" t="s">
        <v>24</v>
      </c>
      <c r="B56" t="s">
        <v>8</v>
      </c>
      <c r="C56">
        <v>2018</v>
      </c>
      <c r="D56">
        <v>552</v>
      </c>
      <c r="E56">
        <v>1188544</v>
      </c>
      <c r="F56">
        <f t="shared" si="1"/>
        <v>384987.33330000006</v>
      </c>
    </row>
    <row r="57" spans="1:6" x14ac:dyDescent="0.35">
      <c r="A57" t="s">
        <v>24</v>
      </c>
      <c r="B57" t="s">
        <v>8</v>
      </c>
      <c r="C57">
        <v>2019</v>
      </c>
      <c r="D57">
        <v>537</v>
      </c>
      <c r="E57">
        <v>1194811</v>
      </c>
      <c r="F57">
        <f t="shared" si="1"/>
        <v>391254.33330000006</v>
      </c>
    </row>
    <row r="58" spans="1:6" x14ac:dyDescent="0.35">
      <c r="A58" t="s">
        <v>24</v>
      </c>
      <c r="B58" t="s">
        <v>8</v>
      </c>
      <c r="C58">
        <v>2020</v>
      </c>
      <c r="D58">
        <v>328</v>
      </c>
      <c r="E58">
        <v>966802</v>
      </c>
      <c r="F58">
        <f t="shared" si="1"/>
        <v>163245.33330000006</v>
      </c>
    </row>
    <row r="59" spans="1:6" x14ac:dyDescent="0.35">
      <c r="A59" t="s">
        <v>24</v>
      </c>
      <c r="B59" t="s">
        <v>8</v>
      </c>
      <c r="C59">
        <v>2021</v>
      </c>
      <c r="D59">
        <v>464</v>
      </c>
      <c r="E59">
        <v>1286260</v>
      </c>
      <c r="F59">
        <f t="shared" si="1"/>
        <v>482703.33330000006</v>
      </c>
    </row>
    <row r="60" spans="1:6" x14ac:dyDescent="0.35">
      <c r="D60" t="s">
        <v>9</v>
      </c>
      <c r="E60">
        <f>SUM(E39:E59)/20</f>
        <v>843734.5</v>
      </c>
    </row>
    <row r="61" spans="1:6" x14ac:dyDescent="0.35">
      <c r="D61" t="s">
        <v>10</v>
      </c>
      <c r="E61">
        <f>MEDIAN(E39:E59)</f>
        <v>982728</v>
      </c>
    </row>
    <row r="62" spans="1:6" x14ac:dyDescent="0.35">
      <c r="D62" t="s">
        <v>11</v>
      </c>
      <c r="E62" t="e">
        <f>_xlfn.MODE.SNGL(E39:E59)</f>
        <v>#N/A</v>
      </c>
    </row>
    <row r="63" spans="1:6" x14ac:dyDescent="0.35">
      <c r="D63" t="s">
        <v>12</v>
      </c>
      <c r="E63">
        <f>MAX(E39:E59)</f>
        <v>1286260</v>
      </c>
    </row>
    <row r="64" spans="1:6" x14ac:dyDescent="0.35">
      <c r="D64" t="s">
        <v>13</v>
      </c>
      <c r="E64">
        <f>MIN(E39:E59)</f>
        <v>156735</v>
      </c>
    </row>
    <row r="65" spans="4:8" x14ac:dyDescent="0.35">
      <c r="D65" t="s">
        <v>14</v>
      </c>
      <c r="E65">
        <v>1129525</v>
      </c>
    </row>
    <row r="66" spans="4:8" x14ac:dyDescent="0.35">
      <c r="D66" t="s">
        <v>18</v>
      </c>
      <c r="E66" t="s">
        <v>19</v>
      </c>
      <c r="F66" t="s">
        <v>15</v>
      </c>
      <c r="G66" t="s">
        <v>16</v>
      </c>
      <c r="H66" t="s">
        <v>17</v>
      </c>
    </row>
    <row r="67" spans="4:8" x14ac:dyDescent="0.35">
      <c r="D67" t="s">
        <v>18</v>
      </c>
      <c r="E67">
        <f>(H67-F67)/2</f>
        <v>421131</v>
      </c>
      <c r="F67">
        <f>_xlfn.QUARTILE.INC($E$39:$E$59,1)</f>
        <v>326155</v>
      </c>
      <c r="G67">
        <f>_xlfn.QUARTILE.INC($E$39:$E$59,2)</f>
        <v>982728</v>
      </c>
      <c r="H67">
        <f>_xlfn.QUARTILE.INC($E$39:$E$59,3)</f>
        <v>1168417</v>
      </c>
    </row>
    <row r="68" spans="4:8" x14ac:dyDescent="0.35">
      <c r="D68" t="s">
        <v>20</v>
      </c>
      <c r="E68">
        <f>AVERAGE(E39:E59)</f>
        <v>803556.66666666663</v>
      </c>
    </row>
    <row r="69" spans="4:8" x14ac:dyDescent="0.35">
      <c r="D69" t="s">
        <v>21</v>
      </c>
      <c r="E69">
        <v>388092.47619999998</v>
      </c>
    </row>
    <row r="70" spans="4:8" x14ac:dyDescent="0.35">
      <c r="D70" t="s">
        <v>25</v>
      </c>
      <c r="E70">
        <f>_xlfn.STDEV.S(F39:F59)</f>
        <v>158259.9304968763</v>
      </c>
    </row>
  </sheetData>
  <mergeCells count="2">
    <mergeCell ref="A37:F37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US.HiddenPlasticsTradebyPartner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Manas</dc:creator>
  <cp:lastModifiedBy>manas daga</cp:lastModifiedBy>
  <dcterms:created xsi:type="dcterms:W3CDTF">2023-11-18T18:57:49Z</dcterms:created>
  <dcterms:modified xsi:type="dcterms:W3CDTF">2023-11-18T19:11:44Z</dcterms:modified>
</cp:coreProperties>
</file>