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DF91078-B10B-4DA0-9077-E282BD39AF41}" xr6:coauthVersionLast="47" xr6:coauthVersionMax="47" xr10:uidLastSave="{00000000-0000-0000-0000-000000000000}"/>
  <bookViews>
    <workbookView xWindow="-110" yWindow="-110" windowWidth="19420" windowHeight="11500" tabRatio="601" activeTab="2" xr2:uid="{00000000-000D-0000-FFFF-FFFF00000000}"/>
  </bookViews>
  <sheets>
    <sheet name="statewise 2015-16" sheetId="9" r:id="rId1"/>
    <sheet name="Sheet1" sheetId="10" r:id="rId2"/>
    <sheet name="Sheet2" sheetId="11" r:id="rId3"/>
  </sheets>
  <definedNames>
    <definedName name="\c">#REF!</definedName>
    <definedName name="\x">#N/A</definedName>
    <definedName name="\z">#N/A</definedName>
    <definedName name="ABC">#N/A</definedName>
    <definedName name="_xlnm.Print_Area" localSheetId="0">'statewise 2015-16'!$A$1:$Q$37</definedName>
    <definedName name="X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3" i="11" l="1"/>
  <c r="N18" i="11"/>
  <c r="N15" i="11"/>
  <c r="H27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6" i="11"/>
  <c r="E6" i="11"/>
  <c r="E44" i="10"/>
  <c r="P28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7" i="10"/>
  <c r="N28" i="10"/>
  <c r="H28" i="10"/>
  <c r="N8" i="10"/>
  <c r="N9" i="10"/>
  <c r="N10" i="10"/>
  <c r="N11" i="10"/>
  <c r="N12" i="10"/>
  <c r="N19" i="10"/>
  <c r="N20" i="10"/>
  <c r="N21" i="10"/>
  <c r="N22" i="10"/>
  <c r="N23" i="10"/>
  <c r="N24" i="10"/>
  <c r="H10" i="10"/>
  <c r="H14" i="10"/>
  <c r="H24" i="10"/>
  <c r="H25" i="10"/>
  <c r="H26" i="10"/>
  <c r="H27" i="10"/>
  <c r="L8" i="10"/>
  <c r="L9" i="10"/>
  <c r="L10" i="10"/>
  <c r="L11" i="10"/>
  <c r="L12" i="10"/>
  <c r="L13" i="10"/>
  <c r="N13" i="10" s="1"/>
  <c r="L14" i="10"/>
  <c r="N14" i="10" s="1"/>
  <c r="L15" i="10"/>
  <c r="N15" i="10" s="1"/>
  <c r="L16" i="10"/>
  <c r="N16" i="10" s="1"/>
  <c r="L17" i="10"/>
  <c r="N17" i="10" s="1"/>
  <c r="L18" i="10"/>
  <c r="N18" i="10" s="1"/>
  <c r="L19" i="10"/>
  <c r="L20" i="10"/>
  <c r="L21" i="10"/>
  <c r="L22" i="10"/>
  <c r="L23" i="10"/>
  <c r="L24" i="10"/>
  <c r="L25" i="10"/>
  <c r="N25" i="10" s="1"/>
  <c r="L26" i="10"/>
  <c r="N26" i="10" s="1"/>
  <c r="L27" i="10"/>
  <c r="N27" i="10" s="1"/>
  <c r="L7" i="10"/>
  <c r="N7" i="10" s="1"/>
  <c r="F8" i="10"/>
  <c r="H8" i="10" s="1"/>
  <c r="F9" i="10"/>
  <c r="H9" i="10" s="1"/>
  <c r="F10" i="10"/>
  <c r="F11" i="10"/>
  <c r="H11" i="10" s="1"/>
  <c r="F12" i="10"/>
  <c r="H12" i="10" s="1"/>
  <c r="F13" i="10"/>
  <c r="H13" i="10" s="1"/>
  <c r="F14" i="10"/>
  <c r="F15" i="10"/>
  <c r="H15" i="10" s="1"/>
  <c r="F16" i="10"/>
  <c r="H16" i="10" s="1"/>
  <c r="F17" i="10"/>
  <c r="H17" i="10" s="1"/>
  <c r="F18" i="10"/>
  <c r="H18" i="10" s="1"/>
  <c r="F19" i="10"/>
  <c r="H19" i="10" s="1"/>
  <c r="F20" i="10"/>
  <c r="H20" i="10" s="1"/>
  <c r="F21" i="10"/>
  <c r="H21" i="10" s="1"/>
  <c r="F22" i="10"/>
  <c r="H22" i="10" s="1"/>
  <c r="F23" i="10"/>
  <c r="H23" i="10" s="1"/>
  <c r="F24" i="10"/>
  <c r="F25" i="10"/>
  <c r="F26" i="10"/>
  <c r="F27" i="10"/>
  <c r="F7" i="10"/>
  <c r="H7" i="10" s="1"/>
  <c r="K30" i="10"/>
  <c r="E30" i="10"/>
  <c r="K28" i="10"/>
  <c r="E28" i="10"/>
  <c r="O32" i="9" l="1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</calcChain>
</file>

<file path=xl/sharedStrings.xml><?xml version="1.0" encoding="utf-8"?>
<sst xmlns="http://schemas.openxmlformats.org/spreadsheetml/2006/main" count="142" uniqueCount="77">
  <si>
    <t>Total</t>
  </si>
  <si>
    <t>Rice</t>
  </si>
  <si>
    <t>Jowar</t>
  </si>
  <si>
    <t>Maize</t>
  </si>
  <si>
    <t>Ragi</t>
  </si>
  <si>
    <t>Wheat</t>
  </si>
  <si>
    <t>Barley</t>
  </si>
  <si>
    <t>Gram</t>
  </si>
  <si>
    <t>Tur</t>
  </si>
  <si>
    <t>Pulses</t>
  </si>
  <si>
    <t>Andhra Pradesh</t>
  </si>
  <si>
    <t>Jharkhand</t>
  </si>
  <si>
    <t>Chhattisgarh</t>
  </si>
  <si>
    <t xml:space="preserve"> Table 8.2-AREA UNDER PRINCIPAL CROPS</t>
  </si>
  <si>
    <t>AGRICULTURE</t>
  </si>
  <si>
    <t>Kharif</t>
  </si>
  <si>
    <t>Rabi</t>
  </si>
  <si>
    <t>Coarse Cereals</t>
  </si>
  <si>
    <t>Foodgrains</t>
  </si>
  <si>
    <t>State/ UT</t>
  </si>
  <si>
    <t>Gujarat</t>
  </si>
  <si>
    <t>Himachal Pradesh</t>
  </si>
  <si>
    <t>Karnataka</t>
  </si>
  <si>
    <t>Maharashtra</t>
  </si>
  <si>
    <t>Punjab</t>
  </si>
  <si>
    <t>West Bengal</t>
  </si>
  <si>
    <t>Others</t>
  </si>
  <si>
    <t>Haryana</t>
  </si>
  <si>
    <t>Jammu &amp; Kashmir</t>
  </si>
  <si>
    <t>Madhya Pradesh</t>
  </si>
  <si>
    <t>Rajasthan</t>
  </si>
  <si>
    <t>Uttar Pradesh</t>
  </si>
  <si>
    <t>Area : ('000 hectares)</t>
  </si>
  <si>
    <t xml:space="preserve">Bajra </t>
  </si>
  <si>
    <t>Urad</t>
  </si>
  <si>
    <t>Moong</t>
  </si>
  <si>
    <t>Assam</t>
  </si>
  <si>
    <t>Bihar</t>
  </si>
  <si>
    <t xml:space="preserve">Kerala </t>
  </si>
  <si>
    <t>Orissa</t>
  </si>
  <si>
    <t>Tamilnadu</t>
  </si>
  <si>
    <t>Uttarakhand</t>
  </si>
  <si>
    <t xml:space="preserve">All-India </t>
  </si>
  <si>
    <t>Other Pulses</t>
  </si>
  <si>
    <t>Small Millets Kharif</t>
  </si>
  <si>
    <t>Sources: 1. Directorate of Economics and Statistics, Ministry of Agriculture and Farmers Welfare</t>
  </si>
  <si>
    <t>Telangana</t>
  </si>
  <si>
    <t>(State-wise Fourth Advance Estimates of Area under  Principle Crops during 2015-16)</t>
  </si>
  <si>
    <t>P: Provisional</t>
  </si>
  <si>
    <t>#: Figure include Telangana</t>
  </si>
  <si>
    <t>X-X'= x</t>
  </si>
  <si>
    <t>Y-Y'= y</t>
  </si>
  <si>
    <r>
      <t>y</t>
    </r>
    <r>
      <rPr>
        <vertAlign val="superscript"/>
        <sz val="10"/>
        <rFont val="Courier"/>
      </rPr>
      <t>2</t>
    </r>
  </si>
  <si>
    <t>(X)</t>
  </si>
  <si>
    <t>(Y)</t>
  </si>
  <si>
    <t>Total X</t>
  </si>
  <si>
    <t>Total Y</t>
  </si>
  <si>
    <t>Avg X'</t>
  </si>
  <si>
    <t>Avg Y'</t>
  </si>
  <si>
    <r>
      <t>x</t>
    </r>
    <r>
      <rPr>
        <b/>
        <vertAlign val="superscript"/>
        <sz val="11"/>
        <rFont val="Times New Roman"/>
        <family val="1"/>
      </rPr>
      <t>2</t>
    </r>
  </si>
  <si>
    <r>
      <t>Total x</t>
    </r>
    <r>
      <rPr>
        <vertAlign val="superscript"/>
        <sz val="10"/>
        <rFont val="Courier"/>
      </rPr>
      <t>2</t>
    </r>
  </si>
  <si>
    <r>
      <t>Total y</t>
    </r>
    <r>
      <rPr>
        <vertAlign val="superscript"/>
        <sz val="10"/>
        <rFont val="Courier"/>
      </rPr>
      <t>2</t>
    </r>
  </si>
  <si>
    <t>xy</t>
  </si>
  <si>
    <t>Total xy</t>
  </si>
  <si>
    <t xml:space="preserve">r </t>
  </si>
  <si>
    <t>=</t>
  </si>
  <si>
    <t>It means less correlation</t>
  </si>
  <si>
    <t>But relation is positive</t>
  </si>
  <si>
    <t>so both moong and urad arent grone in same size of area difference is huge</t>
  </si>
  <si>
    <t>X</t>
  </si>
  <si>
    <t>Y</t>
  </si>
  <si>
    <r>
      <t>R</t>
    </r>
    <r>
      <rPr>
        <b/>
        <vertAlign val="subscript"/>
        <sz val="11"/>
        <rFont val="Times New Roman"/>
        <family val="1"/>
      </rPr>
      <t>X</t>
    </r>
  </si>
  <si>
    <r>
      <t>R</t>
    </r>
    <r>
      <rPr>
        <b/>
        <vertAlign val="subscript"/>
        <sz val="11"/>
        <rFont val="Times New Roman"/>
        <family val="1"/>
      </rPr>
      <t>Y</t>
    </r>
  </si>
  <si>
    <t>D [Rx-Ry]</t>
  </si>
  <si>
    <r>
      <t>D</t>
    </r>
    <r>
      <rPr>
        <b/>
        <vertAlign val="superscript"/>
        <sz val="11"/>
        <rFont val="Times New Roman"/>
        <family val="1"/>
      </rPr>
      <t>2</t>
    </r>
  </si>
  <si>
    <t>P</t>
  </si>
  <si>
    <r>
      <t>n(n</t>
    </r>
    <r>
      <rPr>
        <vertAlign val="superscript"/>
        <sz val="10"/>
        <rFont val="Courier"/>
      </rPr>
      <t>2</t>
    </r>
    <r>
      <rPr>
        <sz val="10"/>
        <rFont val="Courier"/>
      </rPr>
      <t>-1)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</si>
</sst>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"/>
  </numFmts>
  <fonts count="17" x14ac:knownFonts="1">
    <font>
      <sz val="10"/>
      <name val="Courie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2"/>
      <color indexed="8"/>
      <name val="Times New Roman"/>
      <family val="1"/>
    </font>
    <font>
      <b/>
      <sz val="10"/>
      <name val="Times New Roman"/>
      <family val="1"/>
    </font>
    <font>
      <b/>
      <sz val="14"/>
      <name val="Courier"/>
      <family val="3"/>
    </font>
    <font>
      <b/>
      <sz val="11"/>
      <color indexed="8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1"/>
      <name val="Courier"/>
      <family val="3"/>
    </font>
    <font>
      <b/>
      <sz val="12"/>
      <name val="Times New Roman"/>
      <family val="1"/>
    </font>
    <font>
      <sz val="10"/>
      <name val="Arial"/>
      <family val="2"/>
    </font>
    <font>
      <vertAlign val="superscript"/>
      <sz val="10"/>
      <name val="Courier"/>
    </font>
    <font>
      <b/>
      <vertAlign val="superscript"/>
      <sz val="11"/>
      <name val="Times New Roman"/>
      <family val="1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vertAlign val="subscript"/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164" fontId="0" fillId="0" borderId="0"/>
    <xf numFmtId="164" fontId="2" fillId="0" borderId="0"/>
    <xf numFmtId="0" fontId="11" fillId="0" borderId="0"/>
    <xf numFmtId="0" fontId="1" fillId="0" borderId="0"/>
    <xf numFmtId="9" fontId="11" fillId="0" borderId="0" applyFont="0" applyFill="0" applyBorder="0" applyAlignment="0" applyProtection="0"/>
  </cellStyleXfs>
  <cellXfs count="55">
    <xf numFmtId="164" fontId="0" fillId="0" borderId="0" xfId="0"/>
    <xf numFmtId="164" fontId="5" fillId="5" borderId="0" xfId="0" applyFont="1" applyFill="1"/>
    <xf numFmtId="164" fontId="9" fillId="5" borderId="0" xfId="0" applyFont="1" applyFill="1"/>
    <xf numFmtId="164" fontId="7" fillId="2" borderId="3" xfId="0" applyFont="1" applyFill="1" applyBorder="1"/>
    <xf numFmtId="164" fontId="0" fillId="5" borderId="0" xfId="0" applyFill="1"/>
    <xf numFmtId="164" fontId="10" fillId="2" borderId="6" xfId="0" applyFont="1" applyFill="1" applyBorder="1"/>
    <xf numFmtId="164" fontId="10" fillId="2" borderId="7" xfId="0" applyFont="1" applyFill="1" applyBorder="1"/>
    <xf numFmtId="164" fontId="10" fillId="2" borderId="0" xfId="0" applyFont="1" applyFill="1"/>
    <xf numFmtId="164" fontId="7" fillId="2" borderId="8" xfId="0" applyFont="1" applyFill="1" applyBorder="1"/>
    <xf numFmtId="164" fontId="4" fillId="2" borderId="7" xfId="0" applyFont="1" applyFill="1" applyBorder="1" applyAlignment="1">
      <alignment wrapText="1"/>
    </xf>
    <xf numFmtId="164" fontId="8" fillId="4" borderId="0" xfId="0" applyFont="1" applyFill="1"/>
    <xf numFmtId="164" fontId="4" fillId="2" borderId="7" xfId="0" applyFont="1" applyFill="1" applyBorder="1"/>
    <xf numFmtId="164" fontId="8" fillId="3" borderId="0" xfId="0" applyFont="1" applyFill="1"/>
    <xf numFmtId="164" fontId="6" fillId="5" borderId="7" xfId="0" applyFont="1" applyFill="1" applyBorder="1"/>
    <xf numFmtId="164" fontId="0" fillId="5" borderId="7" xfId="0" applyFill="1" applyBorder="1"/>
    <xf numFmtId="164" fontId="0" fillId="5" borderId="9" xfId="0" applyFill="1" applyBorder="1"/>
    <xf numFmtId="164" fontId="0" fillId="5" borderId="10" xfId="0" applyFill="1" applyBorder="1"/>
    <xf numFmtId="164" fontId="10" fillId="2" borderId="5" xfId="0" applyFont="1" applyFill="1" applyBorder="1"/>
    <xf numFmtId="164" fontId="4" fillId="2" borderId="11" xfId="0" applyFont="1" applyFill="1" applyBorder="1"/>
    <xf numFmtId="164" fontId="4" fillId="3" borderId="1" xfId="0" applyFont="1" applyFill="1" applyBorder="1"/>
    <xf numFmtId="164" fontId="7" fillId="2" borderId="8" xfId="0" applyFont="1" applyFill="1" applyBorder="1" applyAlignment="1">
      <alignment horizontal="center"/>
    </xf>
    <xf numFmtId="164" fontId="7" fillId="2" borderId="3" xfId="0" applyFont="1" applyFill="1" applyBorder="1" applyAlignment="1">
      <alignment horizontal="center"/>
    </xf>
    <xf numFmtId="164" fontId="8" fillId="3" borderId="1" xfId="0" applyFont="1" applyFill="1" applyBorder="1"/>
    <xf numFmtId="164" fontId="2" fillId="5" borderId="7" xfId="0" applyFont="1" applyFill="1" applyBorder="1"/>
    <xf numFmtId="49" fontId="3" fillId="2" borderId="0" xfId="0" applyNumberFormat="1" applyFont="1" applyFill="1" applyAlignment="1">
      <alignment horizontal="center"/>
    </xf>
    <xf numFmtId="164" fontId="7" fillId="2" borderId="1" xfId="0" applyFont="1" applyFill="1" applyBorder="1" applyAlignment="1">
      <alignment horizontal="right"/>
    </xf>
    <xf numFmtId="164" fontId="10" fillId="2" borderId="0" xfId="0" applyFont="1" applyFill="1" applyAlignment="1">
      <alignment horizontal="center"/>
    </xf>
    <xf numFmtId="164" fontId="10" fillId="2" borderId="7" xfId="0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164" fontId="7" fillId="2" borderId="7" xfId="0" applyFont="1" applyFill="1" applyBorder="1" applyAlignment="1">
      <alignment horizontal="center"/>
    </xf>
    <xf numFmtId="164" fontId="7" fillId="2" borderId="0" xfId="0" applyFont="1" applyFill="1" applyAlignment="1">
      <alignment horizontal="center"/>
    </xf>
    <xf numFmtId="164" fontId="0" fillId="0" borderId="0" xfId="0" applyFill="1"/>
    <xf numFmtId="164" fontId="7" fillId="0" borderId="12" xfId="0" applyFont="1" applyFill="1" applyBorder="1" applyAlignment="1"/>
    <xf numFmtId="164" fontId="7" fillId="0" borderId="4" xfId="0" applyFont="1" applyFill="1" applyBorder="1" applyAlignment="1"/>
    <xf numFmtId="164" fontId="7" fillId="0" borderId="13" xfId="0" applyFont="1" applyFill="1" applyBorder="1" applyAlignment="1"/>
    <xf numFmtId="164" fontId="7" fillId="0" borderId="0" xfId="0" applyFont="1" applyFill="1" applyBorder="1" applyAlignment="1"/>
    <xf numFmtId="164" fontId="7" fillId="2" borderId="14" xfId="0" applyFont="1" applyFill="1" applyBorder="1" applyAlignment="1">
      <alignment horizontal="center"/>
    </xf>
    <xf numFmtId="164" fontId="7" fillId="2" borderId="2" xfId="0" applyFont="1" applyFill="1" applyBorder="1" applyAlignment="1">
      <alignment horizontal="center"/>
    </xf>
    <xf numFmtId="164" fontId="7" fillId="2" borderId="0" xfId="0" applyFont="1" applyFill="1" applyBorder="1" applyAlignment="1">
      <alignment horizontal="center"/>
    </xf>
    <xf numFmtId="164" fontId="7" fillId="2" borderId="11" xfId="0" applyFont="1" applyFill="1" applyBorder="1" applyAlignment="1">
      <alignment horizontal="center"/>
    </xf>
    <xf numFmtId="164" fontId="7" fillId="2" borderId="1" xfId="0" applyFont="1" applyFill="1" applyBorder="1" applyAlignment="1">
      <alignment horizontal="center"/>
    </xf>
    <xf numFmtId="164" fontId="4" fillId="4" borderId="7" xfId="0" applyFont="1" applyFill="1" applyBorder="1"/>
    <xf numFmtId="164" fontId="0" fillId="0" borderId="0" xfId="0" applyAlignment="1"/>
    <xf numFmtId="164" fontId="7" fillId="2" borderId="0" xfId="0" applyFont="1" applyFill="1" applyBorder="1"/>
    <xf numFmtId="164" fontId="7" fillId="2" borderId="0" xfId="0" applyFont="1" applyFill="1" applyBorder="1" applyAlignment="1">
      <alignment horizontal="center"/>
    </xf>
    <xf numFmtId="164" fontId="14" fillId="0" borderId="0" xfId="0" applyFont="1"/>
    <xf numFmtId="164" fontId="15" fillId="0" borderId="0" xfId="0" applyFont="1"/>
    <xf numFmtId="164" fontId="14" fillId="6" borderId="0" xfId="0" applyFont="1" applyFill="1"/>
    <xf numFmtId="164" fontId="14" fillId="7" borderId="0" xfId="0" applyFont="1" applyFill="1"/>
    <xf numFmtId="164" fontId="14" fillId="7" borderId="0" xfId="0" applyFont="1" applyFill="1" applyAlignment="1">
      <alignment horizontal="center"/>
    </xf>
    <xf numFmtId="2" fontId="14" fillId="6" borderId="0" xfId="0" applyNumberFormat="1" applyFont="1" applyFill="1"/>
    <xf numFmtId="164" fontId="14" fillId="0" borderId="0" xfId="0" applyFont="1" applyFill="1"/>
    <xf numFmtId="164" fontId="7" fillId="2" borderId="15" xfId="0" applyFont="1" applyFill="1" applyBorder="1" applyAlignment="1">
      <alignment horizontal="center"/>
    </xf>
    <xf numFmtId="2" fontId="14" fillId="2" borderId="0" xfId="0" applyNumberFormat="1" applyFont="1" applyFill="1"/>
    <xf numFmtId="164" fontId="14" fillId="2" borderId="0" xfId="0" applyFont="1" applyFill="1"/>
  </cellXfs>
  <cellStyles count="5">
    <cellStyle name="Normal" xfId="0" builtinId="0"/>
    <cellStyle name="Normal 10" xfId="2" xr:uid="{00000000-0005-0000-0000-000001000000}"/>
    <cellStyle name="Normal 5" xfId="1" xr:uid="{00000000-0005-0000-0000-000002000000}"/>
    <cellStyle name="Normal 7" xfId="3" xr:uid="{00000000-0005-0000-0000-000003000000}"/>
    <cellStyle name="Percent 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911412</xdr:colOff>
      <xdr:row>35</xdr:row>
      <xdr:rowOff>89647</xdr:rowOff>
    </xdr:from>
    <xdr:to>
      <xdr:col>7</xdr:col>
      <xdr:colOff>118181</xdr:colOff>
      <xdr:row>41</xdr:row>
      <xdr:rowOff>37399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DE4B4B-5503-1637-3268-2B2A8C974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9588" y="5954059"/>
          <a:ext cx="2844946" cy="8890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515470</xdr:colOff>
      <xdr:row>4</xdr:row>
      <xdr:rowOff>9435</xdr:rowOff>
    </xdr:from>
    <xdr:to>
      <xdr:col>14</xdr:col>
      <xdr:colOff>194235</xdr:colOff>
      <xdr:row>10</xdr:row>
      <xdr:rowOff>33704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40C91A-0071-BF30-ECF4-165D68250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51588" y="659376"/>
          <a:ext cx="2308412" cy="1114975"/>
        </a:xfrm>
        <a:prstGeom prst="rect">
          <a:avLst/>
        </a:prstGeom>
      </xdr:spPr>
    </xdr:pic>
    <xdr:clientData/>
  </xdr:twoCellAnchor>
  <xdr:oneCellAnchor>
    <xdr:from>
      <xdr:col>8</xdr:col>
      <xdr:colOff>450476</xdr:colOff>
      <xdr:row>12</xdr:row>
      <xdr:rowOff>99359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DDF6B90-52DD-E9B3-8BCE-9650B3093DE3}"/>
            </a:ext>
          </a:extLst>
        </xdr:cNvPr>
        <xdr:cNvSpPr txBox="1"/>
      </xdr:nvSpPr>
      <xdr:spPr>
        <a:xfrm>
          <a:off x="6471770" y="216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2241</xdr:colOff>
      <xdr:row>13</xdr:row>
      <xdr:rowOff>84418</xdr:rowOff>
    </xdr:from>
    <xdr:ext cx="673005" cy="4099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DA31364-7860-BFB6-4FE5-1C4F96CDC82C}"/>
                </a:ext>
              </a:extLst>
            </xdr:cNvPr>
            <xdr:cNvSpPr txBox="1"/>
          </xdr:nvSpPr>
          <xdr:spPr>
            <a:xfrm>
              <a:off x="7995770" y="2318124"/>
              <a:ext cx="67300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6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DA31364-7860-BFB6-4FE5-1C4F96CDC82C}"/>
                </a:ext>
              </a:extLst>
            </xdr:cNvPr>
            <xdr:cNvSpPr txBox="1"/>
          </xdr:nvSpPr>
          <xdr:spPr>
            <a:xfrm>
              <a:off x="7995770" y="2318124"/>
              <a:ext cx="67300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6</a:t>
              </a:r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 𝐷2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7"/>
  <sheetViews>
    <sheetView topLeftCell="A16" zoomScale="70" zoomScaleNormal="70" zoomScaleSheetLayoutView="115" workbookViewId="0">
      <pane xSplit="1" topLeftCell="B1" activePane="topRight" state="frozen"/>
      <selection pane="topRight" activeCell="A4" sqref="A4:Q4"/>
    </sheetView>
  </sheetViews>
  <sheetFormatPr defaultColWidth="10.25" defaultRowHeight="12.5" x14ac:dyDescent="0.25"/>
  <cols>
    <col min="1" max="1" width="15" customWidth="1"/>
    <col min="2" max="14" width="10.08203125" customWidth="1"/>
    <col min="15" max="15" width="11.33203125" customWidth="1"/>
    <col min="16" max="17" width="10.08203125" customWidth="1"/>
    <col min="18" max="18" width="15.08203125" customWidth="1"/>
    <col min="19" max="33" width="10.08203125" customWidth="1"/>
    <col min="34" max="34" width="0" hidden="1" customWidth="1"/>
    <col min="37" max="37" width="10.25" customWidth="1"/>
  </cols>
  <sheetData>
    <row r="1" spans="1:17" ht="15" x14ac:dyDescent="0.3">
      <c r="A1" s="17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8" customHeight="1" x14ac:dyDescent="0.3">
      <c r="A2" s="27" t="s">
        <v>14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ht="18" customHeight="1" x14ac:dyDescent="0.3">
      <c r="A3" s="28" t="s">
        <v>13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18" customHeight="1" x14ac:dyDescent="0.3">
      <c r="A4" s="29" t="s">
        <v>47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</row>
    <row r="5" spans="1:17" ht="18" customHeight="1" x14ac:dyDescent="0.3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15" x14ac:dyDescent="0.3">
      <c r="A6" s="6"/>
      <c r="B6" s="25" t="s">
        <v>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ht="27" customHeight="1" x14ac:dyDescent="0.3">
      <c r="A7" s="8" t="s">
        <v>19</v>
      </c>
      <c r="B7" s="3" t="s">
        <v>1</v>
      </c>
      <c r="C7" s="3" t="s">
        <v>2</v>
      </c>
      <c r="D7" s="3" t="s">
        <v>33</v>
      </c>
      <c r="E7" s="3" t="s">
        <v>3</v>
      </c>
      <c r="F7" s="3" t="s">
        <v>4</v>
      </c>
      <c r="G7" s="3" t="s">
        <v>44</v>
      </c>
      <c r="H7" s="3" t="s">
        <v>5</v>
      </c>
      <c r="I7" s="3" t="s">
        <v>6</v>
      </c>
      <c r="J7" s="3" t="s">
        <v>17</v>
      </c>
      <c r="K7" s="3" t="s">
        <v>7</v>
      </c>
      <c r="L7" s="3" t="s">
        <v>8</v>
      </c>
      <c r="M7" s="3" t="s">
        <v>34</v>
      </c>
      <c r="N7" s="3" t="s">
        <v>35</v>
      </c>
      <c r="O7" s="3" t="s">
        <v>43</v>
      </c>
      <c r="P7" s="3" t="s">
        <v>9</v>
      </c>
      <c r="Q7" s="3" t="s">
        <v>18</v>
      </c>
    </row>
    <row r="8" spans="1:17" ht="14" x14ac:dyDescent="0.3">
      <c r="A8" s="8"/>
      <c r="B8" s="3" t="s">
        <v>0</v>
      </c>
      <c r="C8" s="3" t="s">
        <v>0</v>
      </c>
      <c r="D8" s="3" t="s">
        <v>15</v>
      </c>
      <c r="E8" s="3" t="s">
        <v>0</v>
      </c>
      <c r="F8" s="3" t="s">
        <v>15</v>
      </c>
      <c r="G8" s="3" t="s">
        <v>15</v>
      </c>
      <c r="H8" s="3" t="s">
        <v>16</v>
      </c>
      <c r="I8" s="3" t="s">
        <v>16</v>
      </c>
      <c r="J8" s="3" t="s">
        <v>0</v>
      </c>
      <c r="K8" s="3" t="s">
        <v>16</v>
      </c>
      <c r="L8" s="3" t="s">
        <v>15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</row>
    <row r="9" spans="1:17" ht="14" x14ac:dyDescent="0.3">
      <c r="A9" s="20">
        <v>1</v>
      </c>
      <c r="B9" s="21">
        <v>2</v>
      </c>
      <c r="C9" s="21">
        <v>3</v>
      </c>
      <c r="D9" s="21">
        <v>4</v>
      </c>
      <c r="E9" s="21">
        <v>5</v>
      </c>
      <c r="F9" s="21">
        <v>6</v>
      </c>
      <c r="G9" s="21">
        <v>7</v>
      </c>
      <c r="H9" s="21">
        <v>8</v>
      </c>
      <c r="I9" s="21">
        <v>9</v>
      </c>
      <c r="J9" s="21">
        <v>10</v>
      </c>
      <c r="K9" s="21">
        <v>11</v>
      </c>
      <c r="L9" s="21">
        <v>12</v>
      </c>
      <c r="M9" s="21">
        <v>13</v>
      </c>
      <c r="N9" s="21">
        <v>14</v>
      </c>
      <c r="O9" s="21">
        <v>15</v>
      </c>
      <c r="P9" s="21">
        <v>16</v>
      </c>
      <c r="Q9" s="21">
        <v>17</v>
      </c>
    </row>
    <row r="10" spans="1:17" ht="25" customHeight="1" x14ac:dyDescent="0.3">
      <c r="A10" s="9" t="s">
        <v>10</v>
      </c>
      <c r="B10" s="10">
        <v>2161</v>
      </c>
      <c r="C10" s="10">
        <v>174</v>
      </c>
      <c r="D10" s="10">
        <v>37</v>
      </c>
      <c r="E10" s="10">
        <v>233</v>
      </c>
      <c r="F10" s="10">
        <v>31</v>
      </c>
      <c r="G10" s="10">
        <v>51</v>
      </c>
      <c r="H10" s="10"/>
      <c r="I10" s="10"/>
      <c r="J10" s="10">
        <v>526</v>
      </c>
      <c r="K10" s="10">
        <v>471</v>
      </c>
      <c r="L10" s="10">
        <v>220</v>
      </c>
      <c r="M10" s="10">
        <v>456</v>
      </c>
      <c r="N10" s="10">
        <v>212</v>
      </c>
      <c r="O10" s="10">
        <f>P10-SUM(K10:N10)</f>
        <v>92</v>
      </c>
      <c r="P10" s="10">
        <v>1451</v>
      </c>
      <c r="Q10" s="10">
        <v>4138</v>
      </c>
    </row>
    <row r="11" spans="1:17" ht="25" customHeight="1" x14ac:dyDescent="0.3">
      <c r="A11" s="11" t="s">
        <v>36</v>
      </c>
      <c r="B11" s="12">
        <v>2468</v>
      </c>
      <c r="C11" s="12"/>
      <c r="D11" s="12"/>
      <c r="E11" s="12">
        <v>25</v>
      </c>
      <c r="F11" s="12"/>
      <c r="G11" s="12">
        <v>5</v>
      </c>
      <c r="H11" s="12">
        <v>30</v>
      </c>
      <c r="I11" s="12"/>
      <c r="J11" s="12">
        <v>30</v>
      </c>
      <c r="K11" s="12"/>
      <c r="L11" s="12">
        <v>6</v>
      </c>
      <c r="M11" s="12">
        <v>60</v>
      </c>
      <c r="N11" s="12">
        <v>14</v>
      </c>
      <c r="O11" s="12">
        <f t="shared" ref="O11:O32" si="0">P11-SUM(K11:N11)</f>
        <v>75</v>
      </c>
      <c r="P11" s="12">
        <v>155</v>
      </c>
      <c r="Q11" s="12">
        <v>2683</v>
      </c>
    </row>
    <row r="12" spans="1:17" ht="25" customHeight="1" x14ac:dyDescent="0.3">
      <c r="A12" s="11" t="s">
        <v>37</v>
      </c>
      <c r="B12" s="10">
        <v>3214.5819999999999</v>
      </c>
      <c r="C12" s="10">
        <v>1.633</v>
      </c>
      <c r="D12" s="10">
        <v>3.37</v>
      </c>
      <c r="E12" s="10">
        <v>701.66700000000003</v>
      </c>
      <c r="F12" s="10">
        <v>6.89</v>
      </c>
      <c r="G12" s="10">
        <v>2.68</v>
      </c>
      <c r="H12" s="10">
        <v>2155.634</v>
      </c>
      <c r="I12" s="10">
        <v>10.913</v>
      </c>
      <c r="J12" s="10">
        <v>727.15300000000002</v>
      </c>
      <c r="K12" s="10">
        <v>60.933</v>
      </c>
      <c r="L12" s="10">
        <v>21.277000000000001</v>
      </c>
      <c r="M12" s="10">
        <v>15.095000000000001</v>
      </c>
      <c r="N12" s="10">
        <v>160.84199999999998</v>
      </c>
      <c r="O12" s="10">
        <f t="shared" si="0"/>
        <v>248.06499999999994</v>
      </c>
      <c r="P12" s="10">
        <v>506.21199999999993</v>
      </c>
      <c r="Q12" s="10">
        <v>6603.5810000000001</v>
      </c>
    </row>
    <row r="13" spans="1:17" ht="25" customHeight="1" x14ac:dyDescent="0.3">
      <c r="A13" s="11" t="s">
        <v>12</v>
      </c>
      <c r="B13" s="12">
        <v>3816</v>
      </c>
      <c r="C13" s="12">
        <v>5.0999999999999996</v>
      </c>
      <c r="D13" s="12">
        <v>0</v>
      </c>
      <c r="E13" s="12">
        <v>114.5</v>
      </c>
      <c r="F13" s="12">
        <v>6.9</v>
      </c>
      <c r="G13" s="12">
        <v>94.8</v>
      </c>
      <c r="H13" s="12">
        <v>108.2</v>
      </c>
      <c r="I13" s="12">
        <v>2.4</v>
      </c>
      <c r="J13" s="12">
        <v>223.70000000000002</v>
      </c>
      <c r="K13" s="12">
        <v>303.2</v>
      </c>
      <c r="L13" s="12">
        <v>64.400000000000006</v>
      </c>
      <c r="M13" s="12">
        <v>101.39999999999999</v>
      </c>
      <c r="N13" s="12">
        <v>15.8</v>
      </c>
      <c r="O13" s="12">
        <f t="shared" si="0"/>
        <v>355.99999999999994</v>
      </c>
      <c r="P13" s="12">
        <v>840.8</v>
      </c>
      <c r="Q13" s="12">
        <v>4988.7</v>
      </c>
    </row>
    <row r="14" spans="1:17" ht="25" customHeight="1" x14ac:dyDescent="0.3">
      <c r="A14" s="11" t="s">
        <v>20</v>
      </c>
      <c r="B14" s="10">
        <v>763</v>
      </c>
      <c r="C14" s="10">
        <v>104</v>
      </c>
      <c r="D14" s="10">
        <v>394</v>
      </c>
      <c r="E14" s="10">
        <v>387</v>
      </c>
      <c r="F14" s="10">
        <v>19</v>
      </c>
      <c r="G14" s="10">
        <v>43.6</v>
      </c>
      <c r="H14" s="10">
        <v>851</v>
      </c>
      <c r="I14" s="10"/>
      <c r="J14" s="10">
        <v>947.6</v>
      </c>
      <c r="K14" s="10">
        <v>115</v>
      </c>
      <c r="L14" s="10">
        <v>227</v>
      </c>
      <c r="M14" s="10">
        <v>72</v>
      </c>
      <c r="N14" s="10">
        <v>138</v>
      </c>
      <c r="O14" s="10">
        <f t="shared" si="0"/>
        <v>46.299999999999955</v>
      </c>
      <c r="P14" s="10">
        <v>598.29999999999995</v>
      </c>
      <c r="Q14" s="10">
        <v>3159.8999999999996</v>
      </c>
    </row>
    <row r="15" spans="1:17" ht="25" customHeight="1" x14ac:dyDescent="0.3">
      <c r="A15" s="11" t="s">
        <v>27</v>
      </c>
      <c r="B15" s="12">
        <v>1354</v>
      </c>
      <c r="C15" s="12">
        <v>53</v>
      </c>
      <c r="D15" s="12">
        <v>370</v>
      </c>
      <c r="E15" s="12">
        <v>6</v>
      </c>
      <c r="F15" s="12"/>
      <c r="G15" s="12"/>
      <c r="H15" s="12">
        <v>2576</v>
      </c>
      <c r="I15" s="12">
        <v>41</v>
      </c>
      <c r="J15" s="12">
        <v>470</v>
      </c>
      <c r="K15" s="12">
        <v>42</v>
      </c>
      <c r="L15" s="12">
        <v>5</v>
      </c>
      <c r="M15" s="12">
        <v>1.5</v>
      </c>
      <c r="N15" s="12">
        <v>9.4</v>
      </c>
      <c r="O15" s="12">
        <f t="shared" si="0"/>
        <v>11.699999999999996</v>
      </c>
      <c r="P15" s="12">
        <v>69.599999999999994</v>
      </c>
      <c r="Q15" s="12">
        <v>4469.6000000000004</v>
      </c>
    </row>
    <row r="16" spans="1:17" ht="25" customHeight="1" x14ac:dyDescent="0.3">
      <c r="A16" s="11" t="s">
        <v>21</v>
      </c>
      <c r="B16" s="10">
        <v>75.099999999999994</v>
      </c>
      <c r="C16" s="10"/>
      <c r="D16" s="10">
        <v>0.84199999999999997</v>
      </c>
      <c r="E16" s="10">
        <v>295.61200000000002</v>
      </c>
      <c r="F16" s="10">
        <v>2.0249999999999999</v>
      </c>
      <c r="G16" s="10">
        <v>4.6859999999999999</v>
      </c>
      <c r="H16" s="10">
        <v>345.07</v>
      </c>
      <c r="I16" s="10">
        <v>19.222000000000001</v>
      </c>
      <c r="J16" s="10">
        <v>322.38699999999994</v>
      </c>
      <c r="K16" s="10">
        <v>0.43</v>
      </c>
      <c r="L16" s="10">
        <v>8.2000000000000003E-2</v>
      </c>
      <c r="M16" s="10">
        <v>8.6999999999999993</v>
      </c>
      <c r="N16" s="10">
        <v>0.34</v>
      </c>
      <c r="O16" s="10">
        <f t="shared" si="0"/>
        <v>20.195</v>
      </c>
      <c r="P16" s="10">
        <v>29.747</v>
      </c>
      <c r="Q16" s="10">
        <v>772.30399999999986</v>
      </c>
    </row>
    <row r="17" spans="1:17" ht="25" customHeight="1" x14ac:dyDescent="0.3">
      <c r="A17" s="11" t="s">
        <v>28</v>
      </c>
      <c r="B17" s="12">
        <v>267.98</v>
      </c>
      <c r="C17" s="12">
        <v>0.06</v>
      </c>
      <c r="D17" s="12">
        <v>16.62</v>
      </c>
      <c r="E17" s="12">
        <v>306.07</v>
      </c>
      <c r="F17" s="12">
        <v>8.8239999999999998</v>
      </c>
      <c r="G17" s="12">
        <v>4.71</v>
      </c>
      <c r="H17" s="12">
        <v>320.94</v>
      </c>
      <c r="I17" s="12">
        <v>6.74</v>
      </c>
      <c r="J17" s="12">
        <v>343.024</v>
      </c>
      <c r="K17" s="12">
        <v>0.16600000000000001</v>
      </c>
      <c r="L17" s="12"/>
      <c r="M17" s="12">
        <v>0</v>
      </c>
      <c r="N17" s="12">
        <v>1.46</v>
      </c>
      <c r="O17" s="12">
        <f t="shared" si="0"/>
        <v>21.62</v>
      </c>
      <c r="P17" s="12">
        <v>23.246000000000002</v>
      </c>
      <c r="Q17" s="12">
        <v>955.19</v>
      </c>
    </row>
    <row r="18" spans="1:17" ht="25" customHeight="1" x14ac:dyDescent="0.3">
      <c r="A18" s="11" t="s">
        <v>11</v>
      </c>
      <c r="B18" s="10">
        <v>1588.8789999999999</v>
      </c>
      <c r="C18" s="10">
        <v>2.1080000000000001</v>
      </c>
      <c r="D18" s="10">
        <v>0.216</v>
      </c>
      <c r="E18" s="10">
        <v>288.04699999999997</v>
      </c>
      <c r="F18" s="10">
        <v>12.853</v>
      </c>
      <c r="G18" s="10"/>
      <c r="H18" s="10">
        <v>161.11000000000001</v>
      </c>
      <c r="I18" s="10"/>
      <c r="J18" s="10">
        <v>303.22399999999999</v>
      </c>
      <c r="K18" s="10">
        <v>164.22399999999999</v>
      </c>
      <c r="L18" s="10">
        <v>193.68</v>
      </c>
      <c r="M18" s="10">
        <v>94.876000000000005</v>
      </c>
      <c r="N18" s="10">
        <v>24.884</v>
      </c>
      <c r="O18" s="10">
        <f t="shared" si="0"/>
        <v>117.16600000000005</v>
      </c>
      <c r="P18" s="10">
        <v>594.83000000000004</v>
      </c>
      <c r="Q18" s="10">
        <v>2648.0430000000001</v>
      </c>
    </row>
    <row r="19" spans="1:17" ht="25" customHeight="1" x14ac:dyDescent="0.3">
      <c r="A19" s="11" t="s">
        <v>22</v>
      </c>
      <c r="B19" s="12">
        <v>1061</v>
      </c>
      <c r="C19" s="12">
        <v>1089</v>
      </c>
      <c r="D19" s="12">
        <v>168</v>
      </c>
      <c r="E19" s="12">
        <v>1179</v>
      </c>
      <c r="F19" s="12">
        <v>681</v>
      </c>
      <c r="G19" s="12">
        <v>28</v>
      </c>
      <c r="H19" s="12">
        <v>171</v>
      </c>
      <c r="I19" s="12"/>
      <c r="J19" s="12">
        <v>3145</v>
      </c>
      <c r="K19" s="12">
        <v>1372</v>
      </c>
      <c r="L19" s="12">
        <v>648</v>
      </c>
      <c r="M19" s="12">
        <v>89</v>
      </c>
      <c r="N19" s="12">
        <v>357</v>
      </c>
      <c r="O19" s="12">
        <f t="shared" si="0"/>
        <v>314</v>
      </c>
      <c r="P19" s="12">
        <v>2780</v>
      </c>
      <c r="Q19" s="12">
        <v>7157</v>
      </c>
    </row>
    <row r="20" spans="1:17" ht="25" customHeight="1" x14ac:dyDescent="0.3">
      <c r="A20" s="11" t="s">
        <v>38</v>
      </c>
      <c r="B20" s="10">
        <v>196.87</v>
      </c>
      <c r="C20" s="10">
        <v>0.16700000000000001</v>
      </c>
      <c r="D20" s="10"/>
      <c r="E20" s="10">
        <v>5.9200000000000003E-2</v>
      </c>
      <c r="F20" s="10">
        <v>6.5299999999999997E-2</v>
      </c>
      <c r="G20" s="10">
        <v>1.35E-2</v>
      </c>
      <c r="H20" s="10">
        <v>2E-3</v>
      </c>
      <c r="I20" s="10"/>
      <c r="J20" s="10">
        <v>0.30500000000000005</v>
      </c>
      <c r="K20" s="10">
        <v>1.0165</v>
      </c>
      <c r="L20" s="10">
        <v>0.224</v>
      </c>
      <c r="M20" s="10">
        <v>0</v>
      </c>
      <c r="N20" s="10">
        <v>0</v>
      </c>
      <c r="O20" s="10">
        <f t="shared" si="0"/>
        <v>0.29390000000000005</v>
      </c>
      <c r="P20" s="10">
        <v>1.5344</v>
      </c>
      <c r="Q20" s="10">
        <v>198.7114</v>
      </c>
    </row>
    <row r="21" spans="1:17" ht="25" customHeight="1" x14ac:dyDescent="0.3">
      <c r="A21" s="11" t="s">
        <v>29</v>
      </c>
      <c r="B21" s="12">
        <v>2024</v>
      </c>
      <c r="C21" s="12">
        <v>205</v>
      </c>
      <c r="D21" s="12">
        <v>267</v>
      </c>
      <c r="E21" s="12">
        <v>1098</v>
      </c>
      <c r="F21" s="12">
        <v>130</v>
      </c>
      <c r="G21" s="12">
        <v>123</v>
      </c>
      <c r="H21" s="12">
        <v>5911</v>
      </c>
      <c r="I21" s="12">
        <v>97</v>
      </c>
      <c r="J21" s="12">
        <v>1920</v>
      </c>
      <c r="K21" s="12">
        <v>3017</v>
      </c>
      <c r="L21" s="12">
        <v>579</v>
      </c>
      <c r="M21" s="12">
        <v>935</v>
      </c>
      <c r="N21" s="12">
        <v>295</v>
      </c>
      <c r="O21" s="12">
        <f t="shared" si="0"/>
        <v>936.19999999999982</v>
      </c>
      <c r="P21" s="12">
        <v>5762.2</v>
      </c>
      <c r="Q21" s="12">
        <v>15617.2</v>
      </c>
    </row>
    <row r="22" spans="1:17" ht="25" customHeight="1" x14ac:dyDescent="0.3">
      <c r="A22" s="11" t="s">
        <v>23</v>
      </c>
      <c r="B22" s="10">
        <v>1533</v>
      </c>
      <c r="C22" s="10">
        <v>2796</v>
      </c>
      <c r="D22" s="10">
        <v>639</v>
      </c>
      <c r="E22" s="10">
        <v>1007</v>
      </c>
      <c r="F22" s="10">
        <v>97</v>
      </c>
      <c r="G22" s="10">
        <v>67.400000000000006</v>
      </c>
      <c r="H22" s="10">
        <v>629</v>
      </c>
      <c r="I22" s="10"/>
      <c r="J22" s="10">
        <v>4606.3999999999996</v>
      </c>
      <c r="K22" s="10">
        <v>1441</v>
      </c>
      <c r="L22" s="10">
        <v>1039</v>
      </c>
      <c r="M22" s="10">
        <v>280</v>
      </c>
      <c r="N22" s="10">
        <v>385</v>
      </c>
      <c r="O22" s="10">
        <f t="shared" si="0"/>
        <v>211</v>
      </c>
      <c r="P22" s="10">
        <v>3356</v>
      </c>
      <c r="Q22" s="10">
        <v>10124.4</v>
      </c>
    </row>
    <row r="23" spans="1:17" ht="25" customHeight="1" x14ac:dyDescent="0.3">
      <c r="A23" s="11" t="s">
        <v>39</v>
      </c>
      <c r="B23" s="12">
        <v>3943.1000000000004</v>
      </c>
      <c r="C23" s="12">
        <v>6.21</v>
      </c>
      <c r="D23" s="12">
        <v>2.11</v>
      </c>
      <c r="E23" s="12">
        <v>55.57</v>
      </c>
      <c r="F23" s="12">
        <v>45.8</v>
      </c>
      <c r="G23" s="12">
        <v>25.35</v>
      </c>
      <c r="H23" s="12">
        <v>0.48</v>
      </c>
      <c r="I23" s="12"/>
      <c r="J23" s="12">
        <v>135.04</v>
      </c>
      <c r="K23" s="12">
        <v>39.18</v>
      </c>
      <c r="L23" s="12">
        <v>138.29</v>
      </c>
      <c r="M23" s="12">
        <v>437</v>
      </c>
      <c r="N23" s="12">
        <v>284.76</v>
      </c>
      <c r="O23" s="12">
        <f t="shared" si="0"/>
        <v>395.40000000000009</v>
      </c>
      <c r="P23" s="12">
        <v>1294.6300000000001</v>
      </c>
      <c r="Q23" s="12">
        <v>5373.25</v>
      </c>
    </row>
    <row r="24" spans="1:17" ht="25" customHeight="1" x14ac:dyDescent="0.3">
      <c r="A24" s="11" t="s">
        <v>24</v>
      </c>
      <c r="B24" s="10">
        <v>2975</v>
      </c>
      <c r="C24" s="10">
        <v>0</v>
      </c>
      <c r="D24" s="10"/>
      <c r="E24" s="10">
        <v>115</v>
      </c>
      <c r="F24" s="10"/>
      <c r="G24" s="10"/>
      <c r="H24" s="10">
        <v>3499</v>
      </c>
      <c r="I24" s="10">
        <v>10.1</v>
      </c>
      <c r="J24" s="10">
        <v>125.1</v>
      </c>
      <c r="K24" s="10">
        <v>1.7</v>
      </c>
      <c r="L24" s="10">
        <v>2.6</v>
      </c>
      <c r="M24" s="10">
        <v>2</v>
      </c>
      <c r="N24" s="10">
        <v>38.699999999999996</v>
      </c>
      <c r="O24" s="10">
        <f t="shared" si="0"/>
        <v>3.8000000000000043</v>
      </c>
      <c r="P24" s="10">
        <v>48.8</v>
      </c>
      <c r="Q24" s="10">
        <v>6647.9</v>
      </c>
    </row>
    <row r="25" spans="1:17" ht="25" customHeight="1" x14ac:dyDescent="0.3">
      <c r="A25" s="11" t="s">
        <v>30</v>
      </c>
      <c r="B25" s="12">
        <v>182.87700000000001</v>
      </c>
      <c r="C25" s="12">
        <v>631.16999999999996</v>
      </c>
      <c r="D25" s="12">
        <v>4044.5909999999999</v>
      </c>
      <c r="E25" s="12">
        <v>881.10400000000004</v>
      </c>
      <c r="F25" s="12"/>
      <c r="G25" s="12">
        <v>13.887</v>
      </c>
      <c r="H25" s="12">
        <v>3108.973</v>
      </c>
      <c r="I25" s="12">
        <v>256.029</v>
      </c>
      <c r="J25" s="12">
        <v>5826.780999999999</v>
      </c>
      <c r="K25" s="12">
        <v>941.95799999999997</v>
      </c>
      <c r="L25" s="12">
        <v>12.2</v>
      </c>
      <c r="M25" s="12">
        <v>298.74</v>
      </c>
      <c r="N25" s="12">
        <v>1372.8340000000001</v>
      </c>
      <c r="O25" s="12">
        <f t="shared" si="0"/>
        <v>1245.3800000000001</v>
      </c>
      <c r="P25" s="12">
        <v>3871.1120000000001</v>
      </c>
      <c r="Q25" s="12">
        <v>12989.742999999999</v>
      </c>
    </row>
    <row r="26" spans="1:17" ht="25" customHeight="1" x14ac:dyDescent="0.3">
      <c r="A26" s="11" t="s">
        <v>40</v>
      </c>
      <c r="B26" s="10">
        <v>2037.2590902395959</v>
      </c>
      <c r="C26" s="10">
        <v>351.57</v>
      </c>
      <c r="D26" s="10">
        <v>56.83</v>
      </c>
      <c r="E26" s="10">
        <v>363.90999999999997</v>
      </c>
      <c r="F26" s="10">
        <v>92.81</v>
      </c>
      <c r="G26" s="10">
        <v>35.67</v>
      </c>
      <c r="H26" s="10"/>
      <c r="I26" s="10"/>
      <c r="J26" s="10">
        <v>900.79000000000008</v>
      </c>
      <c r="K26" s="10">
        <v>4.88</v>
      </c>
      <c r="L26" s="10">
        <v>60.1</v>
      </c>
      <c r="M26" s="10">
        <v>416.47</v>
      </c>
      <c r="N26" s="10">
        <v>250.3</v>
      </c>
      <c r="O26" s="10">
        <f t="shared" si="0"/>
        <v>194.81999999999994</v>
      </c>
      <c r="P26" s="10">
        <v>926.56999999999994</v>
      </c>
      <c r="Q26" s="10">
        <v>3864.6190902395961</v>
      </c>
    </row>
    <row r="27" spans="1:17" ht="25" customHeight="1" x14ac:dyDescent="0.3">
      <c r="A27" s="11" t="s">
        <v>46</v>
      </c>
      <c r="B27" s="10">
        <v>1046</v>
      </c>
      <c r="C27" s="10">
        <v>76</v>
      </c>
      <c r="D27" s="10">
        <v>6</v>
      </c>
      <c r="E27" s="10">
        <v>573</v>
      </c>
      <c r="F27" s="10">
        <v>1</v>
      </c>
      <c r="G27" s="10">
        <v>1</v>
      </c>
      <c r="H27" s="10">
        <v>5</v>
      </c>
      <c r="I27" s="10"/>
      <c r="J27" s="10">
        <v>657</v>
      </c>
      <c r="K27" s="10">
        <v>70</v>
      </c>
      <c r="L27" s="10">
        <v>248</v>
      </c>
      <c r="M27" s="10">
        <v>32</v>
      </c>
      <c r="N27" s="10">
        <v>111</v>
      </c>
      <c r="O27" s="10">
        <f t="shared" si="0"/>
        <v>16.100000000000023</v>
      </c>
      <c r="P27" s="10">
        <v>477.1</v>
      </c>
      <c r="Q27" s="10">
        <v>2185.1</v>
      </c>
    </row>
    <row r="28" spans="1:17" ht="25" customHeight="1" x14ac:dyDescent="0.3">
      <c r="A28" s="11" t="s">
        <v>31</v>
      </c>
      <c r="B28" s="12">
        <v>5867</v>
      </c>
      <c r="C28" s="12">
        <v>155</v>
      </c>
      <c r="D28" s="12">
        <v>975</v>
      </c>
      <c r="E28" s="12">
        <v>679</v>
      </c>
      <c r="F28" s="12"/>
      <c r="G28" s="12">
        <v>8</v>
      </c>
      <c r="H28" s="12">
        <v>9645</v>
      </c>
      <c r="I28" s="12">
        <v>124</v>
      </c>
      <c r="J28" s="12">
        <v>1941</v>
      </c>
      <c r="K28" s="12">
        <v>268</v>
      </c>
      <c r="L28" s="12">
        <v>265</v>
      </c>
      <c r="M28" s="12">
        <v>614</v>
      </c>
      <c r="N28" s="12">
        <v>97</v>
      </c>
      <c r="O28" s="12">
        <f t="shared" si="0"/>
        <v>621</v>
      </c>
      <c r="P28" s="12">
        <v>1865</v>
      </c>
      <c r="Q28" s="12">
        <v>19318</v>
      </c>
    </row>
    <row r="29" spans="1:17" ht="25" customHeight="1" x14ac:dyDescent="0.3">
      <c r="A29" s="11" t="s">
        <v>41</v>
      </c>
      <c r="B29" s="10">
        <v>264</v>
      </c>
      <c r="C29" s="10"/>
      <c r="D29" s="10"/>
      <c r="E29" s="10">
        <v>23</v>
      </c>
      <c r="F29" s="10">
        <v>107</v>
      </c>
      <c r="G29" s="10">
        <v>59</v>
      </c>
      <c r="H29" s="10">
        <v>342</v>
      </c>
      <c r="I29" s="10">
        <v>19</v>
      </c>
      <c r="J29" s="10">
        <v>208</v>
      </c>
      <c r="K29" s="10">
        <v>1</v>
      </c>
      <c r="L29" s="10">
        <v>4</v>
      </c>
      <c r="M29" s="10">
        <v>15</v>
      </c>
      <c r="N29" s="10">
        <v>0</v>
      </c>
      <c r="O29" s="10">
        <f t="shared" si="0"/>
        <v>43</v>
      </c>
      <c r="P29" s="10">
        <v>63</v>
      </c>
      <c r="Q29" s="10">
        <v>877</v>
      </c>
    </row>
    <row r="30" spans="1:17" ht="25" customHeight="1" x14ac:dyDescent="0.3">
      <c r="A30" s="11" t="s">
        <v>25</v>
      </c>
      <c r="B30" s="12">
        <v>5463.37</v>
      </c>
      <c r="C30" s="12">
        <v>0.04</v>
      </c>
      <c r="D30" s="12">
        <v>0.17</v>
      </c>
      <c r="E30" s="12">
        <v>156</v>
      </c>
      <c r="F30" s="12">
        <v>11</v>
      </c>
      <c r="G30" s="12">
        <v>1.6</v>
      </c>
      <c r="H30" s="12">
        <v>339.85</v>
      </c>
      <c r="I30" s="12">
        <v>2.5</v>
      </c>
      <c r="J30" s="12">
        <v>171.31</v>
      </c>
      <c r="K30" s="12">
        <v>30.792000000000002</v>
      </c>
      <c r="L30" s="12">
        <v>2.8370000000000002</v>
      </c>
      <c r="M30" s="12">
        <v>75</v>
      </c>
      <c r="N30" s="12">
        <v>57.1</v>
      </c>
      <c r="O30" s="12">
        <f t="shared" si="0"/>
        <v>246.51300000000001</v>
      </c>
      <c r="P30" s="12">
        <v>412.24200000000002</v>
      </c>
      <c r="Q30" s="12">
        <v>6386.7720000000008</v>
      </c>
    </row>
    <row r="31" spans="1:17" ht="25" customHeight="1" x14ac:dyDescent="0.3">
      <c r="A31" s="11" t="s">
        <v>26</v>
      </c>
      <c r="B31" s="10">
        <v>1030.8524321805253</v>
      </c>
      <c r="C31" s="10">
        <v>3.6235801862064085</v>
      </c>
      <c r="D31" s="10">
        <v>2.5987093302683051</v>
      </c>
      <c r="E31" s="10">
        <v>204.31312029259777</v>
      </c>
      <c r="F31" s="10">
        <v>5.7418148915335756</v>
      </c>
      <c r="G31" s="10">
        <v>29.084377936795704</v>
      </c>
      <c r="H31" s="10">
        <v>28.338428301984024</v>
      </c>
      <c r="I31" s="10">
        <v>0.9037251662004373</v>
      </c>
      <c r="J31" s="10">
        <v>251.57150751282833</v>
      </c>
      <c r="K31" s="10">
        <v>3.5944907169633513</v>
      </c>
      <c r="L31" s="10">
        <v>9.1570152514395922</v>
      </c>
      <c r="M31" s="10">
        <v>15.216886987696654</v>
      </c>
      <c r="N31" s="10">
        <v>6.6941420493614299</v>
      </c>
      <c r="O31" s="10">
        <f t="shared" si="0"/>
        <v>103.1049042115809</v>
      </c>
      <c r="P31" s="10">
        <v>137.76743921704193</v>
      </c>
      <c r="Q31" s="10">
        <v>1457.0004525013335</v>
      </c>
    </row>
    <row r="32" spans="1:17" ht="25" customHeight="1" x14ac:dyDescent="0.3">
      <c r="A32" s="18" t="s">
        <v>42</v>
      </c>
      <c r="B32" s="19">
        <v>43388.080054487546</v>
      </c>
      <c r="C32" s="19">
        <v>5653.3959501865029</v>
      </c>
      <c r="D32" s="19">
        <v>6983.3477093302681</v>
      </c>
      <c r="E32" s="19">
        <v>8691.2439230998407</v>
      </c>
      <c r="F32" s="19">
        <v>1258.9091148915334</v>
      </c>
      <c r="G32" s="19">
        <v>598.48087793679576</v>
      </c>
      <c r="H32" s="19">
        <v>30227.597428301982</v>
      </c>
      <c r="I32" s="19">
        <v>589.80772516620038</v>
      </c>
      <c r="J32" s="19">
        <v>23775.185300611141</v>
      </c>
      <c r="K32" s="19">
        <v>8349.0739907169627</v>
      </c>
      <c r="L32" s="19">
        <v>3745.8470152514392</v>
      </c>
      <c r="M32" s="19">
        <v>4019.0979193850399</v>
      </c>
      <c r="N32" s="19">
        <v>3832.1080679250585</v>
      </c>
      <c r="O32" s="22">
        <f t="shared" si="0"/>
        <v>5313.2946452559154</v>
      </c>
      <c r="P32" s="19">
        <v>25259.421638534415</v>
      </c>
      <c r="Q32" s="19">
        <v>122650.2844219351</v>
      </c>
    </row>
    <row r="33" spans="1:17" ht="16" x14ac:dyDescent="0.3">
      <c r="A33" s="13"/>
      <c r="B33" s="13" t="s">
        <v>45</v>
      </c>
      <c r="C33" s="2"/>
      <c r="D33" s="2"/>
      <c r="E33" s="2"/>
      <c r="F33" s="2"/>
      <c r="G33" s="1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23"/>
      <c r="B34" s="23" t="s">
        <v>48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23"/>
      <c r="B35" s="23" t="s">
        <v>49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1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3" thickBot="1" x14ac:dyDescent="0.3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</sheetData>
  <mergeCells count="4">
    <mergeCell ref="B6:Q6"/>
    <mergeCell ref="A2:Q2"/>
    <mergeCell ref="A3:Q3"/>
    <mergeCell ref="A4:Q4"/>
  </mergeCells>
  <pageMargins left="0.70866141732283472" right="0.70866141732283472" top="0.74803149606299213" bottom="0.74803149606299213" header="0.31496062992125984" footer="0.31496062992125984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1B77-1FB5-427D-A72F-909813C863E3}">
  <dimension ref="A1:R45"/>
  <sheetViews>
    <sheetView topLeftCell="A13" zoomScale="70" zoomScaleNormal="70" workbookViewId="0">
      <selection activeCell="A5" sqref="A5:C27"/>
    </sheetView>
  </sheetViews>
  <sheetFormatPr defaultRowHeight="12.5" x14ac:dyDescent="0.25"/>
  <cols>
    <col min="1" max="1" width="23.1640625" customWidth="1"/>
    <col min="2" max="2" width="24.58203125" customWidth="1"/>
    <col min="3" max="3" width="13.25" customWidth="1"/>
  </cols>
  <sheetData>
    <row r="1" spans="1:16" ht="14" x14ac:dyDescent="0.3">
      <c r="A1" s="36" t="s">
        <v>47</v>
      </c>
      <c r="B1" s="37"/>
      <c r="C1" s="37"/>
      <c r="D1" s="32"/>
      <c r="E1" s="33"/>
      <c r="F1" s="34"/>
      <c r="G1" s="31"/>
    </row>
    <row r="2" spans="1:16" ht="14" x14ac:dyDescent="0.3">
      <c r="A2" s="29"/>
      <c r="B2" s="38"/>
      <c r="C2" s="38"/>
      <c r="D2" s="35"/>
      <c r="E2" s="35"/>
      <c r="F2" s="35"/>
      <c r="G2" s="31"/>
    </row>
    <row r="3" spans="1:16" ht="14" x14ac:dyDescent="0.3">
      <c r="A3" s="39"/>
      <c r="B3" s="40"/>
      <c r="C3" s="40"/>
      <c r="D3" s="35"/>
      <c r="E3" s="35"/>
      <c r="F3" s="35"/>
      <c r="G3" s="31"/>
    </row>
    <row r="4" spans="1:16" ht="14" x14ac:dyDescent="0.3">
      <c r="A4" s="8"/>
      <c r="B4" s="3"/>
      <c r="C4" s="3"/>
    </row>
    <row r="5" spans="1:16" ht="14" x14ac:dyDescent="0.3">
      <c r="A5" s="8" t="s">
        <v>19</v>
      </c>
      <c r="B5" s="3" t="s">
        <v>34</v>
      </c>
      <c r="C5" s="3" t="s">
        <v>35</v>
      </c>
      <c r="E5" s="21" t="s">
        <v>34</v>
      </c>
      <c r="K5" s="21" t="s">
        <v>35</v>
      </c>
    </row>
    <row r="6" spans="1:16" ht="16.5" x14ac:dyDescent="0.3">
      <c r="A6" s="8"/>
      <c r="B6" s="3"/>
      <c r="C6" s="3"/>
      <c r="E6" s="21" t="s">
        <v>53</v>
      </c>
      <c r="F6" s="44" t="s">
        <v>50</v>
      </c>
      <c r="H6" s="44" t="s">
        <v>59</v>
      </c>
      <c r="K6" s="21" t="s">
        <v>54</v>
      </c>
      <c r="L6" s="43" t="s">
        <v>51</v>
      </c>
      <c r="N6" s="44" t="s">
        <v>52</v>
      </c>
      <c r="P6" s="44" t="s">
        <v>62</v>
      </c>
    </row>
    <row r="7" spans="1:16" ht="13" x14ac:dyDescent="0.3">
      <c r="A7" s="9" t="s">
        <v>10</v>
      </c>
      <c r="B7" s="10">
        <v>456</v>
      </c>
      <c r="C7" s="10">
        <v>212</v>
      </c>
      <c r="E7" s="10">
        <v>456</v>
      </c>
      <c r="F7" s="45">
        <f>E7-191</f>
        <v>265</v>
      </c>
      <c r="H7" s="45">
        <f>F7*F7</f>
        <v>70225</v>
      </c>
      <c r="J7" s="42"/>
      <c r="K7" s="10">
        <v>212</v>
      </c>
      <c r="L7" s="45">
        <f>K7-182</f>
        <v>30</v>
      </c>
      <c r="N7" s="45">
        <f>L7*L7</f>
        <v>900</v>
      </c>
      <c r="P7" s="45">
        <f>F7*L7</f>
        <v>7950</v>
      </c>
    </row>
    <row r="8" spans="1:16" ht="13" x14ac:dyDescent="0.3">
      <c r="A8" s="11" t="s">
        <v>36</v>
      </c>
      <c r="B8" s="12">
        <v>60</v>
      </c>
      <c r="C8" s="12">
        <v>14</v>
      </c>
      <c r="E8" s="12">
        <v>60</v>
      </c>
      <c r="F8" s="45">
        <f t="shared" ref="F8:F27" si="0">E8-191</f>
        <v>-131</v>
      </c>
      <c r="H8" s="45">
        <f>F8*F8</f>
        <v>17161</v>
      </c>
      <c r="K8" s="12">
        <v>14</v>
      </c>
      <c r="L8" s="45">
        <f>K8-182</f>
        <v>-168</v>
      </c>
      <c r="N8" s="45">
        <f>L8*L8</f>
        <v>28224</v>
      </c>
      <c r="P8" s="45">
        <f t="shared" ref="P8:P27" si="1">F8*L8</f>
        <v>22008</v>
      </c>
    </row>
    <row r="9" spans="1:16" ht="13" x14ac:dyDescent="0.3">
      <c r="A9" s="11" t="s">
        <v>37</v>
      </c>
      <c r="B9" s="10">
        <v>15.095000000000001</v>
      </c>
      <c r="C9" s="10">
        <v>160.84199999999998</v>
      </c>
      <c r="E9" s="10">
        <v>15.095000000000001</v>
      </c>
      <c r="F9" s="45">
        <f t="shared" si="0"/>
        <v>-175.905</v>
      </c>
      <c r="H9" s="45">
        <f>F9*F9</f>
        <v>30942.569025000001</v>
      </c>
      <c r="K9" s="10">
        <v>160.84199999999998</v>
      </c>
      <c r="L9" s="45">
        <f t="shared" ref="L8:L27" si="2">K9-182</f>
        <v>-21.158000000000015</v>
      </c>
      <c r="N9" s="45">
        <f>L9*L9</f>
        <v>447.66096400000066</v>
      </c>
      <c r="P9" s="45">
        <f t="shared" si="1"/>
        <v>3721.7979900000028</v>
      </c>
    </row>
    <row r="10" spans="1:16" ht="13" x14ac:dyDescent="0.3">
      <c r="A10" s="11" t="s">
        <v>12</v>
      </c>
      <c r="B10" s="12">
        <v>101.39999999999999</v>
      </c>
      <c r="C10" s="12">
        <v>15.8</v>
      </c>
      <c r="E10" s="12">
        <v>101.39999999999999</v>
      </c>
      <c r="F10" s="45">
        <f t="shared" si="0"/>
        <v>-89.600000000000009</v>
      </c>
      <c r="H10" s="45">
        <f>F10*F10</f>
        <v>8028.1600000000017</v>
      </c>
      <c r="K10" s="12">
        <v>15.8</v>
      </c>
      <c r="L10" s="45">
        <f t="shared" si="2"/>
        <v>-166.2</v>
      </c>
      <c r="N10" s="45">
        <f>L10*L10</f>
        <v>27622.439999999995</v>
      </c>
      <c r="P10" s="45">
        <f t="shared" si="1"/>
        <v>14891.52</v>
      </c>
    </row>
    <row r="11" spans="1:16" ht="13" x14ac:dyDescent="0.3">
      <c r="A11" s="11" t="s">
        <v>20</v>
      </c>
      <c r="B11" s="10">
        <v>72</v>
      </c>
      <c r="C11" s="10">
        <v>138</v>
      </c>
      <c r="E11" s="10">
        <v>72</v>
      </c>
      <c r="F11" s="45">
        <f t="shared" si="0"/>
        <v>-119</v>
      </c>
      <c r="H11" s="45">
        <f>F11*F11</f>
        <v>14161</v>
      </c>
      <c r="K11" s="10">
        <v>138</v>
      </c>
      <c r="L11" s="45">
        <f t="shared" si="2"/>
        <v>-44</v>
      </c>
      <c r="N11" s="45">
        <f>L11*L11</f>
        <v>1936</v>
      </c>
      <c r="P11" s="45">
        <f t="shared" si="1"/>
        <v>5236</v>
      </c>
    </row>
    <row r="12" spans="1:16" ht="13" x14ac:dyDescent="0.3">
      <c r="A12" s="11" t="s">
        <v>27</v>
      </c>
      <c r="B12" s="12">
        <v>1.5</v>
      </c>
      <c r="C12" s="12">
        <v>9.4</v>
      </c>
      <c r="E12" s="12">
        <v>1.5</v>
      </c>
      <c r="F12" s="45">
        <f t="shared" si="0"/>
        <v>-189.5</v>
      </c>
      <c r="H12" s="45">
        <f>F12*F12</f>
        <v>35910.25</v>
      </c>
      <c r="K12" s="12">
        <v>9.4</v>
      </c>
      <c r="L12" s="45">
        <f t="shared" si="2"/>
        <v>-172.6</v>
      </c>
      <c r="N12" s="45">
        <f>L12*L12</f>
        <v>29790.76</v>
      </c>
      <c r="P12" s="45">
        <f t="shared" si="1"/>
        <v>32707.7</v>
      </c>
    </row>
    <row r="13" spans="1:16" ht="13" x14ac:dyDescent="0.3">
      <c r="A13" s="11" t="s">
        <v>21</v>
      </c>
      <c r="B13" s="10">
        <v>8.6999999999999993</v>
      </c>
      <c r="C13" s="10">
        <v>0.34</v>
      </c>
      <c r="E13" s="10">
        <v>8.6999999999999993</v>
      </c>
      <c r="F13" s="45">
        <f t="shared" si="0"/>
        <v>-182.3</v>
      </c>
      <c r="H13" s="45">
        <f>F13*F13</f>
        <v>33233.29</v>
      </c>
      <c r="K13" s="10">
        <v>0.34</v>
      </c>
      <c r="L13" s="45">
        <f t="shared" si="2"/>
        <v>-181.66</v>
      </c>
      <c r="N13" s="45">
        <f>L13*L13</f>
        <v>33000.355599999995</v>
      </c>
      <c r="P13" s="45">
        <f t="shared" si="1"/>
        <v>33116.618000000002</v>
      </c>
    </row>
    <row r="14" spans="1:16" ht="13" x14ac:dyDescent="0.3">
      <c r="A14" s="11" t="s">
        <v>28</v>
      </c>
      <c r="B14" s="12">
        <v>0</v>
      </c>
      <c r="C14" s="12">
        <v>1.46</v>
      </c>
      <c r="E14" s="12">
        <v>0</v>
      </c>
      <c r="F14" s="45">
        <f t="shared" si="0"/>
        <v>-191</v>
      </c>
      <c r="H14" s="45">
        <f>F14*F14</f>
        <v>36481</v>
      </c>
      <c r="K14" s="12">
        <v>1.46</v>
      </c>
      <c r="L14" s="45">
        <f t="shared" si="2"/>
        <v>-180.54</v>
      </c>
      <c r="N14" s="45">
        <f>L14*L14</f>
        <v>32594.691599999998</v>
      </c>
      <c r="P14" s="45">
        <f t="shared" si="1"/>
        <v>34483.14</v>
      </c>
    </row>
    <row r="15" spans="1:16" ht="13" x14ac:dyDescent="0.3">
      <c r="A15" s="11" t="s">
        <v>11</v>
      </c>
      <c r="B15" s="10">
        <v>94.876000000000005</v>
      </c>
      <c r="C15" s="10">
        <v>24.884</v>
      </c>
      <c r="E15" s="10">
        <v>94.876000000000005</v>
      </c>
      <c r="F15" s="45">
        <f t="shared" si="0"/>
        <v>-96.123999999999995</v>
      </c>
      <c r="H15" s="45">
        <f>F15*F15</f>
        <v>9239.8233759999985</v>
      </c>
      <c r="K15" s="10">
        <v>24.884</v>
      </c>
      <c r="L15" s="45">
        <f t="shared" si="2"/>
        <v>-157.11599999999999</v>
      </c>
      <c r="N15" s="45">
        <f>L15*L15</f>
        <v>24685.437455999996</v>
      </c>
      <c r="P15" s="45">
        <f t="shared" si="1"/>
        <v>15102.618383999998</v>
      </c>
    </row>
    <row r="16" spans="1:16" ht="13" x14ac:dyDescent="0.3">
      <c r="A16" s="11" t="s">
        <v>22</v>
      </c>
      <c r="B16" s="12">
        <v>89</v>
      </c>
      <c r="C16" s="12">
        <v>357</v>
      </c>
      <c r="E16" s="12">
        <v>89</v>
      </c>
      <c r="F16" s="45">
        <f t="shared" si="0"/>
        <v>-102</v>
      </c>
      <c r="H16" s="45">
        <f>F16*F16</f>
        <v>10404</v>
      </c>
      <c r="K16" s="12">
        <v>357</v>
      </c>
      <c r="L16" s="45">
        <f t="shared" si="2"/>
        <v>175</v>
      </c>
      <c r="N16" s="45">
        <f>L16*L16</f>
        <v>30625</v>
      </c>
      <c r="P16" s="45">
        <f t="shared" si="1"/>
        <v>-17850</v>
      </c>
    </row>
    <row r="17" spans="1:16" ht="13" x14ac:dyDescent="0.3">
      <c r="A17" s="11" t="s">
        <v>38</v>
      </c>
      <c r="B17" s="10">
        <v>0</v>
      </c>
      <c r="C17" s="10">
        <v>0</v>
      </c>
      <c r="E17" s="10">
        <v>0</v>
      </c>
      <c r="F17" s="45">
        <f t="shared" si="0"/>
        <v>-191</v>
      </c>
      <c r="H17" s="45">
        <f>F17*F17</f>
        <v>36481</v>
      </c>
      <c r="K17" s="10">
        <v>0</v>
      </c>
      <c r="L17" s="45">
        <f t="shared" si="2"/>
        <v>-182</v>
      </c>
      <c r="N17" s="45">
        <f>L17*L17</f>
        <v>33124</v>
      </c>
      <c r="P17" s="45">
        <f t="shared" si="1"/>
        <v>34762</v>
      </c>
    </row>
    <row r="18" spans="1:16" ht="13" x14ac:dyDescent="0.3">
      <c r="A18" s="11" t="s">
        <v>29</v>
      </c>
      <c r="B18" s="12">
        <v>935</v>
      </c>
      <c r="C18" s="12">
        <v>295</v>
      </c>
      <c r="E18" s="12">
        <v>935</v>
      </c>
      <c r="F18" s="45">
        <f t="shared" si="0"/>
        <v>744</v>
      </c>
      <c r="H18" s="45">
        <f>F18*F18</f>
        <v>553536</v>
      </c>
      <c r="K18" s="12">
        <v>295</v>
      </c>
      <c r="L18" s="45">
        <f t="shared" si="2"/>
        <v>113</v>
      </c>
      <c r="N18" s="45">
        <f>L18*L18</f>
        <v>12769</v>
      </c>
      <c r="P18" s="45">
        <f t="shared" si="1"/>
        <v>84072</v>
      </c>
    </row>
    <row r="19" spans="1:16" ht="13" x14ac:dyDescent="0.3">
      <c r="A19" s="11" t="s">
        <v>23</v>
      </c>
      <c r="B19" s="10">
        <v>280</v>
      </c>
      <c r="C19" s="10">
        <v>385</v>
      </c>
      <c r="E19" s="10">
        <v>280</v>
      </c>
      <c r="F19" s="45">
        <f t="shared" si="0"/>
        <v>89</v>
      </c>
      <c r="H19" s="45">
        <f>F19*F19</f>
        <v>7921</v>
      </c>
      <c r="K19" s="10">
        <v>385</v>
      </c>
      <c r="L19" s="45">
        <f t="shared" si="2"/>
        <v>203</v>
      </c>
      <c r="N19" s="45">
        <f>L19*L19</f>
        <v>41209</v>
      </c>
      <c r="P19" s="45">
        <f t="shared" si="1"/>
        <v>18067</v>
      </c>
    </row>
    <row r="20" spans="1:16" ht="13" x14ac:dyDescent="0.3">
      <c r="A20" s="11" t="s">
        <v>39</v>
      </c>
      <c r="B20" s="12">
        <v>437</v>
      </c>
      <c r="C20" s="12">
        <v>284.76</v>
      </c>
      <c r="E20" s="12">
        <v>437</v>
      </c>
      <c r="F20" s="45">
        <f t="shared" si="0"/>
        <v>246</v>
      </c>
      <c r="H20" s="45">
        <f>F20*F20</f>
        <v>60516</v>
      </c>
      <c r="K20" s="12">
        <v>284.76</v>
      </c>
      <c r="L20" s="45">
        <f t="shared" si="2"/>
        <v>102.75999999999999</v>
      </c>
      <c r="N20" s="45">
        <f>L20*L20</f>
        <v>10559.617599999998</v>
      </c>
      <c r="P20" s="45">
        <f t="shared" si="1"/>
        <v>25278.959999999999</v>
      </c>
    </row>
    <row r="21" spans="1:16" ht="13" x14ac:dyDescent="0.3">
      <c r="A21" s="11" t="s">
        <v>24</v>
      </c>
      <c r="B21" s="10">
        <v>2</v>
      </c>
      <c r="C21" s="10">
        <v>38.699999999999996</v>
      </c>
      <c r="E21" s="10">
        <v>2</v>
      </c>
      <c r="F21" s="45">
        <f t="shared" si="0"/>
        <v>-189</v>
      </c>
      <c r="H21" s="45">
        <f>F21*F21</f>
        <v>35721</v>
      </c>
      <c r="K21" s="10">
        <v>38.699999999999996</v>
      </c>
      <c r="L21" s="45">
        <f t="shared" si="2"/>
        <v>-143.30000000000001</v>
      </c>
      <c r="N21" s="45">
        <f>L21*L21</f>
        <v>20534.890000000003</v>
      </c>
      <c r="P21" s="45">
        <f t="shared" si="1"/>
        <v>27083.7</v>
      </c>
    </row>
    <row r="22" spans="1:16" ht="13" x14ac:dyDescent="0.3">
      <c r="A22" s="11" t="s">
        <v>30</v>
      </c>
      <c r="B22" s="12">
        <v>298.74</v>
      </c>
      <c r="C22" s="12">
        <v>1372.8340000000001</v>
      </c>
      <c r="E22" s="12">
        <v>298.74</v>
      </c>
      <c r="F22" s="45">
        <f t="shared" si="0"/>
        <v>107.74000000000001</v>
      </c>
      <c r="H22" s="45">
        <f>F22*F22</f>
        <v>11607.907600000002</v>
      </c>
      <c r="K22" s="12">
        <v>1372.8340000000001</v>
      </c>
      <c r="L22" s="45">
        <f t="shared" si="2"/>
        <v>1190.8340000000001</v>
      </c>
      <c r="N22" s="45">
        <f>L22*L22</f>
        <v>1418085.615556</v>
      </c>
      <c r="P22" s="45">
        <f t="shared" si="1"/>
        <v>128300.45516000001</v>
      </c>
    </row>
    <row r="23" spans="1:16" ht="13" x14ac:dyDescent="0.3">
      <c r="A23" s="11" t="s">
        <v>40</v>
      </c>
      <c r="B23" s="10">
        <v>416.47</v>
      </c>
      <c r="C23" s="10">
        <v>250.3</v>
      </c>
      <c r="E23" s="10">
        <v>416.47</v>
      </c>
      <c r="F23" s="45">
        <f t="shared" si="0"/>
        <v>225.47000000000003</v>
      </c>
      <c r="H23" s="45">
        <f>F23*F23</f>
        <v>50836.720900000015</v>
      </c>
      <c r="K23" s="10">
        <v>250.3</v>
      </c>
      <c r="L23" s="45">
        <f t="shared" si="2"/>
        <v>68.300000000000011</v>
      </c>
      <c r="N23" s="45">
        <f>L23*L23</f>
        <v>4664.8900000000012</v>
      </c>
      <c r="P23" s="45">
        <f t="shared" si="1"/>
        <v>15399.601000000004</v>
      </c>
    </row>
    <row r="24" spans="1:16" ht="13" x14ac:dyDescent="0.3">
      <c r="A24" s="11" t="s">
        <v>46</v>
      </c>
      <c r="B24" s="10">
        <v>32</v>
      </c>
      <c r="C24" s="10">
        <v>111</v>
      </c>
      <c r="E24" s="10">
        <v>32</v>
      </c>
      <c r="F24" s="45">
        <f t="shared" si="0"/>
        <v>-159</v>
      </c>
      <c r="H24" s="45">
        <f>F24*F24</f>
        <v>25281</v>
      </c>
      <c r="K24" s="10">
        <v>111</v>
      </c>
      <c r="L24" s="45">
        <f t="shared" si="2"/>
        <v>-71</v>
      </c>
      <c r="N24" s="45">
        <f>L24*L24</f>
        <v>5041</v>
      </c>
      <c r="P24" s="45">
        <f t="shared" si="1"/>
        <v>11289</v>
      </c>
    </row>
    <row r="25" spans="1:16" ht="13" x14ac:dyDescent="0.3">
      <c r="A25" s="11" t="s">
        <v>31</v>
      </c>
      <c r="B25" s="12">
        <v>614</v>
      </c>
      <c r="C25" s="12">
        <v>97</v>
      </c>
      <c r="E25" s="12">
        <v>614</v>
      </c>
      <c r="F25" s="45">
        <f t="shared" si="0"/>
        <v>423</v>
      </c>
      <c r="H25" s="45">
        <f>F25*F25</f>
        <v>178929</v>
      </c>
      <c r="K25" s="12">
        <v>97</v>
      </c>
      <c r="L25" s="45">
        <f t="shared" si="2"/>
        <v>-85</v>
      </c>
      <c r="N25" s="45">
        <f>L25*L25</f>
        <v>7225</v>
      </c>
      <c r="P25" s="45">
        <f t="shared" si="1"/>
        <v>-35955</v>
      </c>
    </row>
    <row r="26" spans="1:16" ht="13" x14ac:dyDescent="0.3">
      <c r="A26" s="11" t="s">
        <v>41</v>
      </c>
      <c r="B26" s="10">
        <v>15</v>
      </c>
      <c r="C26" s="10">
        <v>0</v>
      </c>
      <c r="E26" s="10">
        <v>15</v>
      </c>
      <c r="F26" s="45">
        <f t="shared" si="0"/>
        <v>-176</v>
      </c>
      <c r="H26" s="45">
        <f>F26*F26</f>
        <v>30976</v>
      </c>
      <c r="K26" s="10">
        <v>0</v>
      </c>
      <c r="L26" s="45">
        <f t="shared" si="2"/>
        <v>-182</v>
      </c>
      <c r="N26" s="45">
        <f>L26*L26</f>
        <v>33124</v>
      </c>
      <c r="P26" s="45">
        <f t="shared" si="1"/>
        <v>32032</v>
      </c>
    </row>
    <row r="27" spans="1:16" ht="13" x14ac:dyDescent="0.3">
      <c r="A27" s="11" t="s">
        <v>25</v>
      </c>
      <c r="B27" s="12">
        <v>75</v>
      </c>
      <c r="C27" s="12">
        <v>57.1</v>
      </c>
      <c r="E27" s="12">
        <v>75</v>
      </c>
      <c r="F27" s="45">
        <f t="shared" si="0"/>
        <v>-116</v>
      </c>
      <c r="H27" s="45">
        <f>F27*F27</f>
        <v>13456</v>
      </c>
      <c r="K27" s="12">
        <v>57.1</v>
      </c>
      <c r="L27" s="45">
        <f t="shared" si="2"/>
        <v>-124.9</v>
      </c>
      <c r="N27" s="45">
        <f>L27*L27</f>
        <v>15600.010000000002</v>
      </c>
      <c r="P27" s="45">
        <f t="shared" si="1"/>
        <v>14488.400000000001</v>
      </c>
    </row>
    <row r="28" spans="1:16" ht="15.5" x14ac:dyDescent="0.3">
      <c r="A28" s="41"/>
      <c r="B28" s="10"/>
      <c r="C28" s="10"/>
      <c r="D28" s="48" t="s">
        <v>55</v>
      </c>
      <c r="E28" s="47">
        <f>SUM(E7:E27)</f>
        <v>4003.7809999999999</v>
      </c>
      <c r="F28" s="45"/>
      <c r="G28" s="48" t="s">
        <v>60</v>
      </c>
      <c r="H28" s="47">
        <f>SUM(H7:H27)</f>
        <v>1271047.7209010001</v>
      </c>
      <c r="J28" s="48" t="s">
        <v>56</v>
      </c>
      <c r="K28" s="47">
        <f>SUM(K7:K27)</f>
        <v>3825.4200000000005</v>
      </c>
      <c r="M28" s="48" t="s">
        <v>61</v>
      </c>
      <c r="N28" s="47">
        <f>SUM(N7:N27)</f>
        <v>1811763.3687759999</v>
      </c>
      <c r="O28" s="48" t="s">
        <v>63</v>
      </c>
      <c r="P28" s="48">
        <f>SUM(P7:P27)</f>
        <v>506185.51053400012</v>
      </c>
    </row>
    <row r="29" spans="1:16" ht="13" x14ac:dyDescent="0.3">
      <c r="A29" s="11"/>
      <c r="B29" s="12"/>
      <c r="C29" s="12"/>
    </row>
    <row r="30" spans="1:16" ht="13" x14ac:dyDescent="0.3">
      <c r="A30" s="11"/>
      <c r="B30" s="12"/>
      <c r="C30" s="12"/>
      <c r="D30" s="47" t="s">
        <v>57</v>
      </c>
      <c r="E30" s="47">
        <f>AVERAGE(E7:E27)</f>
        <v>190.65623809523808</v>
      </c>
      <c r="J30" s="48" t="s">
        <v>58</v>
      </c>
      <c r="K30" s="47">
        <f>AVERAGE(K7:K27)</f>
        <v>182.16285714285718</v>
      </c>
    </row>
    <row r="44" spans="4:18" ht="13" x14ac:dyDescent="0.3">
      <c r="D44" s="49" t="s">
        <v>64</v>
      </c>
      <c r="E44" s="50">
        <f>(P28/(SQRT(H28*N28)))</f>
        <v>0.33356313274602983</v>
      </c>
      <c r="G44" s="51"/>
      <c r="H44" s="47" t="s">
        <v>66</v>
      </c>
      <c r="I44" s="47"/>
      <c r="J44" s="51"/>
      <c r="K44" s="47" t="s">
        <v>68</v>
      </c>
      <c r="L44" s="47"/>
      <c r="M44" s="47"/>
      <c r="N44" s="47"/>
      <c r="O44" s="47"/>
      <c r="P44" s="47"/>
      <c r="Q44" s="47"/>
      <c r="R44" s="47"/>
    </row>
    <row r="45" spans="4:18" ht="13" x14ac:dyDescent="0.3">
      <c r="F45" s="51"/>
      <c r="G45" s="51"/>
      <c r="H45" s="47" t="s">
        <v>67</v>
      </c>
      <c r="I45" s="47"/>
      <c r="J45" s="51"/>
      <c r="K45" s="47"/>
      <c r="L45" s="47"/>
      <c r="M45" s="47"/>
      <c r="N45" s="47"/>
      <c r="O45" s="47"/>
      <c r="P45" s="47"/>
      <c r="Q45" s="47"/>
      <c r="R45" s="47"/>
    </row>
  </sheetData>
  <mergeCells count="1">
    <mergeCell ref="A1:C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7385-979C-49ED-A3F0-45573E6DA2D2}">
  <dimension ref="B4:N27"/>
  <sheetViews>
    <sheetView tabSelected="1" zoomScale="85" zoomScaleNormal="85" workbookViewId="0">
      <selection activeCell="Q10" sqref="Q10"/>
    </sheetView>
  </sheetViews>
  <sheetFormatPr defaultRowHeight="12.5" x14ac:dyDescent="0.25"/>
  <cols>
    <col min="2" max="2" width="15.25" customWidth="1"/>
    <col min="7" max="7" width="11.9140625" customWidth="1"/>
  </cols>
  <sheetData>
    <row r="4" spans="2:14" ht="14" x14ac:dyDescent="0.3">
      <c r="B4" s="8" t="s">
        <v>19</v>
      </c>
      <c r="C4" s="21" t="s">
        <v>34</v>
      </c>
      <c r="D4" s="21" t="s">
        <v>35</v>
      </c>
    </row>
    <row r="5" spans="2:14" ht="17.5" x14ac:dyDescent="0.4">
      <c r="B5" s="8"/>
      <c r="C5" s="21" t="s">
        <v>69</v>
      </c>
      <c r="D5" s="21" t="s">
        <v>70</v>
      </c>
      <c r="E5" s="21" t="s">
        <v>71</v>
      </c>
      <c r="F5" s="21" t="s">
        <v>72</v>
      </c>
      <c r="G5" s="52" t="s">
        <v>73</v>
      </c>
      <c r="H5" s="52" t="s">
        <v>74</v>
      </c>
    </row>
    <row r="6" spans="2:14" ht="16.5" customHeight="1" x14ac:dyDescent="0.3">
      <c r="B6" s="9" t="s">
        <v>10</v>
      </c>
      <c r="C6" s="10">
        <v>456</v>
      </c>
      <c r="D6" s="10">
        <v>212</v>
      </c>
      <c r="E6" s="46">
        <f>RANK(C6,$C$6:$C$26,1)</f>
        <v>19</v>
      </c>
      <c r="F6" s="46">
        <f>RANK(D6,$D$6:$D$26,1)</f>
        <v>15</v>
      </c>
      <c r="G6" s="46">
        <f>E6-F6</f>
        <v>4</v>
      </c>
      <c r="H6" s="46">
        <f>G6*G6</f>
        <v>16</v>
      </c>
    </row>
    <row r="7" spans="2:14" ht="13" x14ac:dyDescent="0.3">
      <c r="B7" s="11" t="s">
        <v>36</v>
      </c>
      <c r="C7" s="12">
        <v>60</v>
      </c>
      <c r="D7" s="12">
        <v>14</v>
      </c>
      <c r="E7" s="46">
        <f t="shared" ref="E7:E26" si="0">RANK(C7,$C$6:$C$26,1)</f>
        <v>9</v>
      </c>
      <c r="F7" s="46">
        <f t="shared" ref="F7:F26" si="1">RANK(D7,$D$6:$D$26,1)</f>
        <v>6</v>
      </c>
      <c r="G7" s="46">
        <f t="shared" ref="G7:G26" si="2">E7-F7</f>
        <v>3</v>
      </c>
      <c r="H7" s="46">
        <f t="shared" ref="H7:H26" si="3">G7*G7</f>
        <v>9</v>
      </c>
    </row>
    <row r="8" spans="2:14" ht="13" x14ac:dyDescent="0.3">
      <c r="B8" s="11" t="s">
        <v>37</v>
      </c>
      <c r="C8" s="10">
        <v>15.095000000000001</v>
      </c>
      <c r="D8" s="10">
        <v>160.84199999999998</v>
      </c>
      <c r="E8" s="46">
        <f t="shared" si="0"/>
        <v>7</v>
      </c>
      <c r="F8" s="46">
        <f t="shared" si="1"/>
        <v>14</v>
      </c>
      <c r="G8" s="46">
        <f t="shared" si="2"/>
        <v>-7</v>
      </c>
      <c r="H8" s="46">
        <f t="shared" si="3"/>
        <v>49</v>
      </c>
    </row>
    <row r="9" spans="2:14" ht="13" x14ac:dyDescent="0.3">
      <c r="B9" s="11" t="s">
        <v>12</v>
      </c>
      <c r="C9" s="12">
        <v>101.39999999999999</v>
      </c>
      <c r="D9" s="12">
        <v>15.8</v>
      </c>
      <c r="E9" s="46">
        <f t="shared" si="0"/>
        <v>14</v>
      </c>
      <c r="F9" s="46">
        <f t="shared" si="1"/>
        <v>7</v>
      </c>
      <c r="G9" s="46">
        <f t="shared" si="2"/>
        <v>7</v>
      </c>
      <c r="H9" s="46">
        <f t="shared" si="3"/>
        <v>49</v>
      </c>
    </row>
    <row r="10" spans="2:14" ht="13" x14ac:dyDescent="0.3">
      <c r="B10" s="11" t="s">
        <v>20</v>
      </c>
      <c r="C10" s="10">
        <v>72</v>
      </c>
      <c r="D10" s="10">
        <v>138</v>
      </c>
      <c r="E10" s="46">
        <f t="shared" si="0"/>
        <v>10</v>
      </c>
      <c r="F10" s="46">
        <f t="shared" si="1"/>
        <v>13</v>
      </c>
      <c r="G10" s="46">
        <f t="shared" si="2"/>
        <v>-3</v>
      </c>
      <c r="H10" s="46">
        <f t="shared" si="3"/>
        <v>9</v>
      </c>
    </row>
    <row r="11" spans="2:14" ht="13" x14ac:dyDescent="0.3">
      <c r="B11" s="11" t="s">
        <v>27</v>
      </c>
      <c r="C11" s="12">
        <v>1.5</v>
      </c>
      <c r="D11" s="12">
        <v>9.4</v>
      </c>
      <c r="E11" s="46">
        <f t="shared" si="0"/>
        <v>3</v>
      </c>
      <c r="F11" s="46">
        <f t="shared" si="1"/>
        <v>5</v>
      </c>
      <c r="G11" s="46">
        <f t="shared" si="2"/>
        <v>-2</v>
      </c>
      <c r="H11" s="46">
        <f t="shared" si="3"/>
        <v>4</v>
      </c>
    </row>
    <row r="12" spans="2:14" ht="13" x14ac:dyDescent="0.3">
      <c r="B12" s="11" t="s">
        <v>21</v>
      </c>
      <c r="C12" s="10">
        <v>8.6999999999999993</v>
      </c>
      <c r="D12" s="10">
        <v>0.34</v>
      </c>
      <c r="E12" s="46">
        <f t="shared" si="0"/>
        <v>5</v>
      </c>
      <c r="F12" s="46">
        <f t="shared" si="1"/>
        <v>3</v>
      </c>
      <c r="G12" s="46">
        <f t="shared" si="2"/>
        <v>2</v>
      </c>
      <c r="H12" s="46">
        <f t="shared" si="3"/>
        <v>4</v>
      </c>
    </row>
    <row r="13" spans="2:14" ht="13" x14ac:dyDescent="0.3">
      <c r="B13" s="11" t="s">
        <v>28</v>
      </c>
      <c r="C13" s="12">
        <v>0</v>
      </c>
      <c r="D13" s="12">
        <v>1.46</v>
      </c>
      <c r="E13" s="46">
        <f t="shared" si="0"/>
        <v>1</v>
      </c>
      <c r="F13" s="46">
        <f t="shared" si="1"/>
        <v>4</v>
      </c>
      <c r="G13" s="46">
        <f t="shared" si="2"/>
        <v>-3</v>
      </c>
      <c r="H13" s="46">
        <f t="shared" si="3"/>
        <v>9</v>
      </c>
    </row>
    <row r="14" spans="2:14" ht="13" x14ac:dyDescent="0.3">
      <c r="B14" s="11" t="s">
        <v>11</v>
      </c>
      <c r="C14" s="10">
        <v>94.876000000000005</v>
      </c>
      <c r="D14" s="10">
        <v>24.884</v>
      </c>
      <c r="E14" s="46">
        <f t="shared" si="0"/>
        <v>13</v>
      </c>
      <c r="F14" s="46">
        <f t="shared" si="1"/>
        <v>8</v>
      </c>
      <c r="G14" s="46">
        <f t="shared" si="2"/>
        <v>5</v>
      </c>
      <c r="H14" s="46">
        <f t="shared" si="3"/>
        <v>25</v>
      </c>
    </row>
    <row r="15" spans="2:14" ht="13" x14ac:dyDescent="0.3">
      <c r="B15" s="11" t="s">
        <v>22</v>
      </c>
      <c r="C15" s="12">
        <v>89</v>
      </c>
      <c r="D15" s="12">
        <v>357</v>
      </c>
      <c r="E15" s="46">
        <f t="shared" si="0"/>
        <v>12</v>
      </c>
      <c r="F15" s="46">
        <f t="shared" si="1"/>
        <v>19</v>
      </c>
      <c r="G15" s="46">
        <f t="shared" si="2"/>
        <v>-7</v>
      </c>
      <c r="H15" s="46">
        <f t="shared" si="3"/>
        <v>49</v>
      </c>
      <c r="M15" t="s">
        <v>65</v>
      </c>
      <c r="N15" s="45">
        <f>6*H27</f>
        <v>2592</v>
      </c>
    </row>
    <row r="16" spans="2:14" ht="13" x14ac:dyDescent="0.3">
      <c r="B16" s="11" t="s">
        <v>38</v>
      </c>
      <c r="C16" s="10">
        <v>0</v>
      </c>
      <c r="D16" s="10">
        <v>0</v>
      </c>
      <c r="E16" s="46">
        <f t="shared" si="0"/>
        <v>1</v>
      </c>
      <c r="F16" s="46">
        <f t="shared" si="1"/>
        <v>1</v>
      </c>
      <c r="G16" s="46">
        <f t="shared" si="2"/>
        <v>0</v>
      </c>
      <c r="H16" s="46">
        <f t="shared" si="3"/>
        <v>0</v>
      </c>
    </row>
    <row r="17" spans="2:14" ht="13" x14ac:dyDescent="0.3">
      <c r="B17" s="11" t="s">
        <v>29</v>
      </c>
      <c r="C17" s="12">
        <v>935</v>
      </c>
      <c r="D17" s="12">
        <v>295</v>
      </c>
      <c r="E17" s="46">
        <f t="shared" si="0"/>
        <v>21</v>
      </c>
      <c r="F17" s="46">
        <f t="shared" si="1"/>
        <v>18</v>
      </c>
      <c r="G17" s="46">
        <f t="shared" si="2"/>
        <v>3</v>
      </c>
      <c r="H17" s="46">
        <f t="shared" si="3"/>
        <v>9</v>
      </c>
    </row>
    <row r="18" spans="2:14" ht="15.5" x14ac:dyDescent="0.3">
      <c r="B18" s="11" t="s">
        <v>23</v>
      </c>
      <c r="C18" s="10">
        <v>280</v>
      </c>
      <c r="D18" s="10">
        <v>385</v>
      </c>
      <c r="E18" s="46">
        <f t="shared" si="0"/>
        <v>15</v>
      </c>
      <c r="F18" s="46">
        <f t="shared" si="1"/>
        <v>20</v>
      </c>
      <c r="G18" s="46">
        <f t="shared" si="2"/>
        <v>-5</v>
      </c>
      <c r="H18" s="46">
        <f t="shared" si="3"/>
        <v>25</v>
      </c>
      <c r="L18" s="45" t="s">
        <v>76</v>
      </c>
      <c r="M18" t="s">
        <v>65</v>
      </c>
      <c r="N18" s="45">
        <f>21*(21*21-1)</f>
        <v>9240</v>
      </c>
    </row>
    <row r="19" spans="2:14" ht="13" x14ac:dyDescent="0.3">
      <c r="B19" s="11" t="s">
        <v>39</v>
      </c>
      <c r="C19" s="12">
        <v>437</v>
      </c>
      <c r="D19" s="12">
        <v>284.76</v>
      </c>
      <c r="E19" s="46">
        <f t="shared" si="0"/>
        <v>18</v>
      </c>
      <c r="F19" s="46">
        <f t="shared" si="1"/>
        <v>17</v>
      </c>
      <c r="G19" s="46">
        <f t="shared" si="2"/>
        <v>1</v>
      </c>
      <c r="H19" s="46">
        <f t="shared" si="3"/>
        <v>1</v>
      </c>
    </row>
    <row r="20" spans="2:14" ht="13" x14ac:dyDescent="0.3">
      <c r="B20" s="11" t="s">
        <v>24</v>
      </c>
      <c r="C20" s="10">
        <v>2</v>
      </c>
      <c r="D20" s="10">
        <v>38.699999999999996</v>
      </c>
      <c r="E20" s="46">
        <f t="shared" si="0"/>
        <v>4</v>
      </c>
      <c r="F20" s="46">
        <f t="shared" si="1"/>
        <v>9</v>
      </c>
      <c r="G20" s="46">
        <f t="shared" si="2"/>
        <v>-5</v>
      </c>
      <c r="H20" s="46">
        <f t="shared" si="3"/>
        <v>25</v>
      </c>
    </row>
    <row r="21" spans="2:14" ht="13" x14ac:dyDescent="0.3">
      <c r="B21" s="11" t="s">
        <v>30</v>
      </c>
      <c r="C21" s="12">
        <v>298.74</v>
      </c>
      <c r="D21" s="12">
        <v>1372.8340000000001</v>
      </c>
      <c r="E21" s="46">
        <f t="shared" si="0"/>
        <v>16</v>
      </c>
      <c r="F21" s="46">
        <f t="shared" si="1"/>
        <v>21</v>
      </c>
      <c r="G21" s="46">
        <f t="shared" si="2"/>
        <v>-5</v>
      </c>
      <c r="H21" s="46">
        <f t="shared" si="3"/>
        <v>25</v>
      </c>
    </row>
    <row r="22" spans="2:14" ht="13" x14ac:dyDescent="0.3">
      <c r="B22" s="11" t="s">
        <v>40</v>
      </c>
      <c r="C22" s="10">
        <v>416.47</v>
      </c>
      <c r="D22" s="10">
        <v>250.3</v>
      </c>
      <c r="E22" s="46">
        <f t="shared" si="0"/>
        <v>17</v>
      </c>
      <c r="F22" s="46">
        <f t="shared" si="1"/>
        <v>16</v>
      </c>
      <c r="G22" s="46">
        <f t="shared" si="2"/>
        <v>1</v>
      </c>
      <c r="H22" s="46">
        <f t="shared" si="3"/>
        <v>1</v>
      </c>
    </row>
    <row r="23" spans="2:14" ht="14" x14ac:dyDescent="0.3">
      <c r="B23" s="11" t="s">
        <v>46</v>
      </c>
      <c r="C23" s="10">
        <v>32</v>
      </c>
      <c r="D23" s="10">
        <v>111</v>
      </c>
      <c r="E23" s="46">
        <f t="shared" si="0"/>
        <v>8</v>
      </c>
      <c r="F23" s="46">
        <f t="shared" si="1"/>
        <v>12</v>
      </c>
      <c r="G23" s="46">
        <f t="shared" si="2"/>
        <v>-4</v>
      </c>
      <c r="H23" s="46">
        <f t="shared" si="3"/>
        <v>16</v>
      </c>
      <c r="L23" s="52" t="s">
        <v>75</v>
      </c>
      <c r="M23" s="53">
        <f>1-(N15/N18)</f>
        <v>0.7194805194805195</v>
      </c>
    </row>
    <row r="24" spans="2:14" ht="13" x14ac:dyDescent="0.3">
      <c r="B24" s="11" t="s">
        <v>31</v>
      </c>
      <c r="C24" s="12">
        <v>614</v>
      </c>
      <c r="D24" s="12">
        <v>97</v>
      </c>
      <c r="E24" s="46">
        <f t="shared" si="0"/>
        <v>20</v>
      </c>
      <c r="F24" s="46">
        <f t="shared" si="1"/>
        <v>11</v>
      </c>
      <c r="G24" s="46">
        <f t="shared" si="2"/>
        <v>9</v>
      </c>
      <c r="H24" s="46">
        <f t="shared" si="3"/>
        <v>81</v>
      </c>
    </row>
    <row r="25" spans="2:14" ht="13" x14ac:dyDescent="0.3">
      <c r="B25" s="11" t="s">
        <v>41</v>
      </c>
      <c r="C25" s="10">
        <v>15</v>
      </c>
      <c r="D25" s="10">
        <v>0</v>
      </c>
      <c r="E25" s="46">
        <f t="shared" si="0"/>
        <v>6</v>
      </c>
      <c r="F25" s="46">
        <f t="shared" si="1"/>
        <v>1</v>
      </c>
      <c r="G25" s="46">
        <f t="shared" si="2"/>
        <v>5</v>
      </c>
      <c r="H25" s="46">
        <f t="shared" si="3"/>
        <v>25</v>
      </c>
    </row>
    <row r="26" spans="2:14" ht="13" x14ac:dyDescent="0.3">
      <c r="B26" s="11" t="s">
        <v>25</v>
      </c>
      <c r="C26" s="12">
        <v>75</v>
      </c>
      <c r="D26" s="12">
        <v>57.1</v>
      </c>
      <c r="E26" s="46">
        <f t="shared" si="0"/>
        <v>11</v>
      </c>
      <c r="F26" s="46">
        <f t="shared" si="1"/>
        <v>10</v>
      </c>
      <c r="G26" s="46">
        <f t="shared" si="2"/>
        <v>1</v>
      </c>
      <c r="H26" s="46">
        <f t="shared" si="3"/>
        <v>1</v>
      </c>
    </row>
    <row r="27" spans="2:14" ht="13" x14ac:dyDescent="0.3">
      <c r="H27" s="54">
        <f>SUM(H6:H26)</f>
        <v>432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statewise 2015-16</vt:lpstr>
      <vt:lpstr>Sheet1</vt:lpstr>
      <vt:lpstr>Sheet2</vt:lpstr>
      <vt:lpstr>'statewise 2015-16'!Print_Area</vt:lpstr>
    </vt:vector>
  </TitlesOfParts>
  <Company>CSO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Government</dc:creator>
  <cp:lastModifiedBy>manas daga</cp:lastModifiedBy>
  <cp:lastPrinted>2017-03-10T10:42:40Z</cp:lastPrinted>
  <dcterms:created xsi:type="dcterms:W3CDTF">2001-02-18T20:05:47Z</dcterms:created>
  <dcterms:modified xsi:type="dcterms:W3CDTF">2023-12-05T12:41:50Z</dcterms:modified>
</cp:coreProperties>
</file>