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Mansvi\Downloads\"/>
    </mc:Choice>
  </mc:AlternateContent>
  <xr:revisionPtr revIDLastSave="0" documentId="13_ncr:1_{7355030F-99C2-46D0-84A3-5568DC9DE04E}" xr6:coauthVersionLast="47" xr6:coauthVersionMax="47" xr10:uidLastSave="{00000000-0000-0000-0000-000000000000}"/>
  <bookViews>
    <workbookView xWindow="-108" yWindow="-108" windowWidth="23256" windowHeight="12456" xr2:uid="{00000000-000D-0000-FFFF-FFFF00000000}"/>
  </bookViews>
  <sheets>
    <sheet name="Dashboard" sheetId="3" r:id="rId1"/>
    <sheet name="Pivot" sheetId="2" r:id="rId2"/>
    <sheet name="Data" sheetId="1" r:id="rId3"/>
  </sheets>
  <definedNames>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6" i="2" l="1"/>
  <c r="G17" i="2"/>
  <c r="G18" i="2"/>
  <c r="G19" i="2"/>
  <c r="G20" i="2"/>
  <c r="G21" i="2"/>
  <c r="G15" i="2"/>
  <c r="C18" i="2"/>
  <c r="C19" i="2"/>
  <c r="C17" i="2"/>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H15" i="2"/>
  <c r="H18" i="2"/>
  <c r="H17" i="2"/>
  <c r="H20" i="2"/>
  <c r="H19" i="2"/>
  <c r="H21" i="2"/>
  <c r="H16" i="2"/>
  <c r="I16" i="2" l="1"/>
  <c r="I21" i="2"/>
  <c r="I19" i="2"/>
  <c r="I20" i="2"/>
  <c r="I17" i="2"/>
  <c r="I18" i="2"/>
  <c r="I15" i="2"/>
  <c r="F18" i="2"/>
  <c r="F20" i="2"/>
  <c r="F19" i="2"/>
  <c r="F17" i="2"/>
  <c r="F15" i="2"/>
  <c r="F21" i="2"/>
  <c r="F16" i="2"/>
</calcChain>
</file>

<file path=xl/sharedStrings.xml><?xml version="1.0" encoding="utf-8"?>
<sst xmlns="http://schemas.openxmlformats.org/spreadsheetml/2006/main" count="602" uniqueCount="164">
  <si>
    <t>Device Name</t>
  </si>
  <si>
    <t xml:space="preserve">Compliance </t>
  </si>
  <si>
    <t>Violation Type</t>
  </si>
  <si>
    <t>Violation Date</t>
  </si>
  <si>
    <t>City</t>
  </si>
  <si>
    <t>Total Rules</t>
  </si>
  <si>
    <t>Total Violations</t>
  </si>
  <si>
    <t>Active Violations</t>
  </si>
  <si>
    <t>Solved Violations</t>
  </si>
  <si>
    <t>Solving Time</t>
  </si>
  <si>
    <t>Environment Managed</t>
  </si>
  <si>
    <t>Environment Disabled</t>
  </si>
  <si>
    <t>Device_106</t>
  </si>
  <si>
    <t>Severe Violation</t>
  </si>
  <si>
    <t>Illegal U-turn</t>
  </si>
  <si>
    <t>New York</t>
  </si>
  <si>
    <t>&lt;1 Week</t>
  </si>
  <si>
    <t>Device_107</t>
  </si>
  <si>
    <t>Compliant</t>
  </si>
  <si>
    <t>Seatbelt Violation</t>
  </si>
  <si>
    <t>Tokyo</t>
  </si>
  <si>
    <t>&lt;12 Hours</t>
  </si>
  <si>
    <t>Device_108</t>
  </si>
  <si>
    <t>Light Violation</t>
  </si>
  <si>
    <t>Red Light Violation</t>
  </si>
  <si>
    <t>Paris</t>
  </si>
  <si>
    <t>Device_109</t>
  </si>
  <si>
    <t>Medium Violation</t>
  </si>
  <si>
    <t>Speeding</t>
  </si>
  <si>
    <t>Sydney</t>
  </si>
  <si>
    <t>10 km/h Speed</t>
  </si>
  <si>
    <t>Device_110</t>
  </si>
  <si>
    <t>Mumbai</t>
  </si>
  <si>
    <t>&lt;1 Month</t>
  </si>
  <si>
    <t>Device_111</t>
  </si>
  <si>
    <t>No License</t>
  </si>
  <si>
    <t>Device_112</t>
  </si>
  <si>
    <t>Device_113</t>
  </si>
  <si>
    <t>25 km/h Speed</t>
  </si>
  <si>
    <t>Device_114</t>
  </si>
  <si>
    <t>Device_115</t>
  </si>
  <si>
    <t>Device_116</t>
  </si>
  <si>
    <t>Device_117</t>
  </si>
  <si>
    <t>Device_118</t>
  </si>
  <si>
    <t>No Helmet</t>
  </si>
  <si>
    <t>Device_119</t>
  </si>
  <si>
    <t>Device_120</t>
  </si>
  <si>
    <t>&lt;1 Day</t>
  </si>
  <si>
    <t>Device_121</t>
  </si>
  <si>
    <t>Device_122</t>
  </si>
  <si>
    <t>Device_123</t>
  </si>
  <si>
    <t>Device_124</t>
  </si>
  <si>
    <t>London</t>
  </si>
  <si>
    <t>50 km/h Speed</t>
  </si>
  <si>
    <t>Device_125</t>
  </si>
  <si>
    <t>Device_126</t>
  </si>
  <si>
    <t>75 km/h Speed</t>
  </si>
  <si>
    <t>Device_127</t>
  </si>
  <si>
    <t>Device_128</t>
  </si>
  <si>
    <t>Device_129</t>
  </si>
  <si>
    <t>Device_130</t>
  </si>
  <si>
    <t>Device_131</t>
  </si>
  <si>
    <t>Device_132</t>
  </si>
  <si>
    <t>Device_133</t>
  </si>
  <si>
    <t>Device_134</t>
  </si>
  <si>
    <t>Singapore</t>
  </si>
  <si>
    <t>Device_135</t>
  </si>
  <si>
    <t>Device_136</t>
  </si>
  <si>
    <t>Device_137</t>
  </si>
  <si>
    <t>Device_138</t>
  </si>
  <si>
    <t>Device_139</t>
  </si>
  <si>
    <t>100 km/h Speed</t>
  </si>
  <si>
    <t>Device_140</t>
  </si>
  <si>
    <t>Device_141</t>
  </si>
  <si>
    <t>Device_142</t>
  </si>
  <si>
    <t>Device_143</t>
  </si>
  <si>
    <t>Device_144</t>
  </si>
  <si>
    <t>Device_145</t>
  </si>
  <si>
    <t>Device_146</t>
  </si>
  <si>
    <t>Device_147</t>
  </si>
  <si>
    <t>Device_148</t>
  </si>
  <si>
    <t>Device_149</t>
  </si>
  <si>
    <t>Device_150</t>
  </si>
  <si>
    <t>Device_151</t>
  </si>
  <si>
    <t>Device_152</t>
  </si>
  <si>
    <t>Device_153</t>
  </si>
  <si>
    <t>Device_154</t>
  </si>
  <si>
    <t>Device_155</t>
  </si>
  <si>
    <t>Device_156</t>
  </si>
  <si>
    <t>Device_157</t>
  </si>
  <si>
    <t>Device_158</t>
  </si>
  <si>
    <t>Device_159</t>
  </si>
  <si>
    <t>Device_160</t>
  </si>
  <si>
    <t>Device_161</t>
  </si>
  <si>
    <t>Device_162</t>
  </si>
  <si>
    <t>Device_163</t>
  </si>
  <si>
    <t>Device_164</t>
  </si>
  <si>
    <t>Device_165</t>
  </si>
  <si>
    <t>Device_166</t>
  </si>
  <si>
    <t>Device_167</t>
  </si>
  <si>
    <t>Device_168</t>
  </si>
  <si>
    <t>Device_169</t>
  </si>
  <si>
    <t>Device_170</t>
  </si>
  <si>
    <t>Device_171</t>
  </si>
  <si>
    <t>Device_172</t>
  </si>
  <si>
    <t>Device_173</t>
  </si>
  <si>
    <t>Device_174</t>
  </si>
  <si>
    <t>Device_175</t>
  </si>
  <si>
    <t>Device_176</t>
  </si>
  <si>
    <t>Device_177</t>
  </si>
  <si>
    <t>Device_178</t>
  </si>
  <si>
    <t>Device_179</t>
  </si>
  <si>
    <t>Device_180</t>
  </si>
  <si>
    <t>Device_181</t>
  </si>
  <si>
    <t>Device_182</t>
  </si>
  <si>
    <t>Device_183</t>
  </si>
  <si>
    <t>Device_184</t>
  </si>
  <si>
    <t>Device_185</t>
  </si>
  <si>
    <t>Device_186</t>
  </si>
  <si>
    <t>Device_187</t>
  </si>
  <si>
    <t>Device_188</t>
  </si>
  <si>
    <t>Device_189</t>
  </si>
  <si>
    <t>Device_190</t>
  </si>
  <si>
    <t>Device_191</t>
  </si>
  <si>
    <t>Device_192</t>
  </si>
  <si>
    <t>Device_193</t>
  </si>
  <si>
    <t>Device_194</t>
  </si>
  <si>
    <t>Device_195</t>
  </si>
  <si>
    <t>Device_196</t>
  </si>
  <si>
    <t>Device_197</t>
  </si>
  <si>
    <t>Device_198</t>
  </si>
  <si>
    <t>Device_199</t>
  </si>
  <si>
    <t>Device_200</t>
  </si>
  <si>
    <t>Device_201</t>
  </si>
  <si>
    <t>Device_202</t>
  </si>
  <si>
    <t>Device_203</t>
  </si>
  <si>
    <t>Device_204</t>
  </si>
  <si>
    <t>Ignored Violation</t>
  </si>
  <si>
    <t>Year</t>
  </si>
  <si>
    <t>Sum of Total Violations</t>
  </si>
  <si>
    <t>Row Labels</t>
  </si>
  <si>
    <t>Grand Total</t>
  </si>
  <si>
    <t>Sum of Active Violations</t>
  </si>
  <si>
    <t>Sum of Solved Violations</t>
  </si>
  <si>
    <t>Sum of Ignored Violation</t>
  </si>
  <si>
    <t>Sum of Environment Managed</t>
  </si>
  <si>
    <t>Sum of Environment Disabled</t>
  </si>
  <si>
    <t>Values</t>
  </si>
  <si>
    <t>Sum of Total Rules</t>
  </si>
  <si>
    <t>Overview &amp; key metric section</t>
  </si>
  <si>
    <t>values</t>
  </si>
  <si>
    <t>Metrics</t>
  </si>
  <si>
    <t xml:space="preserve"> Total Rules</t>
  </si>
  <si>
    <t xml:space="preserve"> Active Violations</t>
  </si>
  <si>
    <t xml:space="preserve"> Solved Violations</t>
  </si>
  <si>
    <t xml:space="preserve"> Ignored Violation</t>
  </si>
  <si>
    <t xml:space="preserve"> Environment Disabled</t>
  </si>
  <si>
    <t>No of violations by type</t>
  </si>
  <si>
    <t>Helper</t>
  </si>
  <si>
    <t>Active violation by city</t>
  </si>
  <si>
    <t>No of active &amp; solved -TAT</t>
  </si>
  <si>
    <t>solved by compliance</t>
  </si>
  <si>
    <t>solved violation by compliance%</t>
  </si>
  <si>
    <t xml:space="preserve"> Total Violations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</si>
</sst>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family val="2"/>
      <scheme val="minor"/>
    </font>
    <font>
      <sz val="11"/>
      <color theme="8" tint="-0.499984740745262"/>
      <name val="Calibri"/>
      <family val="2"/>
    </font>
    <font>
      <sz val="11"/>
      <color theme="1"/>
      <name val="Calibri"/>
      <family val="2"/>
    </font>
    <font>
      <sz val="11"/>
      <color theme="1"/>
      <name val="Calibri"/>
    </font>
  </fonts>
  <fills count="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14" fontId="0" fillId="0" borderId="0" xfId="0" applyNumberFormat="1"/>
    <xf numFmtId="0" fontId="2" fillId="0" borderId="0" xfId="0" applyFont="1"/>
    <xf numFmtId="0" fontId="3" fillId="0" borderId="0" xfId="0" applyFont="1"/>
    <xf numFmtId="0" fontId="3" fillId="2" borderId="1" xfId="0" applyFont="1" applyFill="1" applyBorder="1"/>
    <xf numFmtId="0" fontId="3" fillId="0" borderId="1" xfId="0" applyFont="1" applyBorder="1"/>
    <xf numFmtId="9" fontId="3" fillId="0" borderId="0" xfId="1" applyFont="1"/>
    <xf numFmtId="0" fontId="3" fillId="3" borderId="1" xfId="0" applyFont="1" applyFill="1" applyBorder="1"/>
    <xf numFmtId="0" fontId="4" fillId="0" borderId="0" xfId="0" pivotButton="1" applyFont="1"/>
    <xf numFmtId="0" fontId="4" fillId="0" borderId="0" xfId="0" applyFont="1"/>
    <xf numFmtId="0" fontId="4" fillId="0" borderId="0" xfId="0" applyFont="1" applyAlignment="1">
      <alignment horizontal="left"/>
    </xf>
    <xf numFmtId="9" fontId="4" fillId="0" borderId="0" xfId="0" applyNumberFormat="1" applyFont="1"/>
    <xf numFmtId="0" fontId="4" fillId="0" borderId="0" xfId="0" applyNumberFormat="1" applyFont="1"/>
  </cellXfs>
  <cellStyles count="2">
    <cellStyle name="Normal" xfId="0" builtinId="0"/>
    <cellStyle name="Percent" xfId="1" builtinId="5"/>
  </cellStyles>
  <dxfs count="110">
    <dxf>
      <font>
        <name val="Calibri"/>
        <scheme val="none"/>
      </font>
    </dxf>
    <dxf>
      <font>
        <name val="Calibri"/>
        <scheme val="none"/>
      </font>
    </dxf>
    <dxf>
      <font>
        <name val="Calibri"/>
        <scheme val="none"/>
      </font>
    </dxf>
    <dxf>
      <font>
        <name val="Calibri"/>
        <scheme val="none"/>
      </font>
    </dxf>
    <dxf>
      <numFmt numFmtId="14" formatCode="0.0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3" formatCode="0%"/>
    </dxf>
    <dxf>
      <numFmt numFmtId="0" formatCode="General"/>
    </dxf>
    <dxf>
      <numFmt numFmtId="0" formatCode="General"/>
    </dxf>
    <dxf>
      <numFmt numFmtId="0" formatCode="General"/>
    </dxf>
    <dxf>
      <font>
        <name val="Calibri"/>
        <scheme val="none"/>
      </font>
    </dxf>
    <dxf>
      <font>
        <name val="Calibri"/>
        <scheme val="none"/>
      </font>
    </dxf>
    <dxf>
      <font>
        <name val="Calibri"/>
        <scheme val="none"/>
      </font>
    </dxf>
    <dxf>
      <font>
        <name val="Calibri"/>
        <scheme val="none"/>
      </font>
    </dxf>
    <dxf>
      <numFmt numFmtId="14" formatCode="0.0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3" formatCode="0%"/>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3" formatCode="0%"/>
    </dxf>
    <dxf>
      <numFmt numFmtId="14"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7644130847710921E-2"/>
          <c:y val="0"/>
          <c:w val="0.92235586915228907"/>
          <c:h val="0.88297851426511909"/>
        </c:manualLayout>
      </c:layout>
      <c:doughnutChart>
        <c:varyColors val="1"/>
        <c:ser>
          <c:idx val="0"/>
          <c:order val="0"/>
          <c:spPr>
            <a:solidFill>
              <a:schemeClr val="tx2">
                <a:lumMod val="50000"/>
                <a:lumOff val="50000"/>
              </a:schemeClr>
            </a:solidFill>
            <a:ln>
              <a:noFill/>
            </a:ln>
            <a:effectLst>
              <a:outerShdw blurRad="50800" dist="38100" dir="2700000" algn="tl" rotWithShape="0">
                <a:prstClr val="black">
                  <a:alpha val="40000"/>
                </a:prstClr>
              </a:outerShdw>
            </a:effectLst>
          </c:spPr>
          <c:explosion val="24"/>
          <c:dPt>
            <c:idx val="0"/>
            <c:bubble3D val="0"/>
            <c:explosion val="29"/>
            <c:spPr>
              <a:solidFill>
                <a:schemeClr val="tx2">
                  <a:lumMod val="50000"/>
                  <a:lumOff val="5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C5DF-4BD1-9DC0-2FBB5A31ADD8}"/>
              </c:ext>
            </c:extLst>
          </c:dPt>
          <c:val>
            <c:numRef>
              <c:f>Pivot!$B$15</c:f>
              <c:numCache>
                <c:formatCode>General</c:formatCode>
                <c:ptCount val="1"/>
                <c:pt idx="0">
                  <c:v>2307</c:v>
                </c:pt>
              </c:numCache>
            </c:numRef>
          </c:val>
          <c:extLst>
            <c:ext xmlns:c16="http://schemas.microsoft.com/office/drawing/2014/chart" uri="{C3380CC4-5D6E-409C-BE32-E72D297353CC}">
              <c16:uniqueId val="{00000002-C5DF-4BD1-9DC0-2FBB5A31ADD8}"/>
            </c:ext>
          </c:extLst>
        </c:ser>
        <c:dLbls>
          <c:showLegendKey val="0"/>
          <c:showVal val="0"/>
          <c:showCatName val="0"/>
          <c:showSerName val="0"/>
          <c:showPercent val="0"/>
          <c:showBubbleSize val="0"/>
          <c:showLeaderLines val="1"/>
        </c:dLbls>
        <c:firstSliceAng val="0"/>
        <c:holeSize val="75"/>
      </c:doughnutChart>
      <c:spPr>
        <a:noFill/>
        <a:ln>
          <a:noFill/>
        </a:ln>
        <a:effectLst>
          <a:glow rad="63500">
            <a:schemeClr val="accent1">
              <a:satMod val="175000"/>
              <a:alpha val="4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7842918545899975E-2"/>
          <c:y val="2.8137562349146824E-2"/>
          <c:w val="0.83024611816750893"/>
          <c:h val="0.96149168853893263"/>
        </c:manualLayout>
      </c:layout>
      <c:doughnutChart>
        <c:varyColors val="1"/>
        <c:ser>
          <c:idx val="0"/>
          <c:order val="0"/>
          <c:spPr>
            <a:effectLst/>
          </c:spPr>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D9A-4BF8-93FF-5027B03330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D9A-4BF8-93FF-5027B033301F}"/>
              </c:ext>
            </c:extLst>
          </c:dPt>
          <c:val>
            <c:numRef>
              <c:f>Pivot!$B$15:$B$16</c:f>
              <c:numCache>
                <c:formatCode>General</c:formatCode>
                <c:ptCount val="2"/>
                <c:pt idx="0">
                  <c:v>2307</c:v>
                </c:pt>
                <c:pt idx="1">
                  <c:v>1319</c:v>
                </c:pt>
              </c:numCache>
            </c:numRef>
          </c:val>
          <c:extLst>
            <c:ext xmlns:c16="http://schemas.microsoft.com/office/drawing/2014/chart" uri="{C3380CC4-5D6E-409C-BE32-E72D297353CC}">
              <c16:uniqueId val="{00000004-1D9A-4BF8-93FF-5027B033301F}"/>
            </c:ext>
          </c:extLst>
        </c:ser>
        <c:dLbls>
          <c:showLegendKey val="0"/>
          <c:showVal val="0"/>
          <c:showCatName val="0"/>
          <c:showSerName val="0"/>
          <c:showPercent val="0"/>
          <c:showBubbleSize val="0"/>
          <c:showLeaderLines val="1"/>
        </c:dLbls>
        <c:firstSliceAng val="0"/>
        <c:holeSize val="75"/>
      </c:doughnutChart>
      <c:spPr>
        <a:noFill/>
        <a:ln>
          <a:noFill/>
        </a:ln>
        <a:effectLst>
          <a:glow rad="63500">
            <a:schemeClr val="accent1">
              <a:satMod val="175000"/>
              <a:alpha val="40000"/>
            </a:schemeClr>
          </a:glow>
          <a:outerShdw blurRad="50800" dist="38100" dir="2700000" algn="tl"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703668450863862E-2"/>
          <c:y val="1.0202761112520253E-2"/>
          <c:w val="0.91942538720519418"/>
          <c:h val="0.98979723888747972"/>
        </c:manualLayout>
      </c:layout>
      <c:doughnutChart>
        <c:varyColors val="1"/>
        <c:ser>
          <c:idx val="0"/>
          <c:order val="0"/>
          <c:spPr>
            <a:ln>
              <a:noFill/>
            </a:ln>
            <a:effectLst>
              <a:outerShdw blurRad="50800" dist="38100" dir="2700000" algn="tl" rotWithShape="0">
                <a:prstClr val="black">
                  <a:alpha val="40000"/>
                </a:prstClr>
              </a:outerShdw>
            </a:effectLst>
          </c:spPr>
          <c:explosion val="2"/>
          <c:dPt>
            <c:idx val="0"/>
            <c:bubble3D val="0"/>
            <c:spPr>
              <a:solidFill>
                <a:schemeClr val="accent1"/>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1F57-4DDA-9A51-D707FE56C519}"/>
              </c:ext>
            </c:extLst>
          </c:dPt>
          <c:dPt>
            <c:idx val="1"/>
            <c:bubble3D val="0"/>
            <c:spPr>
              <a:solidFill>
                <a:schemeClr val="accent2"/>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1F57-4DDA-9A51-D707FE56C519}"/>
              </c:ext>
            </c:extLst>
          </c:dPt>
          <c:cat>
            <c:strRef>
              <c:extLst>
                <c:ext xmlns:c15="http://schemas.microsoft.com/office/drawing/2012/chart" uri="{02D57815-91ED-43cb-92C2-25804820EDAC}">
                  <c15:fullRef>
                    <c15:sqref>Pivot!$A$14:$A$21</c15:sqref>
                  </c15:fullRef>
                </c:ext>
              </c:extLst>
              <c:f>(Pivot!$A$15,Pivot!$A$17)</c:f>
              <c:strCache>
                <c:ptCount val="2"/>
                <c:pt idx="0">
                  <c:v>Total Violations</c:v>
                </c:pt>
                <c:pt idx="1">
                  <c:v> Active Violations</c:v>
                </c:pt>
              </c:strCache>
            </c:strRef>
          </c:cat>
          <c:val>
            <c:numRef>
              <c:extLst>
                <c:ext xmlns:c15="http://schemas.microsoft.com/office/drawing/2012/chart" uri="{02D57815-91ED-43cb-92C2-25804820EDAC}">
                  <c15:fullRef>
                    <c15:sqref>Pivot!$B$14:$B$21</c15:sqref>
                  </c15:fullRef>
                </c:ext>
              </c:extLst>
              <c:f>(Pivot!$B$15,Pivot!$B$17)</c:f>
              <c:numCache>
                <c:formatCode>General</c:formatCode>
                <c:ptCount val="2"/>
                <c:pt idx="0">
                  <c:v>2307</c:v>
                </c:pt>
                <c:pt idx="1">
                  <c:v>720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4-1F57-4DDA-9A51-D707FE56C519}"/>
            </c:ext>
          </c:extLst>
        </c:ser>
        <c:dLbls>
          <c:showLegendKey val="0"/>
          <c:showVal val="0"/>
          <c:showCatName val="0"/>
          <c:showSerName val="0"/>
          <c:showPercent val="0"/>
          <c:showBubbleSize val="0"/>
          <c:showLeaderLines val="1"/>
        </c:dLbls>
        <c:firstSliceAng val="0"/>
        <c:holeSize val="75"/>
        <c:extLst>
          <c:ext xmlns:c15="http://schemas.microsoft.com/office/drawing/2012/chart" uri="{02D57815-91ED-43cb-92C2-25804820EDAC}">
            <c15:filteredPieSeries>
              <c15:ser>
                <c:idx val="1"/>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6-1F57-4DDA-9A51-D707FE56C5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1F57-4DDA-9A51-D707FE56C519}"/>
                    </c:ext>
                  </c:extLst>
                </c:dPt>
                <c:cat>
                  <c:strRef>
                    <c:extLst>
                      <c:ext uri="{02D57815-91ED-43cb-92C2-25804820EDAC}">
                        <c15:fullRef>
                          <c15:sqref>Pivot!$A$14:$A$21</c15:sqref>
                        </c15:fullRef>
                        <c15:formulaRef>
                          <c15:sqref>(Pivot!$A$15,Pivot!$A$17)</c15:sqref>
                        </c15:formulaRef>
                      </c:ext>
                    </c:extLst>
                    <c:strCache>
                      <c:ptCount val="2"/>
                      <c:pt idx="0">
                        <c:v>Total Violations</c:v>
                      </c:pt>
                      <c:pt idx="1">
                        <c:v> Active Violations</c:v>
                      </c:pt>
                    </c:strCache>
                  </c:strRef>
                </c:cat>
                <c:val>
                  <c:numRef>
                    <c:extLst>
                      <c:ext uri="{02D57815-91ED-43cb-92C2-25804820EDAC}">
                        <c15:fullRef>
                          <c15:sqref>Pivot!$C$14:$C$21</c15:sqref>
                        </c15:fullRef>
                        <c15:formulaRef>
                          <c15:sqref>(Pivot!$C$15,Pivot!$C$17)</c15:sqref>
                        </c15:formulaRef>
                      </c:ext>
                    </c:extLst>
                    <c:numCache>
                      <c:formatCode>General</c:formatCode>
                      <c:ptCount val="2"/>
                      <c:pt idx="1" formatCode="0%">
                        <c:v>0.31209362808842656</c:v>
                      </c:pt>
                    </c:numCache>
                  </c:numRef>
                </c:val>
                <c:extLst>
                  <c:ext uri="{02D57815-91ED-43cb-92C2-25804820EDAC}">
                    <c15:categoryFilterExceptions/>
                  </c:ext>
                  <c:ext xmlns:c16="http://schemas.microsoft.com/office/drawing/2014/chart" uri="{C3380CC4-5D6E-409C-BE32-E72D297353CC}">
                    <c16:uniqueId val="{00000009-1F57-4DDA-9A51-D707FE56C519}"/>
                  </c:ext>
                </c:extLst>
              </c15:ser>
            </c15:filteredPieSeries>
          </c:ext>
        </c:extLst>
      </c:doughnutChart>
      <c:spPr>
        <a:noFill/>
        <a:ln>
          <a:noFill/>
        </a:ln>
        <a:effectLst>
          <a:glow rad="63500">
            <a:schemeClr val="accent1">
              <a:satMod val="175000"/>
              <a:alpha val="40000"/>
            </a:schemeClr>
          </a:glow>
          <a:outerShdw blurRad="50800" dist="38100" dir="2700000" algn="tl" rotWithShape="0">
            <a:prstClr val="black">
              <a:alpha val="40000"/>
            </a:prstClr>
          </a:outerShdw>
        </a:effectLst>
      </c:spPr>
    </c:plotArea>
    <c:plotVisOnly val="1"/>
    <c:dispBlanksAs val="gap"/>
    <c:showDLblsOverMax val="0"/>
  </c:chart>
  <c:spPr>
    <a:solidFill>
      <a:schemeClr val="bg1"/>
    </a:solidFill>
    <a:ln w="9525" cap="flat" cmpd="sng" algn="ctr">
      <a:no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727330828858011E-2"/>
          <c:y val="5.4150671486961621E-3"/>
          <c:w val="0.89007363527631433"/>
          <c:h val="0.94669125552245825"/>
        </c:manualLayout>
      </c:layout>
      <c:doughnut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3-EF85-4640-83F4-41ED29C77489}"/>
              </c:ext>
            </c:extLst>
          </c:dPt>
          <c:dPt>
            <c:idx val="1"/>
            <c:bubble3D val="0"/>
            <c:spPr>
              <a:solidFill>
                <a:schemeClr val="accent2"/>
              </a:solidFill>
              <a:ln w="19050">
                <a:noFill/>
              </a:ln>
              <a:effectLst/>
            </c:spPr>
            <c:extLst>
              <c:ext xmlns:c16="http://schemas.microsoft.com/office/drawing/2014/chart" uri="{C3380CC4-5D6E-409C-BE32-E72D297353CC}">
                <c16:uniqueId val="{0000000B-EF85-4640-83F4-41ED29C77489}"/>
              </c:ext>
            </c:extLst>
          </c:dPt>
          <c:cat>
            <c:strRef>
              <c:extLst>
                <c:ext xmlns:c15="http://schemas.microsoft.com/office/drawing/2012/chart" uri="{02D57815-91ED-43cb-92C2-25804820EDAC}">
                  <c15:fullRef>
                    <c15:sqref>Pivot!$A$14:$A$21</c15:sqref>
                  </c15:fullRef>
                </c:ext>
              </c:extLst>
              <c:f>(Pivot!$A$15,Pivot!$A$19)</c:f>
              <c:strCache>
                <c:ptCount val="2"/>
                <c:pt idx="0">
                  <c:v>Total Violations</c:v>
                </c:pt>
                <c:pt idx="1">
                  <c:v> Ignored Violation</c:v>
                </c:pt>
              </c:strCache>
            </c:strRef>
          </c:cat>
          <c:val>
            <c:numRef>
              <c:extLst>
                <c:ext xmlns:c15="http://schemas.microsoft.com/office/drawing/2012/chart" uri="{02D57815-91ED-43cb-92C2-25804820EDAC}">
                  <c15:fullRef>
                    <c15:sqref>Pivot!$B$14:$B$21</c15:sqref>
                  </c15:fullRef>
                </c:ext>
              </c:extLst>
              <c:f>(Pivot!$B$15,Pivot!$B$19)</c:f>
              <c:numCache>
                <c:formatCode>General</c:formatCode>
                <c:ptCount val="2"/>
                <c:pt idx="0">
                  <c:v>2307</c:v>
                </c:pt>
                <c:pt idx="1">
                  <c:v>531</c:v>
                </c:pt>
              </c:numCache>
            </c:numRef>
          </c:val>
          <c:extLst>
            <c:ext xmlns:c15="http://schemas.microsoft.com/office/drawing/2012/chart" uri="{02D57815-91ED-43cb-92C2-25804820EDAC}">
              <c15:categoryFilterExceptions>
                <c15:categoryFilterException>
                  <c15:sqref>Pivot!$B$14</c15:sqref>
                  <c15:spPr xmlns:c15="http://schemas.microsoft.com/office/drawing/2012/chart">
                    <a:solidFill>
                      <a:schemeClr val="accent1"/>
                    </a:solidFill>
                    <a:ln w="19050">
                      <a:noFill/>
                    </a:ln>
                    <a:effectLst/>
                  </c15:spPr>
                  <c15:bubble3D val="0"/>
                </c15:categoryFilterException>
                <c15:categoryFilterException>
                  <c15:sqref>Pivot!$B$16</c15:sqref>
                  <c15:spPr xmlns:c15="http://schemas.microsoft.com/office/drawing/2012/chart">
                    <a:solidFill>
                      <a:schemeClr val="accent3"/>
                    </a:solidFill>
                    <a:ln w="19050">
                      <a:noFill/>
                    </a:ln>
                    <a:effectLst/>
                  </c15:spPr>
                  <c15:bubble3D val="0"/>
                </c15:categoryFilterException>
                <c15:categoryFilterException>
                  <c15:sqref>Pivot!$B$17</c15:sqref>
                  <c15:spPr xmlns:c15="http://schemas.microsoft.com/office/drawing/2012/chart">
                    <a:solidFill>
                      <a:schemeClr val="accent4"/>
                    </a:solidFill>
                    <a:ln w="19050">
                      <a:noFill/>
                    </a:ln>
                    <a:effectLst/>
                  </c15:spPr>
                  <c15:bubble3D val="0"/>
                </c15:categoryFilterException>
                <c15:categoryFilterException>
                  <c15:sqref>Pivot!$B$18</c15:sqref>
                  <c15:spPr xmlns:c15="http://schemas.microsoft.com/office/drawing/2012/chart">
                    <a:solidFill>
                      <a:schemeClr val="accent5"/>
                    </a:solidFill>
                    <a:ln w="19050">
                      <a:noFill/>
                    </a:ln>
                    <a:effectLst/>
                  </c15:spPr>
                  <c15:bubble3D val="0"/>
                </c15:categoryFilterException>
                <c15:categoryFilterException>
                  <c15:sqref>Pivot!$B$20</c15:sqref>
                  <c15:spPr xmlns:c15="http://schemas.microsoft.com/office/drawing/2012/chart">
                    <a:solidFill>
                      <a:schemeClr val="accent1">
                        <a:lumMod val="60000"/>
                      </a:schemeClr>
                    </a:solidFill>
                    <a:ln w="19050">
                      <a:noFill/>
                    </a:ln>
                    <a:effectLst/>
                  </c15:spPr>
                  <c15:bubble3D val="0"/>
                </c15:categoryFilterException>
                <c15:categoryFilterException>
                  <c15:sqref>Pivot!$B$21</c15:sqref>
                  <c15:spPr xmlns:c15="http://schemas.microsoft.com/office/drawing/2012/chart">
                    <a:solidFill>
                      <a:schemeClr val="accent2">
                        <a:lumMod val="60000"/>
                      </a:schemeClr>
                    </a:solidFill>
                    <a:ln w="19050">
                      <a:noFill/>
                    </a:ln>
                    <a:effectLst/>
                  </c15:spPr>
                  <c15:bubble3D val="0"/>
                </c15:categoryFilterException>
              </c15:categoryFilterExceptions>
            </c:ext>
            <c:ext xmlns:c16="http://schemas.microsoft.com/office/drawing/2014/chart" uri="{C3380CC4-5D6E-409C-BE32-E72D297353CC}">
              <c16:uniqueId val="{00000010-EF85-4640-83F4-41ED29C77489}"/>
            </c:ext>
          </c:extLst>
        </c:ser>
        <c:dLbls>
          <c:showLegendKey val="0"/>
          <c:showVal val="0"/>
          <c:showCatName val="0"/>
          <c:showSerName val="0"/>
          <c:showPercent val="0"/>
          <c:showBubbleSize val="0"/>
          <c:showLeaderLines val="1"/>
        </c:dLbls>
        <c:firstSliceAng val="0"/>
        <c:holeSize val="75"/>
        <c:extLst>
          <c:ext xmlns:c15="http://schemas.microsoft.com/office/drawing/2012/chart" uri="{02D57815-91ED-43cb-92C2-25804820EDAC}">
            <c15:filteredPieSeries>
              <c15:ser>
                <c:idx val="1"/>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14-EF85-4640-83F4-41ED29C774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C-EF85-4640-83F4-41ED29C77489}"/>
                    </c:ext>
                  </c:extLst>
                </c:dPt>
                <c:cat>
                  <c:strRef>
                    <c:extLst>
                      <c:ext uri="{02D57815-91ED-43cb-92C2-25804820EDAC}">
                        <c15:fullRef>
                          <c15:sqref>Pivot!$A$14:$A$21</c15:sqref>
                        </c15:fullRef>
                        <c15:formulaRef>
                          <c15:sqref>(Pivot!$A$15,Pivot!$A$19)</c15:sqref>
                        </c15:formulaRef>
                      </c:ext>
                    </c:extLst>
                    <c:strCache>
                      <c:ptCount val="2"/>
                      <c:pt idx="0">
                        <c:v>Total Violations</c:v>
                      </c:pt>
                      <c:pt idx="1">
                        <c:v> Ignored Violation</c:v>
                      </c:pt>
                    </c:strCache>
                  </c:strRef>
                </c:cat>
                <c:val>
                  <c:numRef>
                    <c:extLst>
                      <c:ext uri="{02D57815-91ED-43cb-92C2-25804820EDAC}">
                        <c15:fullRef>
                          <c15:sqref>Pivot!$C$14:$C$21</c15:sqref>
                        </c15:fullRef>
                        <c15:formulaRef>
                          <c15:sqref>(Pivot!$C$15,Pivot!$C$19)</c15:sqref>
                        </c15:formulaRef>
                      </c:ext>
                    </c:extLst>
                    <c:numCache>
                      <c:formatCode>General</c:formatCode>
                      <c:ptCount val="2"/>
                      <c:pt idx="1" formatCode="0%">
                        <c:v>0.23016905071521457</c:v>
                      </c:pt>
                    </c:numCache>
                  </c:numRef>
                </c:val>
                <c:extLst>
                  <c:ext uri="{02D57815-91ED-43cb-92C2-25804820EDAC}">
                    <c15:categoryFilterExceptions>
                      <c15:categoryFilterException>
                        <c15:sqref>Pivot!$C$14</c15:sqref>
                        <c15:spPr xmlns:c15="http://schemas.microsoft.com/office/drawing/2012/chart">
                          <a:solidFill>
                            <a:schemeClr val="accent1"/>
                          </a:solidFill>
                          <a:ln w="19050">
                            <a:solidFill>
                              <a:schemeClr val="lt1"/>
                            </a:solidFill>
                          </a:ln>
                          <a:effectLst/>
                        </c15:spPr>
                        <c15:bubble3D val="0"/>
                      </c15:categoryFilterException>
                      <c15:categoryFilterException>
                        <c15:sqref>Pivot!$C$16</c15:sqref>
                        <c15:spPr xmlns:c15="http://schemas.microsoft.com/office/drawing/2012/chart">
                          <a:solidFill>
                            <a:schemeClr val="accent3"/>
                          </a:solidFill>
                          <a:ln w="19050">
                            <a:solidFill>
                              <a:schemeClr val="lt1"/>
                            </a:solidFill>
                          </a:ln>
                          <a:effectLst/>
                        </c15:spPr>
                        <c15:bubble3D val="0"/>
                      </c15:categoryFilterException>
                      <c15:categoryFilterException>
                        <c15:sqref>Pivot!$C$17</c15:sqref>
                        <c15:spPr xmlns:c15="http://schemas.microsoft.com/office/drawing/2012/chart">
                          <a:solidFill>
                            <a:schemeClr val="accent4"/>
                          </a:solidFill>
                          <a:ln w="19050">
                            <a:solidFill>
                              <a:schemeClr val="lt1"/>
                            </a:solidFill>
                          </a:ln>
                          <a:effectLst/>
                        </c15:spPr>
                        <c15:bubble3D val="0"/>
                      </c15:categoryFilterException>
                      <c15:categoryFilterException>
                        <c15:sqref>Pivot!$C$18</c15:sqref>
                        <c15:spPr xmlns:c15="http://schemas.microsoft.com/office/drawing/2012/chart">
                          <a:solidFill>
                            <a:schemeClr val="accent5"/>
                          </a:solidFill>
                          <a:ln w="19050">
                            <a:solidFill>
                              <a:schemeClr val="lt1"/>
                            </a:solidFill>
                          </a:ln>
                          <a:effectLst/>
                        </c15:spPr>
                        <c15:bubble3D val="0"/>
                      </c15:categoryFilterException>
                      <c15:categoryFilterException>
                        <c15:sqref>Pivot!$C$20</c15:sqref>
                        <c15:spPr xmlns:c15="http://schemas.microsoft.com/office/drawing/2012/chart">
                          <a:solidFill>
                            <a:schemeClr val="accent1">
                              <a:lumMod val="60000"/>
                            </a:schemeClr>
                          </a:solidFill>
                          <a:ln w="19050">
                            <a:solidFill>
                              <a:schemeClr val="lt1"/>
                            </a:solidFill>
                          </a:ln>
                          <a:effectLst/>
                        </c15:spPr>
                        <c15:bubble3D val="0"/>
                      </c15:categoryFilterException>
                      <c15:categoryFilterException>
                        <c15:sqref>Pivot!$C$21</c15:sqref>
                        <c15:spPr xmlns:c15="http://schemas.microsoft.com/office/drawing/2012/chart">
                          <a:solidFill>
                            <a:schemeClr val="accent2">
                              <a:lumMod val="60000"/>
                            </a:schemeClr>
                          </a:solidFill>
                          <a:ln w="19050">
                            <a:solidFill>
                              <a:schemeClr val="lt1"/>
                            </a:solidFill>
                          </a:ln>
                          <a:effectLst/>
                        </c15:spPr>
                        <c15:bubble3D val="0"/>
                      </c15:categoryFilterException>
                    </c15:categoryFilterExceptions>
                  </c:ext>
                  <c:ext xmlns:c16="http://schemas.microsoft.com/office/drawing/2014/chart" uri="{C3380CC4-5D6E-409C-BE32-E72D297353CC}">
                    <c16:uniqueId val="{00000021-EF85-4640-83F4-41ED29C77489}"/>
                  </c:ext>
                </c:extLst>
              </c15:ser>
            </c15:filteredPieSeries>
          </c:ext>
        </c:extLst>
      </c:doughnutChart>
      <c:spPr>
        <a:noFill/>
        <a:ln>
          <a:noFill/>
        </a:ln>
        <a:effectLst/>
      </c:spPr>
    </c:plotArea>
    <c:plotVisOnly val="1"/>
    <c:dispBlanksAs val="gap"/>
    <c:showDLblsOverMax val="0"/>
  </c:chart>
  <c:spPr>
    <a:solidFill>
      <a:schemeClr val="bg1"/>
    </a:solidFill>
    <a:ln w="9525" cap="flat" cmpd="sng" algn="ctr">
      <a:noFill/>
      <a:round/>
    </a:ln>
    <a:effectLst>
      <a:glow rad="63500">
        <a:schemeClr val="accent1">
          <a:satMod val="175000"/>
          <a:alpha val="40000"/>
        </a:scheme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[aratiexcel.xlsx]Pivot!PivotTable11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latin typeface="Calibri" panose="020F0502020204030204" pitchFamily="34" charset="0"/>
                <a:ea typeface="Calibri" panose="020F0502020204030204" pitchFamily="34" charset="0"/>
                <a:cs typeface="Calibri" panose="020F0502020204030204" pitchFamily="34" charset="0"/>
              </a:rPr>
              <a:t>No</a:t>
            </a:r>
            <a:r>
              <a:rPr lang="en-US" sz="1600" b="1" baseline="0">
                <a:solidFill>
                  <a:schemeClr val="tx1"/>
                </a:solidFill>
                <a:latin typeface="Calibri" panose="020F0502020204030204" pitchFamily="34" charset="0"/>
                <a:ea typeface="Calibri" panose="020F0502020204030204" pitchFamily="34" charset="0"/>
                <a:cs typeface="Calibri" panose="020F0502020204030204" pitchFamily="34" charset="0"/>
              </a:rPr>
              <a:t> of violation by type</a:t>
            </a:r>
            <a:endParaRPr lang="en-US" sz="1600" b="1">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17409773906938839"/>
          <c:y val="3.71512473667120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60000"/>
              <a:lumOff val="40000"/>
            </a:schemeClr>
          </a:solidFill>
          <a:ln>
            <a:noFill/>
          </a:ln>
          <a:effectLst/>
        </c:spPr>
      </c:pivotFmt>
      <c:pivotFmt>
        <c:idx val="5"/>
        <c:spPr>
          <a:solidFill>
            <a:schemeClr val="tx2">
              <a:lumMod val="50000"/>
              <a:lumOff val="50000"/>
            </a:schemeClr>
          </a:solidFill>
          <a:ln>
            <a:noFill/>
          </a:ln>
          <a:effectLst/>
        </c:spPr>
      </c:pivotFmt>
      <c:pivotFmt>
        <c:idx val="6"/>
        <c:spPr>
          <a:solidFill>
            <a:schemeClr val="accent3">
              <a:lumMod val="60000"/>
              <a:lumOff val="40000"/>
            </a:schemeClr>
          </a:solidFill>
          <a:ln>
            <a:noFill/>
          </a:ln>
          <a:effectLst/>
        </c:spPr>
      </c:pivotFmt>
      <c:pivotFmt>
        <c:idx val="7"/>
        <c:spPr>
          <a:solidFill>
            <a:schemeClr val="accent5">
              <a:lumMod val="60000"/>
              <a:lumOff val="40000"/>
            </a:schemeClr>
          </a:solidFill>
          <a:ln>
            <a:noFill/>
          </a:ln>
          <a:effectLst/>
        </c:spPr>
      </c:pivotFmt>
      <c:pivotFmt>
        <c:idx val="8"/>
        <c:spPr>
          <a:solidFill>
            <a:schemeClr val="bg2">
              <a:lumMod val="50000"/>
            </a:schemeClr>
          </a:solidFill>
          <a:ln>
            <a:noFill/>
          </a:ln>
          <a:effectLst/>
        </c:spPr>
      </c:pivotFmt>
      <c:pivotFmt>
        <c:idx val="9"/>
        <c:spPr>
          <a:solidFill>
            <a:srgbClr val="0070C0"/>
          </a:solidFill>
          <a:ln>
            <a:noFill/>
          </a:ln>
          <a:effectLst/>
        </c:spPr>
      </c:pivotFmt>
    </c:pivotFmts>
    <c:plotArea>
      <c:layout/>
      <c:barChart>
        <c:barDir val="bar"/>
        <c:grouping val="clustered"/>
        <c:varyColors val="0"/>
        <c:ser>
          <c:idx val="0"/>
          <c:order val="0"/>
          <c:tx>
            <c:strRef>
              <c:f>Pivot!$E$3</c:f>
              <c:strCache>
                <c:ptCount val="1"/>
                <c:pt idx="0">
                  <c:v>Total</c:v>
                </c:pt>
              </c:strCache>
            </c:strRef>
          </c:tx>
          <c:spPr>
            <a:solidFill>
              <a:schemeClr val="accent1"/>
            </a:solidFill>
            <a:ln>
              <a:noFill/>
            </a:ln>
            <a:effectLst/>
          </c:spPr>
          <c:invertIfNegative val="0"/>
          <c:dPt>
            <c:idx val="0"/>
            <c:invertIfNegative val="0"/>
            <c:bubble3D val="0"/>
            <c:spPr>
              <a:solidFill>
                <a:srgbClr val="0070C0"/>
              </a:solidFill>
              <a:ln>
                <a:noFill/>
              </a:ln>
              <a:effectLst/>
            </c:spPr>
            <c:extLst>
              <c:ext xmlns:c16="http://schemas.microsoft.com/office/drawing/2014/chart" uri="{C3380CC4-5D6E-409C-BE32-E72D297353CC}">
                <c16:uniqueId val="{00000021-E106-4958-A384-DB5D15617E1A}"/>
              </c:ext>
            </c:extLst>
          </c:dPt>
          <c:dPt>
            <c:idx val="1"/>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19-E106-4958-A384-DB5D15617E1A}"/>
              </c:ext>
            </c:extLst>
          </c:dPt>
          <c:dPt>
            <c:idx val="2"/>
            <c:invertIfNegative val="0"/>
            <c:bubble3D val="0"/>
            <c:spPr>
              <a:solidFill>
                <a:schemeClr val="bg2">
                  <a:lumMod val="50000"/>
                </a:schemeClr>
              </a:solidFill>
              <a:ln>
                <a:noFill/>
              </a:ln>
              <a:effectLst/>
            </c:spPr>
            <c:extLst>
              <c:ext xmlns:c16="http://schemas.microsoft.com/office/drawing/2014/chart" uri="{C3380CC4-5D6E-409C-BE32-E72D297353CC}">
                <c16:uniqueId val="{00000016-E106-4958-A384-DB5D15617E1A}"/>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13-E106-4958-A384-DB5D15617E1A}"/>
              </c:ext>
            </c:extLst>
          </c:dPt>
          <c:dPt>
            <c:idx val="4"/>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8-E106-4958-A384-DB5D15617E1A}"/>
              </c:ext>
            </c:extLst>
          </c:dPt>
          <c:dPt>
            <c:idx val="5"/>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5-E106-4958-A384-DB5D15617E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Pivot!$D$4:$D$10</c:f>
              <c:strCache>
                <c:ptCount val="6"/>
                <c:pt idx="0">
                  <c:v>No License</c:v>
                </c:pt>
                <c:pt idx="1">
                  <c:v>Speeding</c:v>
                </c:pt>
                <c:pt idx="2">
                  <c:v>Illegal U-turn</c:v>
                </c:pt>
                <c:pt idx="3">
                  <c:v>Seatbelt Violation</c:v>
                </c:pt>
                <c:pt idx="4">
                  <c:v>No Helmet</c:v>
                </c:pt>
                <c:pt idx="5">
                  <c:v>Red Light Violation</c:v>
                </c:pt>
              </c:strCache>
            </c:strRef>
          </c:cat>
          <c:val>
            <c:numRef>
              <c:f>Pivot!$E$4:$E$10</c:f>
              <c:numCache>
                <c:formatCode>General</c:formatCode>
                <c:ptCount val="6"/>
                <c:pt idx="0">
                  <c:v>109</c:v>
                </c:pt>
                <c:pt idx="1">
                  <c:v>150</c:v>
                </c:pt>
                <c:pt idx="2">
                  <c:v>247</c:v>
                </c:pt>
                <c:pt idx="3">
                  <c:v>249</c:v>
                </c:pt>
                <c:pt idx="4">
                  <c:v>290</c:v>
                </c:pt>
                <c:pt idx="5">
                  <c:v>310</c:v>
                </c:pt>
              </c:numCache>
            </c:numRef>
          </c:val>
          <c:extLst>
            <c:ext xmlns:c16="http://schemas.microsoft.com/office/drawing/2014/chart" uri="{C3380CC4-5D6E-409C-BE32-E72D297353CC}">
              <c16:uniqueId val="{00000000-E106-4958-A384-DB5D15617E1A}"/>
            </c:ext>
          </c:extLst>
        </c:ser>
        <c:dLbls>
          <c:showLegendKey val="0"/>
          <c:showVal val="0"/>
          <c:showCatName val="0"/>
          <c:showSerName val="0"/>
          <c:showPercent val="0"/>
          <c:showBubbleSize val="0"/>
        </c:dLbls>
        <c:gapWidth val="44"/>
        <c:axId val="259981408"/>
        <c:axId val="259983072"/>
      </c:barChart>
      <c:catAx>
        <c:axId val="2599814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983072"/>
        <c:crosses val="autoZero"/>
        <c:auto val="1"/>
        <c:lblAlgn val="ctr"/>
        <c:lblOffset val="100"/>
        <c:noMultiLvlLbl val="0"/>
      </c:catAx>
      <c:valAx>
        <c:axId val="259983072"/>
        <c:scaling>
          <c:orientation val="minMax"/>
        </c:scaling>
        <c:delete val="1"/>
        <c:axPos val="b"/>
        <c:numFmt formatCode="General" sourceLinked="1"/>
        <c:majorTickMark val="out"/>
        <c:minorTickMark val="none"/>
        <c:tickLblPos val="nextTo"/>
        <c:crossAx val="259981408"/>
        <c:crosses val="autoZero"/>
        <c:crossBetween val="between"/>
      </c:valAx>
      <c:spPr>
        <a:noFill/>
        <a:ln>
          <a:noFill/>
        </a:ln>
        <a:effectLst>
          <a:outerShdw blurRad="50800" dist="38100" dir="2700000" algn="tl" rotWithShape="0">
            <a:prstClr val="black">
              <a:alpha val="40000"/>
            </a:prstClr>
          </a:outerShdw>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latin typeface="Calibri" panose="020F0502020204030204" pitchFamily="34" charset="0"/>
                <a:ea typeface="Calibri" panose="020F0502020204030204" pitchFamily="34" charset="0"/>
                <a:cs typeface="Calibri" panose="020F0502020204030204" pitchFamily="34" charset="0"/>
              </a:rPr>
              <a:t>Active</a:t>
            </a:r>
            <a:r>
              <a:rPr lang="en-US" sz="2000" b="1" baseline="0">
                <a:solidFill>
                  <a:schemeClr val="tx1"/>
                </a:solidFill>
                <a:latin typeface="Calibri" panose="020F0502020204030204" pitchFamily="34" charset="0"/>
                <a:ea typeface="Calibri" panose="020F0502020204030204" pitchFamily="34" charset="0"/>
                <a:cs typeface="Calibri" panose="020F0502020204030204" pitchFamily="34" charset="0"/>
              </a:rPr>
              <a:t> Violation by City</a:t>
            </a:r>
            <a:endParaRPr lang="en-US" sz="2000" b="1">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1211861476278746"/>
          <c:y val="0.17913456976405595"/>
          <c:w val="0.73127032986967344"/>
          <c:h val="0.82086543023594405"/>
        </c:manualLayout>
      </c:layout>
      <c:doughnutChart>
        <c:varyColors val="1"/>
        <c:ser>
          <c:idx val="0"/>
          <c:order val="0"/>
          <c:tx>
            <c:strRef>
              <c:f>Pivot!$G$15</c:f>
              <c:strCache>
                <c:ptCount val="1"/>
                <c:pt idx="0">
                  <c:v>Tokyo</c:v>
                </c:pt>
              </c:strCache>
            </c:strRef>
          </c:tx>
          <c:spPr>
            <a:noFill/>
            <a:ln>
              <a:solidFill>
                <a:schemeClr val="tx2"/>
              </a:solidFill>
            </a:ln>
          </c:spPr>
          <c:dPt>
            <c:idx val="0"/>
            <c:bubble3D val="0"/>
            <c:explosion val="7"/>
            <c:spPr>
              <a:solidFill>
                <a:schemeClr val="accent1"/>
              </a:solidFill>
              <a:ln w="19050">
                <a:solidFill>
                  <a:schemeClr val="tx2"/>
                </a:solidFill>
              </a:ln>
              <a:effectLst/>
            </c:spPr>
            <c:extLst>
              <c:ext xmlns:c16="http://schemas.microsoft.com/office/drawing/2014/chart" uri="{C3380CC4-5D6E-409C-BE32-E72D297353CC}">
                <c16:uniqueId val="{00000001-9DAC-4AC1-A66D-0C7B0C4D80BF}"/>
              </c:ext>
            </c:extLst>
          </c:dPt>
          <c:dPt>
            <c:idx val="1"/>
            <c:bubble3D val="0"/>
            <c:spPr>
              <a:noFill/>
              <a:ln w="19050">
                <a:solidFill>
                  <a:schemeClr val="tx2"/>
                </a:solidFill>
              </a:ln>
              <a:effectLst/>
            </c:spPr>
            <c:extLst>
              <c:ext xmlns:c16="http://schemas.microsoft.com/office/drawing/2014/chart" uri="{C3380CC4-5D6E-409C-BE32-E72D297353CC}">
                <c16:uniqueId val="{00000003-9DAC-4AC1-A66D-0C7B0C4D80BF}"/>
              </c:ext>
            </c:extLst>
          </c:dPt>
          <c:cat>
            <c:strRef>
              <c:f>Pivot!$H$14:$I$14</c:f>
              <c:strCache>
                <c:ptCount val="2"/>
                <c:pt idx="0">
                  <c:v>Sum of Active Violations</c:v>
                </c:pt>
                <c:pt idx="1">
                  <c:v>Helper</c:v>
                </c:pt>
              </c:strCache>
            </c:strRef>
          </c:cat>
          <c:val>
            <c:numRef>
              <c:f>Pivot!$H$15:$I$15</c:f>
              <c:numCache>
                <c:formatCode>General</c:formatCode>
                <c:ptCount val="2"/>
                <c:pt idx="0">
                  <c:v>15</c:v>
                </c:pt>
                <c:pt idx="1">
                  <c:v>85</c:v>
                </c:pt>
              </c:numCache>
            </c:numRef>
          </c:val>
          <c:extLst>
            <c:ext xmlns:c16="http://schemas.microsoft.com/office/drawing/2014/chart" uri="{C3380CC4-5D6E-409C-BE32-E72D297353CC}">
              <c16:uniqueId val="{00000004-9DAC-4AC1-A66D-0C7B0C4D80BF}"/>
            </c:ext>
          </c:extLst>
        </c:ser>
        <c:ser>
          <c:idx val="1"/>
          <c:order val="1"/>
          <c:tx>
            <c:strRef>
              <c:f>Pivot!$G$16</c:f>
              <c:strCache>
                <c:ptCount val="1"/>
                <c:pt idx="0">
                  <c:v>Singapore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9DAC-4AC1-A66D-0C7B0C4D80BF}"/>
              </c:ext>
            </c:extLst>
          </c:dPt>
          <c:dPt>
            <c:idx val="1"/>
            <c:bubble3D val="0"/>
            <c:spPr>
              <a:noFill/>
              <a:ln w="19050">
                <a:solidFill>
                  <a:schemeClr val="lt1"/>
                </a:solidFill>
              </a:ln>
              <a:effectLst/>
            </c:spPr>
            <c:extLst>
              <c:ext xmlns:c16="http://schemas.microsoft.com/office/drawing/2014/chart" uri="{C3380CC4-5D6E-409C-BE32-E72D297353CC}">
                <c16:uniqueId val="{00000008-9DAC-4AC1-A66D-0C7B0C4D80BF}"/>
              </c:ext>
            </c:extLst>
          </c:dPt>
          <c:cat>
            <c:strRef>
              <c:f>Pivot!$H$14:$I$14</c:f>
              <c:strCache>
                <c:ptCount val="2"/>
                <c:pt idx="0">
                  <c:v>Sum of Active Violations</c:v>
                </c:pt>
                <c:pt idx="1">
                  <c:v>Helper</c:v>
                </c:pt>
              </c:strCache>
            </c:strRef>
          </c:cat>
          <c:val>
            <c:numRef>
              <c:f>Pivot!$H$16:$I$16</c:f>
              <c:numCache>
                <c:formatCode>General</c:formatCode>
                <c:ptCount val="2"/>
                <c:pt idx="0">
                  <c:v>32</c:v>
                </c:pt>
                <c:pt idx="1">
                  <c:v>68</c:v>
                </c:pt>
              </c:numCache>
            </c:numRef>
          </c:val>
          <c:extLst>
            <c:ext xmlns:c16="http://schemas.microsoft.com/office/drawing/2014/chart" uri="{C3380CC4-5D6E-409C-BE32-E72D297353CC}">
              <c16:uniqueId val="{00000009-9DAC-4AC1-A66D-0C7B0C4D80BF}"/>
            </c:ext>
          </c:extLst>
        </c:ser>
        <c:ser>
          <c:idx val="2"/>
          <c:order val="2"/>
          <c:tx>
            <c:strRef>
              <c:f>Pivot!$G$17</c:f>
              <c:strCache>
                <c:ptCount val="1"/>
                <c:pt idx="0">
                  <c:v>Paris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9DAC-4AC1-A66D-0C7B0C4D80BF}"/>
              </c:ext>
            </c:extLst>
          </c:dPt>
          <c:dPt>
            <c:idx val="1"/>
            <c:bubble3D val="0"/>
            <c:explosion val="16"/>
            <c:spPr>
              <a:noFill/>
              <a:ln w="19050">
                <a:solidFill>
                  <a:schemeClr val="lt1"/>
                </a:solidFill>
              </a:ln>
              <a:effectLst/>
            </c:spPr>
            <c:extLst>
              <c:ext xmlns:c16="http://schemas.microsoft.com/office/drawing/2014/chart" uri="{C3380CC4-5D6E-409C-BE32-E72D297353CC}">
                <c16:uniqueId val="{0000000D-9DAC-4AC1-A66D-0C7B0C4D80BF}"/>
              </c:ext>
            </c:extLst>
          </c:dPt>
          <c:cat>
            <c:strRef>
              <c:f>Pivot!$H$14:$I$14</c:f>
              <c:strCache>
                <c:ptCount val="2"/>
                <c:pt idx="0">
                  <c:v>Sum of Active Violations</c:v>
                </c:pt>
                <c:pt idx="1">
                  <c:v>Helper</c:v>
                </c:pt>
              </c:strCache>
            </c:strRef>
          </c:cat>
          <c:val>
            <c:numRef>
              <c:f>Pivot!$H$17:$I$17</c:f>
              <c:numCache>
                <c:formatCode>General</c:formatCode>
                <c:ptCount val="2"/>
                <c:pt idx="0">
                  <c:v>34</c:v>
                </c:pt>
                <c:pt idx="1">
                  <c:v>66</c:v>
                </c:pt>
              </c:numCache>
            </c:numRef>
          </c:val>
          <c:extLst>
            <c:ext xmlns:c16="http://schemas.microsoft.com/office/drawing/2014/chart" uri="{C3380CC4-5D6E-409C-BE32-E72D297353CC}">
              <c16:uniqueId val="{0000000E-9DAC-4AC1-A66D-0C7B0C4D80BF}"/>
            </c:ext>
          </c:extLst>
        </c:ser>
        <c:ser>
          <c:idx val="3"/>
          <c:order val="3"/>
          <c:tx>
            <c:strRef>
              <c:f>Pivot!$G$18</c:f>
              <c:strCache>
                <c:ptCount val="1"/>
                <c:pt idx="0">
                  <c:v>Mumbai</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0-9DAC-4AC1-A66D-0C7B0C4D80BF}"/>
              </c:ext>
            </c:extLst>
          </c:dPt>
          <c:dPt>
            <c:idx val="1"/>
            <c:bubble3D val="0"/>
            <c:explosion val="7"/>
            <c:spPr>
              <a:noFill/>
              <a:ln w="19050">
                <a:solidFill>
                  <a:schemeClr val="lt1"/>
                </a:solidFill>
              </a:ln>
              <a:effectLst/>
            </c:spPr>
            <c:extLst>
              <c:ext xmlns:c16="http://schemas.microsoft.com/office/drawing/2014/chart" uri="{C3380CC4-5D6E-409C-BE32-E72D297353CC}">
                <c16:uniqueId val="{00000012-9DAC-4AC1-A66D-0C7B0C4D80BF}"/>
              </c:ext>
            </c:extLst>
          </c:dPt>
          <c:cat>
            <c:strRef>
              <c:f>Pivot!$H$14:$I$14</c:f>
              <c:strCache>
                <c:ptCount val="2"/>
                <c:pt idx="0">
                  <c:v>Sum of Active Violations</c:v>
                </c:pt>
                <c:pt idx="1">
                  <c:v>Helper</c:v>
                </c:pt>
              </c:strCache>
            </c:strRef>
          </c:cat>
          <c:val>
            <c:numRef>
              <c:f>Pivot!$H$18:$I$18</c:f>
              <c:numCache>
                <c:formatCode>General</c:formatCode>
                <c:ptCount val="2"/>
                <c:pt idx="0">
                  <c:v>56</c:v>
                </c:pt>
                <c:pt idx="1">
                  <c:v>44</c:v>
                </c:pt>
              </c:numCache>
            </c:numRef>
          </c:val>
          <c:extLst>
            <c:ext xmlns:c16="http://schemas.microsoft.com/office/drawing/2014/chart" uri="{C3380CC4-5D6E-409C-BE32-E72D297353CC}">
              <c16:uniqueId val="{00000013-9DAC-4AC1-A66D-0C7B0C4D80BF}"/>
            </c:ext>
          </c:extLst>
        </c:ser>
        <c:ser>
          <c:idx val="4"/>
          <c:order val="4"/>
          <c:tx>
            <c:strRef>
              <c:f>Pivot!$G$19</c:f>
              <c:strCache>
                <c:ptCount val="1"/>
                <c:pt idx="0">
                  <c:v>Sydney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9DAC-4AC1-A66D-0C7B0C4D80BF}"/>
              </c:ext>
            </c:extLst>
          </c:dPt>
          <c:dPt>
            <c:idx val="1"/>
            <c:bubble3D val="0"/>
            <c:explosion val="6"/>
            <c:spPr>
              <a:noFill/>
              <a:ln w="19050">
                <a:solidFill>
                  <a:schemeClr val="lt1"/>
                </a:solidFill>
              </a:ln>
              <a:effectLst/>
            </c:spPr>
            <c:extLst>
              <c:ext xmlns:c16="http://schemas.microsoft.com/office/drawing/2014/chart" uri="{C3380CC4-5D6E-409C-BE32-E72D297353CC}">
                <c16:uniqueId val="{00000017-9DAC-4AC1-A66D-0C7B0C4D80BF}"/>
              </c:ext>
            </c:extLst>
          </c:dPt>
          <c:cat>
            <c:strRef>
              <c:f>Pivot!$H$14:$I$14</c:f>
              <c:strCache>
                <c:ptCount val="2"/>
                <c:pt idx="0">
                  <c:v>Sum of Active Violations</c:v>
                </c:pt>
                <c:pt idx="1">
                  <c:v>Helper</c:v>
                </c:pt>
              </c:strCache>
            </c:strRef>
          </c:cat>
          <c:val>
            <c:numRef>
              <c:f>Pivot!$H$19:$I$19</c:f>
              <c:numCache>
                <c:formatCode>General</c:formatCode>
                <c:ptCount val="2"/>
                <c:pt idx="0">
                  <c:v>59</c:v>
                </c:pt>
                <c:pt idx="1">
                  <c:v>41</c:v>
                </c:pt>
              </c:numCache>
            </c:numRef>
          </c:val>
          <c:extLst>
            <c:ext xmlns:c16="http://schemas.microsoft.com/office/drawing/2014/chart" uri="{C3380CC4-5D6E-409C-BE32-E72D297353CC}">
              <c16:uniqueId val="{00000018-9DAC-4AC1-A66D-0C7B0C4D80BF}"/>
            </c:ext>
          </c:extLst>
        </c:ser>
        <c:ser>
          <c:idx val="5"/>
          <c:order val="5"/>
          <c:tx>
            <c:strRef>
              <c:f>Pivot!$G$20</c:f>
              <c:strCache>
                <c:ptCount val="1"/>
                <c:pt idx="0">
                  <c:v>London</c:v>
                </c:pt>
              </c:strCache>
            </c:strRef>
          </c:tx>
          <c:spPr>
            <a:solidFill>
              <a:schemeClr val="accent4">
                <a:lumMod val="60000"/>
                <a:lumOff val="40000"/>
              </a:schemeClr>
            </a:solidFill>
          </c:spPr>
          <c:dPt>
            <c:idx val="0"/>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1A-9DAC-4AC1-A66D-0C7B0C4D80BF}"/>
              </c:ext>
            </c:extLst>
          </c:dPt>
          <c:dPt>
            <c:idx val="1"/>
            <c:bubble3D val="0"/>
            <c:explosion val="7"/>
            <c:spPr>
              <a:noFill/>
              <a:ln w="19050">
                <a:solidFill>
                  <a:schemeClr val="lt1"/>
                </a:solidFill>
              </a:ln>
              <a:effectLst/>
            </c:spPr>
            <c:extLst>
              <c:ext xmlns:c16="http://schemas.microsoft.com/office/drawing/2014/chart" uri="{C3380CC4-5D6E-409C-BE32-E72D297353CC}">
                <c16:uniqueId val="{0000001C-9DAC-4AC1-A66D-0C7B0C4D80BF}"/>
              </c:ext>
            </c:extLst>
          </c:dPt>
          <c:cat>
            <c:strRef>
              <c:f>Pivot!$H$14:$I$14</c:f>
              <c:strCache>
                <c:ptCount val="2"/>
                <c:pt idx="0">
                  <c:v>Sum of Active Violations</c:v>
                </c:pt>
                <c:pt idx="1">
                  <c:v>Helper</c:v>
                </c:pt>
              </c:strCache>
            </c:strRef>
          </c:cat>
          <c:val>
            <c:numRef>
              <c:f>Pivot!$H$20:$I$20</c:f>
              <c:numCache>
                <c:formatCode>General</c:formatCode>
                <c:ptCount val="2"/>
                <c:pt idx="0">
                  <c:v>59</c:v>
                </c:pt>
                <c:pt idx="1">
                  <c:v>41</c:v>
                </c:pt>
              </c:numCache>
            </c:numRef>
          </c:val>
          <c:extLst>
            <c:ext xmlns:c16="http://schemas.microsoft.com/office/drawing/2014/chart" uri="{C3380CC4-5D6E-409C-BE32-E72D297353CC}">
              <c16:uniqueId val="{0000001D-9DAC-4AC1-A66D-0C7B0C4D80BF}"/>
            </c:ext>
          </c:extLst>
        </c:ser>
        <c:ser>
          <c:idx val="6"/>
          <c:order val="6"/>
          <c:tx>
            <c:strRef>
              <c:f>Pivot!$G$21</c:f>
              <c:strCache>
                <c:ptCount val="1"/>
                <c:pt idx="0">
                  <c:v>New York</c:v>
                </c:pt>
              </c:strCache>
            </c:strRef>
          </c:tx>
          <c:explosion val="2"/>
          <c:dPt>
            <c:idx val="0"/>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1F-9DAC-4AC1-A66D-0C7B0C4D80BF}"/>
              </c:ext>
            </c:extLst>
          </c:dPt>
          <c:dPt>
            <c:idx val="1"/>
            <c:bubble3D val="0"/>
            <c:explosion val="0"/>
            <c:spPr>
              <a:noFill/>
              <a:ln w="19050">
                <a:solidFill>
                  <a:schemeClr val="lt1"/>
                </a:solidFill>
              </a:ln>
              <a:effectLst/>
            </c:spPr>
            <c:extLst>
              <c:ext xmlns:c16="http://schemas.microsoft.com/office/drawing/2014/chart" uri="{C3380CC4-5D6E-409C-BE32-E72D297353CC}">
                <c16:uniqueId val="{00000021-9DAC-4AC1-A66D-0C7B0C4D80BF}"/>
              </c:ext>
            </c:extLst>
          </c:dPt>
          <c:cat>
            <c:strRef>
              <c:f>Pivot!$H$14:$I$14</c:f>
              <c:strCache>
                <c:ptCount val="2"/>
                <c:pt idx="0">
                  <c:v>Sum of Active Violations</c:v>
                </c:pt>
                <c:pt idx="1">
                  <c:v>Helper</c:v>
                </c:pt>
              </c:strCache>
            </c:strRef>
          </c:cat>
          <c:val>
            <c:numRef>
              <c:f>Pivot!$H$21:$I$21</c:f>
              <c:numCache>
                <c:formatCode>General</c:formatCode>
                <c:ptCount val="2"/>
                <c:pt idx="0">
                  <c:v>79</c:v>
                </c:pt>
                <c:pt idx="1">
                  <c:v>21</c:v>
                </c:pt>
              </c:numCache>
            </c:numRef>
          </c:val>
          <c:extLst>
            <c:ext xmlns:c16="http://schemas.microsoft.com/office/drawing/2014/chart" uri="{C3380CC4-5D6E-409C-BE32-E72D297353CC}">
              <c16:uniqueId val="{00000022-9DAC-4AC1-A66D-0C7B0C4D80BF}"/>
            </c:ext>
          </c:extLst>
        </c:ser>
        <c:dLbls>
          <c:showLegendKey val="0"/>
          <c:showVal val="0"/>
          <c:showCatName val="0"/>
          <c:showSerName val="0"/>
          <c:showPercent val="0"/>
          <c:showBubbleSize val="0"/>
          <c:showLeaderLines val="1"/>
        </c:dLbls>
        <c:firstSliceAng val="179"/>
        <c:holeSize val="0"/>
      </c:doughnutChart>
      <c:spPr>
        <a:noFill/>
        <a:ln>
          <a:noFill/>
        </a:ln>
        <a:effectLst/>
      </c:spPr>
    </c:plotArea>
    <c:plotVisOnly val="1"/>
    <c:dispBlanksAs val="gap"/>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[aratiexcel.xlsx]Pivot!PivotTable15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No of active and solved violation by TAT</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70753336111931"/>
          <c:y val="0.2943077188469353"/>
          <c:w val="0.82852748811260635"/>
          <c:h val="0.34738728584864598"/>
        </c:manualLayout>
      </c:layout>
      <c:barChart>
        <c:barDir val="col"/>
        <c:grouping val="clustered"/>
        <c:varyColors val="0"/>
        <c:ser>
          <c:idx val="1"/>
          <c:order val="1"/>
          <c:tx>
            <c:strRef>
              <c:f>Pivot!$M$3</c:f>
              <c:strCache>
                <c:ptCount val="1"/>
                <c:pt idx="0">
                  <c:v>Sum of Solved Violations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Pivot!$K$4:$K$8</c:f>
              <c:strCache>
                <c:ptCount val="4"/>
                <c:pt idx="0">
                  <c:v>&lt;1 Day</c:v>
                </c:pt>
                <c:pt idx="1">
                  <c:v>&lt;1 Month</c:v>
                </c:pt>
                <c:pt idx="2">
                  <c:v>&lt;1 Week</c:v>
                </c:pt>
                <c:pt idx="3">
                  <c:v>&lt;12 Hours</c:v>
                </c:pt>
              </c:strCache>
            </c:strRef>
          </c:cat>
          <c:val>
            <c:numRef>
              <c:f>Pivot!$M$4:$M$8</c:f>
              <c:numCache>
                <c:formatCode>General</c:formatCode>
                <c:ptCount val="4"/>
                <c:pt idx="0">
                  <c:v>174</c:v>
                </c:pt>
                <c:pt idx="1">
                  <c:v>147</c:v>
                </c:pt>
                <c:pt idx="2">
                  <c:v>126</c:v>
                </c:pt>
                <c:pt idx="3">
                  <c:v>126</c:v>
                </c:pt>
              </c:numCache>
            </c:numRef>
          </c:val>
          <c:extLst>
            <c:ext xmlns:c16="http://schemas.microsoft.com/office/drawing/2014/chart" uri="{C3380CC4-5D6E-409C-BE32-E72D297353CC}">
              <c16:uniqueId val="{00000001-53AD-4C00-A0EF-EBFEFFA56628}"/>
            </c:ext>
          </c:extLst>
        </c:ser>
        <c:dLbls>
          <c:showLegendKey val="0"/>
          <c:showVal val="0"/>
          <c:showCatName val="0"/>
          <c:showSerName val="0"/>
          <c:showPercent val="0"/>
          <c:showBubbleSize val="0"/>
        </c:dLbls>
        <c:gapWidth val="219"/>
        <c:overlap val="-27"/>
        <c:axId val="1600537296"/>
        <c:axId val="1600545456"/>
      </c:barChart>
      <c:barChart>
        <c:barDir val="col"/>
        <c:grouping val="clustered"/>
        <c:varyColors val="0"/>
        <c:ser>
          <c:idx val="0"/>
          <c:order val="0"/>
          <c:tx>
            <c:strRef>
              <c:f>Pivot!$L$3</c:f>
              <c:strCache>
                <c:ptCount val="1"/>
                <c:pt idx="0">
                  <c:v>Sum of Active Violations</c:v>
                </c:pt>
              </c:strCache>
            </c:strRef>
          </c:tx>
          <c:spPr>
            <a:solidFill>
              <a:schemeClr val="accent1"/>
            </a:solidFill>
            <a:ln>
              <a:noFill/>
            </a:ln>
            <a:effectLst>
              <a:outerShdw blurRad="50800" dist="38100" dir="2700000" algn="tl" rotWithShape="0">
                <a:prstClr val="black">
                  <a:alpha val="40000"/>
                </a:prstClr>
              </a:outerShdw>
            </a:effectLst>
          </c:spPr>
          <c:invertIfNegative val="0"/>
          <c:cat>
            <c:strRef>
              <c:f>Pivot!$K$4:$K$8</c:f>
              <c:strCache>
                <c:ptCount val="4"/>
                <c:pt idx="0">
                  <c:v>&lt;1 Day</c:v>
                </c:pt>
                <c:pt idx="1">
                  <c:v>&lt;1 Month</c:v>
                </c:pt>
                <c:pt idx="2">
                  <c:v>&lt;1 Week</c:v>
                </c:pt>
                <c:pt idx="3">
                  <c:v>&lt;12 Hours</c:v>
                </c:pt>
              </c:strCache>
            </c:strRef>
          </c:cat>
          <c:val>
            <c:numRef>
              <c:f>Pivot!$L$4:$L$8</c:f>
              <c:numCache>
                <c:formatCode>General</c:formatCode>
                <c:ptCount val="4"/>
                <c:pt idx="0">
                  <c:v>68</c:v>
                </c:pt>
                <c:pt idx="1">
                  <c:v>90</c:v>
                </c:pt>
                <c:pt idx="2">
                  <c:v>97</c:v>
                </c:pt>
                <c:pt idx="3">
                  <c:v>79</c:v>
                </c:pt>
              </c:numCache>
            </c:numRef>
          </c:val>
          <c:extLst>
            <c:ext xmlns:c16="http://schemas.microsoft.com/office/drawing/2014/chart" uri="{C3380CC4-5D6E-409C-BE32-E72D297353CC}">
              <c16:uniqueId val="{00000000-53AD-4C00-A0EF-EBFEFFA56628}"/>
            </c:ext>
          </c:extLst>
        </c:ser>
        <c:dLbls>
          <c:showLegendKey val="0"/>
          <c:showVal val="0"/>
          <c:showCatName val="0"/>
          <c:showSerName val="0"/>
          <c:showPercent val="0"/>
          <c:showBubbleSize val="0"/>
        </c:dLbls>
        <c:gapWidth val="413"/>
        <c:overlap val="-27"/>
        <c:axId val="1600594896"/>
        <c:axId val="1600596336"/>
      </c:barChart>
      <c:catAx>
        <c:axId val="1600537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545456"/>
        <c:crosses val="autoZero"/>
        <c:auto val="1"/>
        <c:lblAlgn val="ctr"/>
        <c:lblOffset val="100"/>
        <c:noMultiLvlLbl val="0"/>
      </c:catAx>
      <c:valAx>
        <c:axId val="16005454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537296"/>
        <c:crosses val="autoZero"/>
        <c:crossBetween val="between"/>
      </c:valAx>
      <c:valAx>
        <c:axId val="1600596336"/>
        <c:scaling>
          <c:orientation val="minMax"/>
          <c:max val="40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594896"/>
        <c:crosses val="max"/>
        <c:crossBetween val="between"/>
      </c:valAx>
      <c:catAx>
        <c:axId val="1600594896"/>
        <c:scaling>
          <c:orientation val="minMax"/>
        </c:scaling>
        <c:delete val="1"/>
        <c:axPos val="b"/>
        <c:numFmt formatCode="General" sourceLinked="1"/>
        <c:majorTickMark val="out"/>
        <c:minorTickMark val="none"/>
        <c:tickLblPos val="nextTo"/>
        <c:crossAx val="160059633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[aratiexcel.xlsx]Pivot!PivotTable17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Solved violation by compliance</a:t>
            </a:r>
          </a:p>
        </c:rich>
      </c:tx>
      <c:layout>
        <c:manualLayout>
          <c:xMode val="edge"/>
          <c:yMode val="edge"/>
          <c:x val="0.23358647139074118"/>
          <c:y val="0.1234645669291338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10800000" algn="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6146005080608863"/>
          <c:y val="0.32870901137357833"/>
          <c:w val="0.37860403814446658"/>
          <c:h val="0.6224020997375328"/>
        </c:manualLayout>
      </c:layout>
      <c:barChart>
        <c:barDir val="bar"/>
        <c:grouping val="clustered"/>
        <c:varyColors val="0"/>
        <c:ser>
          <c:idx val="0"/>
          <c:order val="0"/>
          <c:tx>
            <c:strRef>
              <c:f>Pivot!$Q$3</c:f>
              <c:strCache>
                <c:ptCount val="1"/>
                <c:pt idx="0">
                  <c:v>Total</c:v>
                </c:pt>
              </c:strCache>
            </c:strRef>
          </c:tx>
          <c:spPr>
            <a:solidFill>
              <a:schemeClr val="accent1"/>
            </a:solidFill>
            <a:ln>
              <a:noFill/>
            </a:ln>
            <a:effectLst>
              <a:outerShdw blurRad="50800" dist="38100" dir="10800000" algn="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Pivot!$P$4:$P$8</c:f>
              <c:strCache>
                <c:ptCount val="4"/>
                <c:pt idx="0">
                  <c:v>Light Violation</c:v>
                </c:pt>
                <c:pt idx="1">
                  <c:v>Medium Violation</c:v>
                </c:pt>
                <c:pt idx="2">
                  <c:v>Compliant</c:v>
                </c:pt>
                <c:pt idx="3">
                  <c:v>Severe Violation</c:v>
                </c:pt>
              </c:strCache>
            </c:strRef>
          </c:cat>
          <c:val>
            <c:numRef>
              <c:f>Pivot!$Q$4:$Q$8</c:f>
              <c:numCache>
                <c:formatCode>General</c:formatCode>
                <c:ptCount val="4"/>
                <c:pt idx="0">
                  <c:v>127</c:v>
                </c:pt>
                <c:pt idx="1">
                  <c:v>139</c:v>
                </c:pt>
                <c:pt idx="2">
                  <c:v>220</c:v>
                </c:pt>
                <c:pt idx="3">
                  <c:v>869</c:v>
                </c:pt>
              </c:numCache>
            </c:numRef>
          </c:val>
          <c:extLst>
            <c:ext xmlns:c16="http://schemas.microsoft.com/office/drawing/2014/chart" uri="{C3380CC4-5D6E-409C-BE32-E72D297353CC}">
              <c16:uniqueId val="{00000000-19CE-4456-8197-8166FF4BCD6A}"/>
            </c:ext>
          </c:extLst>
        </c:ser>
        <c:dLbls>
          <c:dLblPos val="outEnd"/>
          <c:showLegendKey val="0"/>
          <c:showVal val="1"/>
          <c:showCatName val="0"/>
          <c:showSerName val="0"/>
          <c:showPercent val="0"/>
          <c:showBubbleSize val="0"/>
        </c:dLbls>
        <c:gapWidth val="182"/>
        <c:axId val="1600575216"/>
        <c:axId val="1600563216"/>
      </c:barChart>
      <c:catAx>
        <c:axId val="1600575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563216"/>
        <c:crosses val="autoZero"/>
        <c:auto val="1"/>
        <c:lblAlgn val="ctr"/>
        <c:lblOffset val="100"/>
        <c:noMultiLvlLbl val="0"/>
      </c:catAx>
      <c:valAx>
        <c:axId val="16005632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575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[aratiexcel.xlsx]Pivot!PivotTable19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Violation by compliance%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dLbl>
          <c:idx val="0"/>
          <c:layout>
            <c:manualLayout>
              <c:x val="0.13571524508995891"/>
              <c:y val="0.13578680588803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Pivot!$T$3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42C2-4BDA-9131-C33C71E12EFC}"/>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42C2-4BDA-9131-C33C71E12EFC}"/>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42C2-4BDA-9131-C33C71E12EFC}"/>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42C2-4BDA-9131-C33C71E12EFC}"/>
              </c:ext>
            </c:extLst>
          </c:dPt>
          <c:dLbls>
            <c:dLbl>
              <c:idx val="3"/>
              <c:layout>
                <c:manualLayout>
                  <c:x val="0.13571524508995891"/>
                  <c:y val="0.1357868058880301"/>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2C2-4BDA-9131-C33C71E12EF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Pivot!$S$4:$S$8</c:f>
              <c:strCache>
                <c:ptCount val="4"/>
                <c:pt idx="0">
                  <c:v>Severe Violation</c:v>
                </c:pt>
                <c:pt idx="1">
                  <c:v>Medium Violation</c:v>
                </c:pt>
                <c:pt idx="2">
                  <c:v>Light Violation</c:v>
                </c:pt>
                <c:pt idx="3">
                  <c:v>Compliant</c:v>
                </c:pt>
              </c:strCache>
            </c:strRef>
          </c:cat>
          <c:val>
            <c:numRef>
              <c:f>Pivot!$T$4:$T$8</c:f>
              <c:numCache>
                <c:formatCode>0%</c:formatCode>
                <c:ptCount val="4"/>
                <c:pt idx="0">
                  <c:v>0.5951134380453752</c:v>
                </c:pt>
                <c:pt idx="1">
                  <c:v>0.14136125654450263</c:v>
                </c:pt>
                <c:pt idx="2">
                  <c:v>0.13438045375218149</c:v>
                </c:pt>
                <c:pt idx="3">
                  <c:v>0.12914485165794065</c:v>
                </c:pt>
              </c:numCache>
            </c:numRef>
          </c:val>
          <c:extLst>
            <c:ext xmlns:c16="http://schemas.microsoft.com/office/drawing/2014/chart" uri="{C3380CC4-5D6E-409C-BE32-E72D297353CC}">
              <c16:uniqueId val="{00000008-42C2-4BDA-9131-C33C71E12E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[aratiexcel.xlsx]Pivot!PivotTable21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violation status by complaince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235601782623554E-2"/>
          <c:y val="0.21651059750482365"/>
          <c:w val="0.93952879643475284"/>
          <c:h val="0.58330632661810922"/>
        </c:manualLayout>
      </c:layout>
      <c:barChart>
        <c:barDir val="col"/>
        <c:grouping val="clustered"/>
        <c:varyColors val="0"/>
        <c:ser>
          <c:idx val="0"/>
          <c:order val="0"/>
          <c:tx>
            <c:strRef>
              <c:f>Pivot!$X$3</c:f>
              <c:strCache>
                <c:ptCount val="1"/>
                <c:pt idx="0">
                  <c:v>Sum of Active Violations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Pivot!$W$4:$W$8</c:f>
              <c:strCache>
                <c:ptCount val="4"/>
                <c:pt idx="0">
                  <c:v>Severe Violation</c:v>
                </c:pt>
                <c:pt idx="1">
                  <c:v>Medium Violation</c:v>
                </c:pt>
                <c:pt idx="2">
                  <c:v>Light Violation</c:v>
                </c:pt>
                <c:pt idx="3">
                  <c:v>Compliant</c:v>
                </c:pt>
              </c:strCache>
            </c:strRef>
          </c:cat>
          <c:val>
            <c:numRef>
              <c:f>Pivot!$X$4:$X$8</c:f>
              <c:numCache>
                <c:formatCode>General</c:formatCode>
                <c:ptCount val="4"/>
                <c:pt idx="0">
                  <c:v>170</c:v>
                </c:pt>
                <c:pt idx="1">
                  <c:v>60</c:v>
                </c:pt>
                <c:pt idx="2">
                  <c:v>41</c:v>
                </c:pt>
                <c:pt idx="3">
                  <c:v>63</c:v>
                </c:pt>
              </c:numCache>
            </c:numRef>
          </c:val>
          <c:extLst>
            <c:ext xmlns:c16="http://schemas.microsoft.com/office/drawing/2014/chart" uri="{C3380CC4-5D6E-409C-BE32-E72D297353CC}">
              <c16:uniqueId val="{00000000-B52A-4FD0-B2D6-36607C36986E}"/>
            </c:ext>
          </c:extLst>
        </c:ser>
        <c:ser>
          <c:idx val="1"/>
          <c:order val="1"/>
          <c:tx>
            <c:strRef>
              <c:f>Pivot!$Y$3</c:f>
              <c:strCache>
                <c:ptCount val="1"/>
                <c:pt idx="0">
                  <c:v>Sum of Solved Violations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Pivot!$W$4:$W$8</c:f>
              <c:strCache>
                <c:ptCount val="4"/>
                <c:pt idx="0">
                  <c:v>Severe Violation</c:v>
                </c:pt>
                <c:pt idx="1">
                  <c:v>Medium Violation</c:v>
                </c:pt>
                <c:pt idx="2">
                  <c:v>Light Violation</c:v>
                </c:pt>
                <c:pt idx="3">
                  <c:v>Compliant</c:v>
                </c:pt>
              </c:strCache>
            </c:strRef>
          </c:cat>
          <c:val>
            <c:numRef>
              <c:f>Pivot!$Y$4:$Y$8</c:f>
              <c:numCache>
                <c:formatCode>General</c:formatCode>
                <c:ptCount val="4"/>
                <c:pt idx="0">
                  <c:v>341</c:v>
                </c:pt>
                <c:pt idx="1">
                  <c:v>81</c:v>
                </c:pt>
                <c:pt idx="2">
                  <c:v>77</c:v>
                </c:pt>
                <c:pt idx="3">
                  <c:v>74</c:v>
                </c:pt>
              </c:numCache>
            </c:numRef>
          </c:val>
          <c:extLst>
            <c:ext xmlns:c16="http://schemas.microsoft.com/office/drawing/2014/chart" uri="{C3380CC4-5D6E-409C-BE32-E72D297353CC}">
              <c16:uniqueId val="{00000001-B52A-4FD0-B2D6-36607C36986E}"/>
            </c:ext>
          </c:extLst>
        </c:ser>
        <c:ser>
          <c:idx val="2"/>
          <c:order val="2"/>
          <c:tx>
            <c:strRef>
              <c:f>Pivot!$Z$3</c:f>
              <c:strCache>
                <c:ptCount val="1"/>
                <c:pt idx="0">
                  <c:v>Sum of Ignored Violation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Pivot!$W$4:$W$8</c:f>
              <c:strCache>
                <c:ptCount val="4"/>
                <c:pt idx="0">
                  <c:v>Severe Violation</c:v>
                </c:pt>
                <c:pt idx="1">
                  <c:v>Medium Violation</c:v>
                </c:pt>
                <c:pt idx="2">
                  <c:v>Light Violation</c:v>
                </c:pt>
                <c:pt idx="3">
                  <c:v>Compliant</c:v>
                </c:pt>
              </c:strCache>
            </c:strRef>
          </c:cat>
          <c:val>
            <c:numRef>
              <c:f>Pivot!$Z$4:$Z$8</c:f>
              <c:numCache>
                <c:formatCode>General</c:formatCode>
                <c:ptCount val="4"/>
                <c:pt idx="0">
                  <c:v>154</c:v>
                </c:pt>
                <c:pt idx="1">
                  <c:v>44</c:v>
                </c:pt>
                <c:pt idx="2">
                  <c:v>41</c:v>
                </c:pt>
                <c:pt idx="3">
                  <c:v>49</c:v>
                </c:pt>
              </c:numCache>
            </c:numRef>
          </c:val>
          <c:extLst>
            <c:ext xmlns:c16="http://schemas.microsoft.com/office/drawing/2014/chart" uri="{C3380CC4-5D6E-409C-BE32-E72D297353CC}">
              <c16:uniqueId val="{00000002-B52A-4FD0-B2D6-36607C36986E}"/>
            </c:ext>
          </c:extLst>
        </c:ser>
        <c:dLbls>
          <c:dLblPos val="outEnd"/>
          <c:showLegendKey val="0"/>
          <c:showVal val="1"/>
          <c:showCatName val="0"/>
          <c:showSerName val="0"/>
          <c:showPercent val="0"/>
          <c:showBubbleSize val="0"/>
        </c:dLbls>
        <c:gapWidth val="219"/>
        <c:overlap val="-27"/>
        <c:axId val="1755132592"/>
        <c:axId val="1755148432"/>
      </c:barChart>
      <c:catAx>
        <c:axId val="1755132592"/>
        <c:scaling>
          <c:orientation val="minMax"/>
        </c:scaling>
        <c:delete val="1"/>
        <c:axPos val="b"/>
        <c:numFmt formatCode="General" sourceLinked="1"/>
        <c:majorTickMark val="none"/>
        <c:minorTickMark val="none"/>
        <c:tickLblPos val="nextTo"/>
        <c:crossAx val="1755148432"/>
        <c:crosses val="autoZero"/>
        <c:auto val="1"/>
        <c:lblAlgn val="ctr"/>
        <c:lblOffset val="100"/>
        <c:noMultiLvlLbl val="0"/>
      </c:catAx>
      <c:valAx>
        <c:axId val="1755148432"/>
        <c:scaling>
          <c:orientation val="minMax"/>
        </c:scaling>
        <c:delete val="1"/>
        <c:axPos val="l"/>
        <c:numFmt formatCode="General" sourceLinked="1"/>
        <c:majorTickMark val="none"/>
        <c:minorTickMark val="none"/>
        <c:tickLblPos val="nextTo"/>
        <c:crossAx val="1755132592"/>
        <c:crosses val="autoZero"/>
        <c:crossBetween val="between"/>
      </c:valAx>
      <c:spPr>
        <a:noFill/>
        <a:ln>
          <a:noFill/>
        </a:ln>
        <a:effectLst>
          <a:outerShdw blurRad="50800" dist="38100" dir="2700000" algn="tl" rotWithShape="0">
            <a:prstClr val="black">
              <a:alpha val="40000"/>
            </a:prstClr>
          </a:outerShdw>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image" Target="../media/image7.svg"/><Relationship Id="rId18" Type="http://schemas.openxmlformats.org/officeDocument/2006/relationships/image" Target="../media/image8.gif"/><Relationship Id="rId3" Type="http://schemas.openxmlformats.org/officeDocument/2006/relationships/image" Target="../media/image3.png"/><Relationship Id="rId7" Type="http://schemas.openxmlformats.org/officeDocument/2006/relationships/chart" Target="../charts/chart2.xml"/><Relationship Id="rId12" Type="http://schemas.openxmlformats.org/officeDocument/2006/relationships/image" Target="../media/image6.png"/><Relationship Id="rId17" Type="http://schemas.openxmlformats.org/officeDocument/2006/relationships/chart" Target="../charts/chart10.xml"/><Relationship Id="rId2" Type="http://schemas.openxmlformats.org/officeDocument/2006/relationships/image" Target="../media/image2.svg"/><Relationship Id="rId16"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chart" Target="../charts/chart6.xml"/><Relationship Id="rId5" Type="http://schemas.openxmlformats.org/officeDocument/2006/relationships/image" Target="../media/image5.svg"/><Relationship Id="rId15" Type="http://schemas.openxmlformats.org/officeDocument/2006/relationships/chart" Target="../charts/chart8.xml"/><Relationship Id="rId10" Type="http://schemas.openxmlformats.org/officeDocument/2006/relationships/chart" Target="../charts/chart5.xml"/><Relationship Id="rId19" Type="http://schemas.openxmlformats.org/officeDocument/2006/relationships/hyperlink" Target="https://scitechvista.nat.gov.tw/Article/C000003/detail?ID=032940ea-47e5-4ebb-843a-1cba3c8b2699" TargetMode="External"/><Relationship Id="rId4" Type="http://schemas.openxmlformats.org/officeDocument/2006/relationships/image" Target="../media/image4.png"/><Relationship Id="rId9" Type="http://schemas.openxmlformats.org/officeDocument/2006/relationships/chart" Target="../charts/chart4.xml"/><Relationship Id="rId1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509789</xdr:colOff>
      <xdr:row>0</xdr:row>
      <xdr:rowOff>0</xdr:rowOff>
    </xdr:from>
    <xdr:to>
      <xdr:col>27</xdr:col>
      <xdr:colOff>174402</xdr:colOff>
      <xdr:row>52</xdr:row>
      <xdr:rowOff>53661</xdr:rowOff>
    </xdr:to>
    <xdr:sp macro="" textlink="">
      <xdr:nvSpPr>
        <xdr:cNvPr id="2" name="Rectangle: Rounded Corners 1">
          <a:extLst>
            <a:ext uri="{FF2B5EF4-FFF2-40B4-BE49-F238E27FC236}">
              <a16:creationId xmlns:a16="http://schemas.microsoft.com/office/drawing/2014/main" id="{19A2B5FF-B9A3-67B1-EE08-A32C674B4DD5}"/>
            </a:ext>
          </a:extLst>
        </xdr:cNvPr>
        <xdr:cNvSpPr/>
      </xdr:nvSpPr>
      <xdr:spPr>
        <a:xfrm>
          <a:off x="1878169" y="0"/>
          <a:ext cx="16769367" cy="9135950"/>
        </a:xfrm>
        <a:prstGeom prst="roundRect">
          <a:avLst/>
        </a:prstGeom>
        <a:solidFill>
          <a:schemeClr val="bg1">
            <a:lumMod val="7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590282</xdr:colOff>
      <xdr:row>1</xdr:row>
      <xdr:rowOff>160713</xdr:rowOff>
    </xdr:from>
    <xdr:to>
      <xdr:col>26</xdr:col>
      <xdr:colOff>201232</xdr:colOff>
      <xdr:row>6</xdr:row>
      <xdr:rowOff>1552</xdr:rowOff>
    </xdr:to>
    <xdr:sp macro="" textlink="">
      <xdr:nvSpPr>
        <xdr:cNvPr id="3" name="Rectangle: Rounded Corners 2">
          <a:extLst>
            <a:ext uri="{FF2B5EF4-FFF2-40B4-BE49-F238E27FC236}">
              <a16:creationId xmlns:a16="http://schemas.microsoft.com/office/drawing/2014/main" id="{3C141EAA-6403-5E01-6531-1BAF28805E89}"/>
            </a:ext>
          </a:extLst>
        </xdr:cNvPr>
        <xdr:cNvSpPr/>
      </xdr:nvSpPr>
      <xdr:spPr>
        <a:xfrm>
          <a:off x="2642852" y="335114"/>
          <a:ext cx="15347324" cy="71284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320040</xdr:colOff>
      <xdr:row>6</xdr:row>
      <xdr:rowOff>107324</xdr:rowOff>
    </xdr:from>
    <xdr:to>
      <xdr:col>6</xdr:col>
      <xdr:colOff>670774</xdr:colOff>
      <xdr:row>14</xdr:row>
      <xdr:rowOff>147571</xdr:rowOff>
    </xdr:to>
    <xdr:sp macro="" textlink="">
      <xdr:nvSpPr>
        <xdr:cNvPr id="5" name="Rectangle: Rounded Corners 4">
          <a:extLst>
            <a:ext uri="{FF2B5EF4-FFF2-40B4-BE49-F238E27FC236}">
              <a16:creationId xmlns:a16="http://schemas.microsoft.com/office/drawing/2014/main" id="{8C80E642-44E5-42A4-B6A1-275EE5447155}"/>
            </a:ext>
          </a:extLst>
        </xdr:cNvPr>
        <xdr:cNvSpPr/>
      </xdr:nvSpPr>
      <xdr:spPr>
        <a:xfrm>
          <a:off x="2372610" y="1153732"/>
          <a:ext cx="2403305" cy="1448874"/>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tta  x  x</a:t>
          </a:r>
        </a:p>
      </xdr:txBody>
    </xdr:sp>
    <xdr:clientData/>
  </xdr:twoCellAnchor>
  <xdr:twoCellAnchor>
    <xdr:from>
      <xdr:col>7</xdr:col>
      <xdr:colOff>40245</xdr:colOff>
      <xdr:row>6</xdr:row>
      <xdr:rowOff>93909</xdr:rowOff>
    </xdr:from>
    <xdr:to>
      <xdr:col>10</xdr:col>
      <xdr:colOff>362219</xdr:colOff>
      <xdr:row>15</xdr:row>
      <xdr:rowOff>13415</xdr:rowOff>
    </xdr:to>
    <xdr:sp macro="" textlink="">
      <xdr:nvSpPr>
        <xdr:cNvPr id="7" name="Rectangle: Rounded Corners 6">
          <a:extLst>
            <a:ext uri="{FF2B5EF4-FFF2-40B4-BE49-F238E27FC236}">
              <a16:creationId xmlns:a16="http://schemas.microsoft.com/office/drawing/2014/main" id="{7B8D036F-566A-4F9F-BD5C-D6A8CAA097B9}"/>
            </a:ext>
          </a:extLst>
        </xdr:cNvPr>
        <xdr:cNvSpPr/>
      </xdr:nvSpPr>
      <xdr:spPr>
        <a:xfrm>
          <a:off x="4829576" y="1140317"/>
          <a:ext cx="2374544" cy="150253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415881</xdr:colOff>
      <xdr:row>6</xdr:row>
      <xdr:rowOff>120740</xdr:rowOff>
    </xdr:from>
    <xdr:to>
      <xdr:col>14</xdr:col>
      <xdr:colOff>13414</xdr:colOff>
      <xdr:row>14</xdr:row>
      <xdr:rowOff>160986</xdr:rowOff>
    </xdr:to>
    <xdr:sp macro="" textlink="">
      <xdr:nvSpPr>
        <xdr:cNvPr id="9" name="Rectangle: Rounded Corners 8">
          <a:extLst>
            <a:ext uri="{FF2B5EF4-FFF2-40B4-BE49-F238E27FC236}">
              <a16:creationId xmlns:a16="http://schemas.microsoft.com/office/drawing/2014/main" id="{57F37E13-A55C-4F27-BFB6-D11B7600C9C9}"/>
            </a:ext>
          </a:extLst>
        </xdr:cNvPr>
        <xdr:cNvSpPr/>
      </xdr:nvSpPr>
      <xdr:spPr>
        <a:xfrm>
          <a:off x="7257782" y="1167148"/>
          <a:ext cx="2334294" cy="144887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390874</xdr:colOff>
      <xdr:row>15</xdr:row>
      <xdr:rowOff>109148</xdr:rowOff>
    </xdr:from>
    <xdr:to>
      <xdr:col>13</xdr:col>
      <xdr:colOff>135978</xdr:colOff>
      <xdr:row>31</xdr:row>
      <xdr:rowOff>15240</xdr:rowOff>
    </xdr:to>
    <xdr:sp macro="" textlink="">
      <xdr:nvSpPr>
        <xdr:cNvPr id="15" name="Rectangle: Rounded Corners 14">
          <a:extLst>
            <a:ext uri="{FF2B5EF4-FFF2-40B4-BE49-F238E27FC236}">
              <a16:creationId xmlns:a16="http://schemas.microsoft.com/office/drawing/2014/main" id="{A7D277F9-A154-4BC3-A833-3FB7F2945D89}"/>
            </a:ext>
          </a:extLst>
        </xdr:cNvPr>
        <xdr:cNvSpPr/>
      </xdr:nvSpPr>
      <xdr:spPr>
        <a:xfrm>
          <a:off x="5267674" y="2852348"/>
          <a:ext cx="2793104" cy="283217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174401</xdr:colOff>
      <xdr:row>15</xdr:row>
      <xdr:rowOff>80492</xdr:rowOff>
    </xdr:from>
    <xdr:to>
      <xdr:col>18</xdr:col>
      <xdr:colOff>26831</xdr:colOff>
      <xdr:row>30</xdr:row>
      <xdr:rowOff>134154</xdr:rowOff>
    </xdr:to>
    <xdr:sp macro="" textlink="">
      <xdr:nvSpPr>
        <xdr:cNvPr id="17" name="Rectangle: Rounded Corners 16">
          <a:extLst>
            <a:ext uri="{FF2B5EF4-FFF2-40B4-BE49-F238E27FC236}">
              <a16:creationId xmlns:a16="http://schemas.microsoft.com/office/drawing/2014/main" id="{9E541F4A-75BE-44BB-BF36-BDC6034956F5}"/>
            </a:ext>
          </a:extLst>
        </xdr:cNvPr>
        <xdr:cNvSpPr/>
      </xdr:nvSpPr>
      <xdr:spPr>
        <a:xfrm>
          <a:off x="9068873" y="2709929"/>
          <a:ext cx="3273381" cy="266968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108718</xdr:colOff>
      <xdr:row>6</xdr:row>
      <xdr:rowOff>120740</xdr:rowOff>
    </xdr:from>
    <xdr:to>
      <xdr:col>26</xdr:col>
      <xdr:colOff>563449</xdr:colOff>
      <xdr:row>30</xdr:row>
      <xdr:rowOff>107324</xdr:rowOff>
    </xdr:to>
    <xdr:sp macro="" textlink="">
      <xdr:nvSpPr>
        <xdr:cNvPr id="19" name="Rectangle: Rounded Corners 18">
          <a:extLst>
            <a:ext uri="{FF2B5EF4-FFF2-40B4-BE49-F238E27FC236}">
              <a16:creationId xmlns:a16="http://schemas.microsoft.com/office/drawing/2014/main" id="{57D5E72A-E9F2-4BF0-9800-7EA8050D3B3C}"/>
            </a:ext>
          </a:extLst>
        </xdr:cNvPr>
        <xdr:cNvSpPr/>
      </xdr:nvSpPr>
      <xdr:spPr>
        <a:xfrm>
          <a:off x="12424141" y="1167148"/>
          <a:ext cx="5928252" cy="418563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350325</xdr:colOff>
      <xdr:row>31</xdr:row>
      <xdr:rowOff>107323</xdr:rowOff>
    </xdr:from>
    <xdr:to>
      <xdr:col>8</xdr:col>
      <xdr:colOff>612850</xdr:colOff>
      <xdr:row>49</xdr:row>
      <xdr:rowOff>40245</xdr:rowOff>
    </xdr:to>
    <xdr:sp macro="" textlink="">
      <xdr:nvSpPr>
        <xdr:cNvPr id="21" name="Rectangle: Rounded Corners 20">
          <a:extLst>
            <a:ext uri="{FF2B5EF4-FFF2-40B4-BE49-F238E27FC236}">
              <a16:creationId xmlns:a16="http://schemas.microsoft.com/office/drawing/2014/main" id="{E44ED077-F469-422E-8EEF-848603B5764F}"/>
            </a:ext>
          </a:extLst>
        </xdr:cNvPr>
        <xdr:cNvSpPr/>
      </xdr:nvSpPr>
      <xdr:spPr>
        <a:xfrm>
          <a:off x="2402895" y="5527182"/>
          <a:ext cx="3683476" cy="307214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8768</xdr:colOff>
      <xdr:row>31</xdr:row>
      <xdr:rowOff>179293</xdr:rowOff>
    </xdr:from>
    <xdr:to>
      <xdr:col>13</xdr:col>
      <xdr:colOff>212912</xdr:colOff>
      <xdr:row>49</xdr:row>
      <xdr:rowOff>160984</xdr:rowOff>
    </xdr:to>
    <xdr:sp macro="" textlink="">
      <xdr:nvSpPr>
        <xdr:cNvPr id="23" name="Rectangle: Rounded Corners 22">
          <a:extLst>
            <a:ext uri="{FF2B5EF4-FFF2-40B4-BE49-F238E27FC236}">
              <a16:creationId xmlns:a16="http://schemas.microsoft.com/office/drawing/2014/main" id="{B6AEB957-AAA1-4CC7-B843-3391691C1B7B}"/>
            </a:ext>
          </a:extLst>
        </xdr:cNvPr>
        <xdr:cNvSpPr/>
      </xdr:nvSpPr>
      <xdr:spPr>
        <a:xfrm>
          <a:off x="5454827" y="5737411"/>
          <a:ext cx="2624614" cy="320898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257735</xdr:colOff>
      <xdr:row>31</xdr:row>
      <xdr:rowOff>53661</xdr:rowOff>
    </xdr:from>
    <xdr:to>
      <xdr:col>18</xdr:col>
      <xdr:colOff>123263</xdr:colOff>
      <xdr:row>49</xdr:row>
      <xdr:rowOff>120738</xdr:rowOff>
    </xdr:to>
    <xdr:sp macro="" textlink="">
      <xdr:nvSpPr>
        <xdr:cNvPr id="25" name="Rectangle: Rounded Corners 24">
          <a:extLst>
            <a:ext uri="{FF2B5EF4-FFF2-40B4-BE49-F238E27FC236}">
              <a16:creationId xmlns:a16="http://schemas.microsoft.com/office/drawing/2014/main" id="{87588524-4E07-4502-A5E7-6764BF789A95}"/>
            </a:ext>
          </a:extLst>
        </xdr:cNvPr>
        <xdr:cNvSpPr/>
      </xdr:nvSpPr>
      <xdr:spPr>
        <a:xfrm>
          <a:off x="8124264" y="5611779"/>
          <a:ext cx="2891117" cy="329437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190498</xdr:colOff>
      <xdr:row>31</xdr:row>
      <xdr:rowOff>93750</xdr:rowOff>
    </xdr:from>
    <xdr:to>
      <xdr:col>26</xdr:col>
      <xdr:colOff>425822</xdr:colOff>
      <xdr:row>49</xdr:row>
      <xdr:rowOff>165720</xdr:rowOff>
    </xdr:to>
    <xdr:sp macro="" textlink="">
      <xdr:nvSpPr>
        <xdr:cNvPr id="27" name="Rectangle: Rounded Corners 26">
          <a:extLst>
            <a:ext uri="{FF2B5EF4-FFF2-40B4-BE49-F238E27FC236}">
              <a16:creationId xmlns:a16="http://schemas.microsoft.com/office/drawing/2014/main" id="{D667BD8D-6A9A-4AEA-BE12-E7969DD708FC}"/>
            </a:ext>
          </a:extLst>
        </xdr:cNvPr>
        <xdr:cNvSpPr/>
      </xdr:nvSpPr>
      <xdr:spPr>
        <a:xfrm>
          <a:off x="11082616" y="5651868"/>
          <a:ext cx="5076265" cy="329926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281724</xdr:colOff>
      <xdr:row>2</xdr:row>
      <xdr:rowOff>46181</xdr:rowOff>
    </xdr:from>
    <xdr:to>
      <xdr:col>18</xdr:col>
      <xdr:colOff>523203</xdr:colOff>
      <xdr:row>5</xdr:row>
      <xdr:rowOff>80819</xdr:rowOff>
    </xdr:to>
    <xdr:sp macro="" textlink="">
      <xdr:nvSpPr>
        <xdr:cNvPr id="1025" name="Text Box 1">
          <a:extLst>
            <a:ext uri="{FF2B5EF4-FFF2-40B4-BE49-F238E27FC236}">
              <a16:creationId xmlns:a16="http://schemas.microsoft.com/office/drawing/2014/main" id="{6E2B7EC3-3CD1-4B04-0430-C89D294091D1}"/>
            </a:ext>
          </a:extLst>
        </xdr:cNvPr>
        <xdr:cNvSpPr txBox="1">
          <a:spLocks noChangeArrowheads="1"/>
        </xdr:cNvSpPr>
      </xdr:nvSpPr>
      <xdr:spPr bwMode="auto">
        <a:xfrm>
          <a:off x="5755245" y="394984"/>
          <a:ext cx="7083381" cy="557842"/>
        </a:xfrm>
        <a:prstGeom prst="rect">
          <a:avLst/>
        </a:prstGeom>
        <a:solidFill>
          <a:srgbClr val="FFFFFF"/>
        </a:solidFill>
        <a:ln w="9525">
          <a:solidFill>
            <a:schemeClr val="bg1"/>
          </a:solidFill>
          <a:miter lim="800000"/>
          <a:headEnd/>
          <a:tailEnd/>
        </a:ln>
      </xdr:spPr>
      <xdr:txBody>
        <a:bodyPr vertOverflow="clip" wrap="square" lIns="27432" tIns="27432" rIns="0" bIns="0" anchor="ctr" upright="1"/>
        <a:lstStyle/>
        <a:p>
          <a:pPr algn="l" rtl="0">
            <a:defRPr sz="1000"/>
          </a:pPr>
          <a:r>
            <a:rPr lang="en-IN" sz="2800" b="1"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Traffic violation and compliance dashboard</a:t>
          </a:r>
        </a:p>
      </xdr:txBody>
    </xdr:sp>
    <xdr:clientData/>
  </xdr:twoCellAnchor>
  <xdr:twoCellAnchor editAs="oneCell">
    <xdr:from>
      <xdr:col>6</xdr:col>
      <xdr:colOff>174401</xdr:colOff>
      <xdr:row>2</xdr:row>
      <xdr:rowOff>69273</xdr:rowOff>
    </xdr:from>
    <xdr:to>
      <xdr:col>8</xdr:col>
      <xdr:colOff>80492</xdr:colOff>
      <xdr:row>5</xdr:row>
      <xdr:rowOff>120739</xdr:rowOff>
    </xdr:to>
    <xdr:pic>
      <xdr:nvPicPr>
        <xdr:cNvPr id="29" name="Graphic 28" descr="No sign with solid fill">
          <a:extLst>
            <a:ext uri="{FF2B5EF4-FFF2-40B4-BE49-F238E27FC236}">
              <a16:creationId xmlns:a16="http://schemas.microsoft.com/office/drawing/2014/main" id="{95165828-9FEB-5CB0-1BC0-00362C4E996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279542" y="418076"/>
          <a:ext cx="1274471" cy="574670"/>
        </a:xfrm>
        <a:prstGeom prst="rect">
          <a:avLst/>
        </a:prstGeom>
      </xdr:spPr>
    </xdr:pic>
    <xdr:clientData/>
  </xdr:twoCellAnchor>
  <xdr:twoCellAnchor editAs="oneCell">
    <xdr:from>
      <xdr:col>4</xdr:col>
      <xdr:colOff>53662</xdr:colOff>
      <xdr:row>2</xdr:row>
      <xdr:rowOff>23090</xdr:rowOff>
    </xdr:from>
    <xdr:to>
      <xdr:col>6</xdr:col>
      <xdr:colOff>160986</xdr:colOff>
      <xdr:row>5</xdr:row>
      <xdr:rowOff>107324</xdr:rowOff>
    </xdr:to>
    <xdr:pic>
      <xdr:nvPicPr>
        <xdr:cNvPr id="31" name="Picture 30">
          <a:extLst>
            <a:ext uri="{FF2B5EF4-FFF2-40B4-BE49-F238E27FC236}">
              <a16:creationId xmlns:a16="http://schemas.microsoft.com/office/drawing/2014/main" id="{8AF2DDD0-CCA0-E899-2462-C1446DD9CED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790423" y="371893"/>
          <a:ext cx="1475704" cy="607438"/>
        </a:xfrm>
        <a:prstGeom prst="rect">
          <a:avLst/>
        </a:prstGeom>
      </xdr:spPr>
    </xdr:pic>
    <xdr:clientData/>
  </xdr:twoCellAnchor>
  <xdr:twoCellAnchor editAs="oneCell">
    <xdr:from>
      <xdr:col>23</xdr:col>
      <xdr:colOff>657358</xdr:colOff>
      <xdr:row>1</xdr:row>
      <xdr:rowOff>127000</xdr:rowOff>
    </xdr:from>
    <xdr:to>
      <xdr:col>25</xdr:col>
      <xdr:colOff>643942</xdr:colOff>
      <xdr:row>5</xdr:row>
      <xdr:rowOff>127000</xdr:rowOff>
    </xdr:to>
    <xdr:pic macro="[0]!Graphic32_Click">
      <xdr:nvPicPr>
        <xdr:cNvPr id="33" name="Graphic 32" descr="Warning with solid fill">
          <a:extLst>
            <a:ext uri="{FF2B5EF4-FFF2-40B4-BE49-F238E27FC236}">
              <a16:creationId xmlns:a16="http://schemas.microsoft.com/office/drawing/2014/main" id="{DDB8B7E2-C283-10CB-3541-FC12A5B4DD7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6393731" y="301401"/>
          <a:ext cx="1354965" cy="697606"/>
        </a:xfrm>
        <a:prstGeom prst="rect">
          <a:avLst/>
        </a:prstGeom>
      </xdr:spPr>
    </xdr:pic>
    <xdr:clientData/>
  </xdr:twoCellAnchor>
  <xdr:twoCellAnchor>
    <xdr:from>
      <xdr:col>3</xdr:col>
      <xdr:colOff>389049</xdr:colOff>
      <xdr:row>8</xdr:row>
      <xdr:rowOff>1</xdr:rowOff>
    </xdr:from>
    <xdr:to>
      <xdr:col>5</xdr:col>
      <xdr:colOff>268309</xdr:colOff>
      <xdr:row>13</xdr:row>
      <xdr:rowOff>40246</xdr:rowOff>
    </xdr:to>
    <xdr:sp macro="" textlink="">
      <xdr:nvSpPr>
        <xdr:cNvPr id="35" name="TextBox 34">
          <a:extLst>
            <a:ext uri="{FF2B5EF4-FFF2-40B4-BE49-F238E27FC236}">
              <a16:creationId xmlns:a16="http://schemas.microsoft.com/office/drawing/2014/main" id="{E7636882-A7DB-7C7C-FD92-629D699234CE}"/>
            </a:ext>
          </a:extLst>
        </xdr:cNvPr>
        <xdr:cNvSpPr txBox="1"/>
      </xdr:nvSpPr>
      <xdr:spPr>
        <a:xfrm>
          <a:off x="2441619" y="1395212"/>
          <a:ext cx="1247641" cy="92566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6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Total violation</a:t>
          </a:r>
        </a:p>
      </xdr:txBody>
    </xdr:sp>
    <xdr:clientData/>
  </xdr:twoCellAnchor>
  <xdr:twoCellAnchor>
    <xdr:from>
      <xdr:col>5</xdr:col>
      <xdr:colOff>53662</xdr:colOff>
      <xdr:row>7</xdr:row>
      <xdr:rowOff>0</xdr:rowOff>
    </xdr:from>
    <xdr:to>
      <xdr:col>6</xdr:col>
      <xdr:colOff>536620</xdr:colOff>
      <xdr:row>14</xdr:row>
      <xdr:rowOff>93908</xdr:rowOff>
    </xdr:to>
    <xdr:graphicFrame macro="">
      <xdr:nvGraphicFramePr>
        <xdr:cNvPr id="37" name="Chart 36">
          <a:extLst>
            <a:ext uri="{FF2B5EF4-FFF2-40B4-BE49-F238E27FC236}">
              <a16:creationId xmlns:a16="http://schemas.microsoft.com/office/drawing/2014/main" id="{F154DB8B-89A5-409E-9D98-8123BEF46A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123422</xdr:colOff>
      <xdr:row>8</xdr:row>
      <xdr:rowOff>182452</xdr:rowOff>
    </xdr:from>
    <xdr:to>
      <xdr:col>8</xdr:col>
      <xdr:colOff>507105</xdr:colOff>
      <xdr:row>12</xdr:row>
      <xdr:rowOff>115375</xdr:rowOff>
    </xdr:to>
    <xdr:sp macro="" textlink="">
      <xdr:nvSpPr>
        <xdr:cNvPr id="42" name="TextBox 41">
          <a:extLst>
            <a:ext uri="{FF2B5EF4-FFF2-40B4-BE49-F238E27FC236}">
              <a16:creationId xmlns:a16="http://schemas.microsoft.com/office/drawing/2014/main" id="{03BEA483-8F3E-45A8-971D-A4A729723882}"/>
            </a:ext>
          </a:extLst>
        </xdr:cNvPr>
        <xdr:cNvSpPr txBox="1"/>
      </xdr:nvSpPr>
      <xdr:spPr>
        <a:xfrm>
          <a:off x="4912753" y="1577663"/>
          <a:ext cx="1067873" cy="64394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Calibri" panose="020F0502020204030204" pitchFamily="34" charset="0"/>
              <a:ea typeface="Calibri" panose="020F0502020204030204" pitchFamily="34" charset="0"/>
              <a:cs typeface="Calibri" panose="020F0502020204030204" pitchFamily="34" charset="0"/>
            </a:rPr>
            <a:t>Violation resolution %</a:t>
          </a:r>
        </a:p>
      </xdr:txBody>
    </xdr:sp>
    <xdr:clientData/>
  </xdr:twoCellAnchor>
  <xdr:twoCellAnchor>
    <xdr:from>
      <xdr:col>10</xdr:col>
      <xdr:colOff>523204</xdr:colOff>
      <xdr:row>8</xdr:row>
      <xdr:rowOff>120740</xdr:rowOff>
    </xdr:from>
    <xdr:to>
      <xdr:col>12</xdr:col>
      <xdr:colOff>228063</xdr:colOff>
      <xdr:row>12</xdr:row>
      <xdr:rowOff>147571</xdr:rowOff>
    </xdr:to>
    <xdr:sp macro="" textlink="">
      <xdr:nvSpPr>
        <xdr:cNvPr id="43" name="TextBox 42">
          <a:extLst>
            <a:ext uri="{FF2B5EF4-FFF2-40B4-BE49-F238E27FC236}">
              <a16:creationId xmlns:a16="http://schemas.microsoft.com/office/drawing/2014/main" id="{0067E2A5-DC21-B447-9EDC-E329E7132950}"/>
            </a:ext>
          </a:extLst>
        </xdr:cNvPr>
        <xdr:cNvSpPr txBox="1"/>
      </xdr:nvSpPr>
      <xdr:spPr>
        <a:xfrm>
          <a:off x="7365105" y="1515951"/>
          <a:ext cx="1073240" cy="7378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Calibri" panose="020F0502020204030204" pitchFamily="34" charset="0"/>
              <a:ea typeface="Calibri" panose="020F0502020204030204" pitchFamily="34" charset="0"/>
              <a:cs typeface="Calibri" panose="020F0502020204030204" pitchFamily="34" charset="0"/>
            </a:rPr>
            <a:t>Active violation %</a:t>
          </a:r>
        </a:p>
      </xdr:txBody>
    </xdr:sp>
    <xdr:clientData/>
  </xdr:twoCellAnchor>
  <xdr:twoCellAnchor>
    <xdr:from>
      <xdr:col>4</xdr:col>
      <xdr:colOff>576865</xdr:colOff>
      <xdr:row>24</xdr:row>
      <xdr:rowOff>107324</xdr:rowOff>
    </xdr:from>
    <xdr:to>
      <xdr:col>8</xdr:col>
      <xdr:colOff>295141</xdr:colOff>
      <xdr:row>25</xdr:row>
      <xdr:rowOff>93908</xdr:rowOff>
    </xdr:to>
    <xdr:sp macro="" textlink="">
      <xdr:nvSpPr>
        <xdr:cNvPr id="44" name="TextBox 43">
          <a:extLst>
            <a:ext uri="{FF2B5EF4-FFF2-40B4-BE49-F238E27FC236}">
              <a16:creationId xmlns:a16="http://schemas.microsoft.com/office/drawing/2014/main" id="{D19AEB71-B8F1-4248-BF3F-93AF3376A17C}"/>
            </a:ext>
          </a:extLst>
        </xdr:cNvPr>
        <xdr:cNvSpPr txBox="1"/>
      </xdr:nvSpPr>
      <xdr:spPr>
        <a:xfrm rot="10800000" flipH="1" flipV="1">
          <a:off x="3313626" y="4306373"/>
          <a:ext cx="2455036" cy="1609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2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8</xdr:col>
      <xdr:colOff>442711</xdr:colOff>
      <xdr:row>8</xdr:row>
      <xdr:rowOff>53663</xdr:rowOff>
    </xdr:from>
    <xdr:to>
      <xdr:col>10</xdr:col>
      <xdr:colOff>201233</xdr:colOff>
      <xdr:row>13</xdr:row>
      <xdr:rowOff>120739</xdr:rowOff>
    </xdr:to>
    <xdr:graphicFrame macro="">
      <xdr:nvGraphicFramePr>
        <xdr:cNvPr id="46" name="Chart 45">
          <a:extLst>
            <a:ext uri="{FF2B5EF4-FFF2-40B4-BE49-F238E27FC236}">
              <a16:creationId xmlns:a16="http://schemas.microsoft.com/office/drawing/2014/main" id="{D0706FDA-702C-44F1-B85D-81949CEA97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107325</xdr:colOff>
      <xdr:row>10</xdr:row>
      <xdr:rowOff>67077</xdr:rowOff>
    </xdr:from>
    <xdr:to>
      <xdr:col>9</xdr:col>
      <xdr:colOff>563451</xdr:colOff>
      <xdr:row>11</xdr:row>
      <xdr:rowOff>160986</xdr:rowOff>
    </xdr:to>
    <xdr:sp macro="" textlink="Pivot!C18">
      <xdr:nvSpPr>
        <xdr:cNvPr id="47" name="TextBox 46">
          <a:extLst>
            <a:ext uri="{FF2B5EF4-FFF2-40B4-BE49-F238E27FC236}">
              <a16:creationId xmlns:a16="http://schemas.microsoft.com/office/drawing/2014/main" id="{30CD2C48-D9C7-5244-E049-806D3E1295D3}"/>
            </a:ext>
          </a:extLst>
        </xdr:cNvPr>
        <xdr:cNvSpPr txBox="1"/>
      </xdr:nvSpPr>
      <xdr:spPr>
        <a:xfrm>
          <a:off x="6265036" y="1824507"/>
          <a:ext cx="456126" cy="26831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7A2341-2D26-499A-A869-A09D08EBA3AA}" type="TxLink">
            <a:rPr lang="en-US" sz="1100" b="0" i="0" u="none" strike="noStrike">
              <a:solidFill>
                <a:srgbClr val="000000"/>
              </a:solidFill>
              <a:latin typeface="Calibri"/>
              <a:ea typeface="Calibri"/>
              <a:cs typeface="Calibri"/>
            </a:rPr>
            <a:pPr/>
            <a:t>45%</a:t>
          </a:fld>
          <a:endParaRPr lang="en-IN" sz="1100"/>
        </a:p>
      </xdr:txBody>
    </xdr:sp>
    <xdr:clientData/>
  </xdr:twoCellAnchor>
  <xdr:twoCellAnchor>
    <xdr:from>
      <xdr:col>12</xdr:col>
      <xdr:colOff>134155</xdr:colOff>
      <xdr:row>8</xdr:row>
      <xdr:rowOff>67078</xdr:rowOff>
    </xdr:from>
    <xdr:to>
      <xdr:col>13</xdr:col>
      <xdr:colOff>496374</xdr:colOff>
      <xdr:row>13</xdr:row>
      <xdr:rowOff>147570</xdr:rowOff>
    </xdr:to>
    <xdr:graphicFrame macro="">
      <xdr:nvGraphicFramePr>
        <xdr:cNvPr id="32" name="Chart 31">
          <a:extLst>
            <a:ext uri="{FF2B5EF4-FFF2-40B4-BE49-F238E27FC236}">
              <a16:creationId xmlns:a16="http://schemas.microsoft.com/office/drawing/2014/main" id="{00000000-0008-0000-00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415879</xdr:colOff>
      <xdr:row>10</xdr:row>
      <xdr:rowOff>40248</xdr:rowOff>
    </xdr:from>
    <xdr:to>
      <xdr:col>13</xdr:col>
      <xdr:colOff>291354</xdr:colOff>
      <xdr:row>11</xdr:row>
      <xdr:rowOff>100853</xdr:rowOff>
    </xdr:to>
    <xdr:sp macro="" textlink="Pivot!C17">
      <xdr:nvSpPr>
        <xdr:cNvPr id="4" name="TextBox 3">
          <a:extLst>
            <a:ext uri="{FF2B5EF4-FFF2-40B4-BE49-F238E27FC236}">
              <a16:creationId xmlns:a16="http://schemas.microsoft.com/office/drawing/2014/main" id="{00000000-0008-0000-0000-000004000000}"/>
            </a:ext>
          </a:extLst>
        </xdr:cNvPr>
        <xdr:cNvSpPr txBox="1"/>
      </xdr:nvSpPr>
      <xdr:spPr>
        <a:xfrm>
          <a:off x="7677291" y="1833189"/>
          <a:ext cx="480592" cy="2398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1EA6385-97F0-4511-A69C-7B6607E83820}" type="TxLink">
            <a:rPr lang="en-US" sz="1100" b="0" i="0" u="none" strike="noStrike">
              <a:solidFill>
                <a:srgbClr val="000000"/>
              </a:solidFill>
              <a:latin typeface="Calibri"/>
              <a:ea typeface="Calibri"/>
              <a:cs typeface="Calibri"/>
            </a:rPr>
            <a:pPr/>
            <a:t>31%</a:t>
          </a:fld>
          <a:endParaRPr lang="en-US" sz="1100"/>
        </a:p>
      </xdr:txBody>
    </xdr:sp>
    <xdr:clientData/>
  </xdr:twoCellAnchor>
  <xdr:twoCellAnchor>
    <xdr:from>
      <xdr:col>14</xdr:col>
      <xdr:colOff>67076</xdr:colOff>
      <xdr:row>6</xdr:row>
      <xdr:rowOff>134154</xdr:rowOff>
    </xdr:from>
    <xdr:to>
      <xdr:col>17</xdr:col>
      <xdr:colOff>617111</xdr:colOff>
      <xdr:row>14</xdr:row>
      <xdr:rowOff>147570</xdr:rowOff>
    </xdr:to>
    <xdr:sp macro="" textlink="">
      <xdr:nvSpPr>
        <xdr:cNvPr id="34" name="Rectangle: Rounded Corners 16">
          <a:extLst>
            <a:ext uri="{FF2B5EF4-FFF2-40B4-BE49-F238E27FC236}">
              <a16:creationId xmlns:a16="http://schemas.microsoft.com/office/drawing/2014/main" id="{9E541F4A-75BE-44BB-BF36-BDC6034956F5}"/>
            </a:ext>
          </a:extLst>
        </xdr:cNvPr>
        <xdr:cNvSpPr/>
      </xdr:nvSpPr>
      <xdr:spPr>
        <a:xfrm>
          <a:off x="9645738" y="1180562"/>
          <a:ext cx="2602605" cy="142204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tgghhggg</a:t>
          </a:r>
        </a:p>
      </xdr:txBody>
    </xdr:sp>
    <xdr:clientData/>
  </xdr:twoCellAnchor>
  <xdr:twoCellAnchor>
    <xdr:from>
      <xdr:col>14</xdr:col>
      <xdr:colOff>201232</xdr:colOff>
      <xdr:row>8</xdr:row>
      <xdr:rowOff>160986</xdr:rowOff>
    </xdr:from>
    <xdr:to>
      <xdr:col>15</xdr:col>
      <xdr:colOff>590282</xdr:colOff>
      <xdr:row>13</xdr:row>
      <xdr:rowOff>26831</xdr:rowOff>
    </xdr:to>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9779894" y="1556197"/>
          <a:ext cx="1073240" cy="75126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latin typeface="Calibri" panose="020F0502020204030204" pitchFamily="34" charset="0"/>
              <a:ea typeface="Calibri" panose="020F0502020204030204" pitchFamily="34" charset="0"/>
              <a:cs typeface="Calibri" panose="020F0502020204030204" pitchFamily="34" charset="0"/>
            </a:rPr>
            <a:t>Ignored violation</a:t>
          </a:r>
        </a:p>
        <a:p>
          <a:endParaRPr lang="en-US"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15</xdr:col>
      <xdr:colOff>509790</xdr:colOff>
      <xdr:row>8</xdr:row>
      <xdr:rowOff>93909</xdr:rowOff>
    </xdr:from>
    <xdr:to>
      <xdr:col>17</xdr:col>
      <xdr:colOff>295142</xdr:colOff>
      <xdr:row>13</xdr:row>
      <xdr:rowOff>160985</xdr:rowOff>
    </xdr:to>
    <xdr:graphicFrame macro="">
      <xdr:nvGraphicFramePr>
        <xdr:cNvPr id="38" name="Chart 37">
          <a:extLst>
            <a:ext uri="{FF2B5EF4-FFF2-40B4-BE49-F238E27FC236}">
              <a16:creationId xmlns:a16="http://schemas.microsoft.com/office/drawing/2014/main" id="{00000000-0008-0000-00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160985</xdr:colOff>
      <xdr:row>10</xdr:row>
      <xdr:rowOff>67077</xdr:rowOff>
    </xdr:from>
    <xdr:to>
      <xdr:col>16</xdr:col>
      <xdr:colOff>603696</xdr:colOff>
      <xdr:row>12</xdr:row>
      <xdr:rowOff>53662</xdr:rowOff>
    </xdr:to>
    <xdr:sp macro="" textlink="Pivot!C19">
      <xdr:nvSpPr>
        <xdr:cNvPr id="8" name="TextBox 7">
          <a:extLst>
            <a:ext uri="{FF2B5EF4-FFF2-40B4-BE49-F238E27FC236}">
              <a16:creationId xmlns:a16="http://schemas.microsoft.com/office/drawing/2014/main" id="{00000000-0008-0000-0000-000008000000}"/>
            </a:ext>
          </a:extLst>
        </xdr:cNvPr>
        <xdr:cNvSpPr txBox="1"/>
      </xdr:nvSpPr>
      <xdr:spPr>
        <a:xfrm>
          <a:off x="11108027" y="1824507"/>
          <a:ext cx="442711" cy="3353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C4A7905-7762-43B6-A0EA-00D0FB825FC8}" type="TxLink">
            <a:rPr lang="en-US" sz="1100" b="0" i="0" u="none" strike="noStrike">
              <a:solidFill>
                <a:srgbClr val="000000"/>
              </a:solidFill>
              <a:latin typeface="Calibri"/>
              <a:ea typeface="Calibri"/>
              <a:cs typeface="Calibri"/>
            </a:rPr>
            <a:pPr/>
            <a:t>23%</a:t>
          </a:fld>
          <a:endParaRPr lang="en-US" sz="1100"/>
        </a:p>
      </xdr:txBody>
    </xdr:sp>
    <xdr:clientData/>
  </xdr:twoCellAnchor>
  <xdr:twoCellAnchor>
    <xdr:from>
      <xdr:col>3</xdr:col>
      <xdr:colOff>308559</xdr:colOff>
      <xdr:row>15</xdr:row>
      <xdr:rowOff>93911</xdr:rowOff>
    </xdr:from>
    <xdr:to>
      <xdr:col>8</xdr:col>
      <xdr:colOff>348804</xdr:colOff>
      <xdr:row>31</xdr:row>
      <xdr:rowOff>40249</xdr:rowOff>
    </xdr:to>
    <xdr:sp macro="" textlink="">
      <xdr:nvSpPr>
        <xdr:cNvPr id="40" name="Rectangle: Rounded Corners 20">
          <a:extLst>
            <a:ext uri="{FF2B5EF4-FFF2-40B4-BE49-F238E27FC236}">
              <a16:creationId xmlns:a16="http://schemas.microsoft.com/office/drawing/2014/main" id="{E44ED077-F469-422E-8EEF-848603B5764F}"/>
            </a:ext>
          </a:extLst>
        </xdr:cNvPr>
        <xdr:cNvSpPr/>
      </xdr:nvSpPr>
      <xdr:spPr>
        <a:xfrm>
          <a:off x="2361129" y="2723348"/>
          <a:ext cx="3461196" cy="27367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348802</xdr:colOff>
      <xdr:row>16</xdr:row>
      <xdr:rowOff>93908</xdr:rowOff>
    </xdr:from>
    <xdr:to>
      <xdr:col>7</xdr:col>
      <xdr:colOff>496373</xdr:colOff>
      <xdr:row>18</xdr:row>
      <xdr:rowOff>0</xdr:rowOff>
    </xdr:to>
    <xdr:sp macro="" textlink="">
      <xdr:nvSpPr>
        <xdr:cNvPr id="10" name="TextBox 9">
          <a:extLst>
            <a:ext uri="{FF2B5EF4-FFF2-40B4-BE49-F238E27FC236}">
              <a16:creationId xmlns:a16="http://schemas.microsoft.com/office/drawing/2014/main" id="{00000000-0008-0000-0000-00000A000000}"/>
            </a:ext>
          </a:extLst>
        </xdr:cNvPr>
        <xdr:cNvSpPr txBox="1"/>
      </xdr:nvSpPr>
      <xdr:spPr>
        <a:xfrm>
          <a:off x="3085563" y="2897746"/>
          <a:ext cx="2200141" cy="2548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b="1" u="sng">
              <a:latin typeface="Calibri" panose="020F0502020204030204" pitchFamily="34" charset="0"/>
              <a:ea typeface="Calibri" panose="020F0502020204030204" pitchFamily="34" charset="0"/>
              <a:cs typeface="Calibri" panose="020F0502020204030204" pitchFamily="34" charset="0"/>
            </a:rPr>
            <a:t>Overview Summary</a:t>
          </a:r>
        </a:p>
      </xdr:txBody>
    </xdr:sp>
    <xdr:clientData/>
  </xdr:twoCellAnchor>
  <xdr:twoCellAnchor>
    <xdr:from>
      <xdr:col>4</xdr:col>
      <xdr:colOff>362218</xdr:colOff>
      <xdr:row>18</xdr:row>
      <xdr:rowOff>93908</xdr:rowOff>
    </xdr:from>
    <xdr:to>
      <xdr:col>7</xdr:col>
      <xdr:colOff>389049</xdr:colOff>
      <xdr:row>20</xdr:row>
      <xdr:rowOff>53662</xdr:rowOff>
    </xdr:to>
    <xdr:sp macro="" textlink="">
      <xdr:nvSpPr>
        <xdr:cNvPr id="12" name="TextBox 11">
          <a:extLst>
            <a:ext uri="{FF2B5EF4-FFF2-40B4-BE49-F238E27FC236}">
              <a16:creationId xmlns:a16="http://schemas.microsoft.com/office/drawing/2014/main" id="{00000000-0008-0000-0000-00000C000000}"/>
            </a:ext>
          </a:extLst>
        </xdr:cNvPr>
        <xdr:cNvSpPr txBox="1"/>
      </xdr:nvSpPr>
      <xdr:spPr>
        <a:xfrm>
          <a:off x="3098979" y="3246549"/>
          <a:ext cx="2079401" cy="3085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Calibri" panose="020F0502020204030204" pitchFamily="34" charset="0"/>
              <a:ea typeface="Calibri" panose="020F0502020204030204" pitchFamily="34" charset="0"/>
              <a:cs typeface="Calibri" panose="020F0502020204030204" pitchFamily="34" charset="0"/>
            </a:rPr>
            <a:t>Environment</a:t>
          </a:r>
        </a:p>
      </xdr:txBody>
    </xdr:sp>
    <xdr:clientData/>
  </xdr:twoCellAnchor>
  <xdr:twoCellAnchor>
    <xdr:from>
      <xdr:col>4</xdr:col>
      <xdr:colOff>362218</xdr:colOff>
      <xdr:row>19</xdr:row>
      <xdr:rowOff>160987</xdr:rowOff>
    </xdr:from>
    <xdr:to>
      <xdr:col>6</xdr:col>
      <xdr:colOff>53662</xdr:colOff>
      <xdr:row>21</xdr:row>
      <xdr:rowOff>160985</xdr:rowOff>
    </xdr:to>
    <xdr:sp macro="" textlink="">
      <xdr:nvSpPr>
        <xdr:cNvPr id="14" name="TextBox 13">
          <a:extLst>
            <a:ext uri="{FF2B5EF4-FFF2-40B4-BE49-F238E27FC236}">
              <a16:creationId xmlns:a16="http://schemas.microsoft.com/office/drawing/2014/main" id="{00000000-0008-0000-0000-00000E000000}"/>
            </a:ext>
          </a:extLst>
        </xdr:cNvPr>
        <xdr:cNvSpPr txBox="1"/>
      </xdr:nvSpPr>
      <xdr:spPr>
        <a:xfrm>
          <a:off x="3098979" y="3488029"/>
          <a:ext cx="1059824" cy="3488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latin typeface="Calibri" panose="020F0502020204030204" pitchFamily="34" charset="0"/>
              <a:ea typeface="Calibri" panose="020F0502020204030204" pitchFamily="34" charset="0"/>
              <a:cs typeface="Calibri" panose="020F0502020204030204" pitchFamily="34" charset="0"/>
            </a:rPr>
            <a:t>Managed</a:t>
          </a:r>
          <a:r>
            <a:rPr lang="en-US" sz="1400" b="1">
              <a:latin typeface="Calibri" panose="020F0502020204030204" pitchFamily="34" charset="0"/>
              <a:ea typeface="Calibri" panose="020F0502020204030204" pitchFamily="34" charset="0"/>
              <a:cs typeface="Calibri" panose="020F0502020204030204" pitchFamily="34" charset="0"/>
            </a:rPr>
            <a:t>:</a:t>
          </a:r>
        </a:p>
      </xdr:txBody>
    </xdr:sp>
    <xdr:clientData/>
  </xdr:twoCellAnchor>
  <xdr:twoCellAnchor>
    <xdr:from>
      <xdr:col>3</xdr:col>
      <xdr:colOff>630529</xdr:colOff>
      <xdr:row>22</xdr:row>
      <xdr:rowOff>26831</xdr:rowOff>
    </xdr:from>
    <xdr:to>
      <xdr:col>8</xdr:col>
      <xdr:colOff>40247</xdr:colOff>
      <xdr:row>22</xdr:row>
      <xdr:rowOff>26831</xdr:rowOff>
    </xdr:to>
    <xdr:cxnSp macro="">
      <xdr:nvCxnSpPr>
        <xdr:cNvPr id="22" name="Straight Connector 21">
          <a:extLst>
            <a:ext uri="{FF2B5EF4-FFF2-40B4-BE49-F238E27FC236}">
              <a16:creationId xmlns:a16="http://schemas.microsoft.com/office/drawing/2014/main" id="{00000000-0008-0000-0000-000016000000}"/>
            </a:ext>
          </a:extLst>
        </xdr:cNvPr>
        <xdr:cNvCxnSpPr/>
      </xdr:nvCxnSpPr>
      <xdr:spPr>
        <a:xfrm>
          <a:off x="2683099" y="3877077"/>
          <a:ext cx="2830669"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469542</xdr:colOff>
      <xdr:row>20</xdr:row>
      <xdr:rowOff>26831</xdr:rowOff>
    </xdr:from>
    <xdr:to>
      <xdr:col>6</xdr:col>
      <xdr:colOff>295141</xdr:colOff>
      <xdr:row>21</xdr:row>
      <xdr:rowOff>107324</xdr:rowOff>
    </xdr:to>
    <xdr:sp macro="" textlink="Pivot!B20">
      <xdr:nvSpPr>
        <xdr:cNvPr id="24" name="TextBox 23">
          <a:extLst>
            <a:ext uri="{FF2B5EF4-FFF2-40B4-BE49-F238E27FC236}">
              <a16:creationId xmlns:a16="http://schemas.microsoft.com/office/drawing/2014/main" id="{00000000-0008-0000-0000-000018000000}"/>
            </a:ext>
          </a:extLst>
        </xdr:cNvPr>
        <xdr:cNvSpPr txBox="1"/>
      </xdr:nvSpPr>
      <xdr:spPr>
        <a:xfrm>
          <a:off x="3890493" y="3528275"/>
          <a:ext cx="509789" cy="2548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CD5F249-9299-4B5D-8339-487379556F13}" type="TxLink">
            <a:rPr lang="en-US" sz="1100" b="0" i="0" u="none" strike="noStrike">
              <a:solidFill>
                <a:srgbClr val="000000"/>
              </a:solidFill>
              <a:latin typeface="Calibri"/>
              <a:ea typeface="Calibri"/>
              <a:cs typeface="Calibri"/>
            </a:rPr>
            <a:pPr/>
            <a:t>1526</a:t>
          </a:fld>
          <a:endParaRPr lang="en-US" sz="1100"/>
        </a:p>
      </xdr:txBody>
    </xdr:sp>
    <xdr:clientData/>
  </xdr:twoCellAnchor>
  <xdr:twoCellAnchor>
    <xdr:from>
      <xdr:col>6</xdr:col>
      <xdr:colOff>228063</xdr:colOff>
      <xdr:row>19</xdr:row>
      <xdr:rowOff>120740</xdr:rowOff>
    </xdr:from>
    <xdr:to>
      <xdr:col>7</xdr:col>
      <xdr:colOff>536620</xdr:colOff>
      <xdr:row>21</xdr:row>
      <xdr:rowOff>26831</xdr:rowOff>
    </xdr:to>
    <xdr:sp macro="" textlink="">
      <xdr:nvSpPr>
        <xdr:cNvPr id="26" name="TextBox 25">
          <a:extLst>
            <a:ext uri="{FF2B5EF4-FFF2-40B4-BE49-F238E27FC236}">
              <a16:creationId xmlns:a16="http://schemas.microsoft.com/office/drawing/2014/main" id="{00000000-0008-0000-0000-00001A000000}"/>
            </a:ext>
          </a:extLst>
        </xdr:cNvPr>
        <xdr:cNvSpPr txBox="1"/>
      </xdr:nvSpPr>
      <xdr:spPr>
        <a:xfrm>
          <a:off x="4333204" y="3447782"/>
          <a:ext cx="992747" cy="2548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latin typeface="Calibri" panose="020F0502020204030204" pitchFamily="34" charset="0"/>
              <a:ea typeface="Calibri" panose="020F0502020204030204" pitchFamily="34" charset="0"/>
              <a:cs typeface="Calibri" panose="020F0502020204030204" pitchFamily="34" charset="0"/>
            </a:rPr>
            <a:t>Disabled :</a:t>
          </a:r>
        </a:p>
      </xdr:txBody>
    </xdr:sp>
    <xdr:clientData/>
  </xdr:twoCellAnchor>
  <xdr:twoCellAnchor>
    <xdr:from>
      <xdr:col>7</xdr:col>
      <xdr:colOff>402464</xdr:colOff>
      <xdr:row>19</xdr:row>
      <xdr:rowOff>160986</xdr:rowOff>
    </xdr:from>
    <xdr:to>
      <xdr:col>8</xdr:col>
      <xdr:colOff>254894</xdr:colOff>
      <xdr:row>21</xdr:row>
      <xdr:rowOff>53662</xdr:rowOff>
    </xdr:to>
    <xdr:sp macro="" textlink="Pivot!B21">
      <xdr:nvSpPr>
        <xdr:cNvPr id="41" name="TextBox 40">
          <a:extLst>
            <a:ext uri="{FF2B5EF4-FFF2-40B4-BE49-F238E27FC236}">
              <a16:creationId xmlns:a16="http://schemas.microsoft.com/office/drawing/2014/main" id="{00000000-0008-0000-0000-000029000000}"/>
            </a:ext>
          </a:extLst>
        </xdr:cNvPr>
        <xdr:cNvSpPr txBox="1"/>
      </xdr:nvSpPr>
      <xdr:spPr>
        <a:xfrm>
          <a:off x="5191795" y="3488028"/>
          <a:ext cx="536620" cy="24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0EA8AE5-F762-4691-B115-5A6EE9A0D258}" type="TxLink">
            <a:rPr lang="en-US" sz="1100" b="0" i="0" u="none" strike="noStrike">
              <a:solidFill>
                <a:srgbClr val="000000"/>
              </a:solidFill>
              <a:latin typeface="Calibri"/>
              <a:ea typeface="Calibri"/>
              <a:cs typeface="Calibri"/>
            </a:rPr>
            <a:pPr/>
            <a:t>273</a:t>
          </a:fld>
          <a:endParaRPr lang="en-US" sz="1100"/>
        </a:p>
      </xdr:txBody>
    </xdr:sp>
    <xdr:clientData/>
  </xdr:twoCellAnchor>
  <xdr:twoCellAnchor>
    <xdr:from>
      <xdr:col>4</xdr:col>
      <xdr:colOff>362219</xdr:colOff>
      <xdr:row>22</xdr:row>
      <xdr:rowOff>67079</xdr:rowOff>
    </xdr:from>
    <xdr:to>
      <xdr:col>6</xdr:col>
      <xdr:colOff>1</xdr:colOff>
      <xdr:row>24</xdr:row>
      <xdr:rowOff>40248</xdr:rowOff>
    </xdr:to>
    <xdr:sp macro="" textlink="">
      <xdr:nvSpPr>
        <xdr:cNvPr id="48" name="TextBox 47">
          <a:extLst>
            <a:ext uri="{FF2B5EF4-FFF2-40B4-BE49-F238E27FC236}">
              <a16:creationId xmlns:a16="http://schemas.microsoft.com/office/drawing/2014/main" id="{00000000-0008-0000-0000-000030000000}"/>
            </a:ext>
          </a:extLst>
        </xdr:cNvPr>
        <xdr:cNvSpPr txBox="1"/>
      </xdr:nvSpPr>
      <xdr:spPr>
        <a:xfrm>
          <a:off x="3098980" y="3917325"/>
          <a:ext cx="1006162" cy="3219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Calibri" panose="020F0502020204030204" pitchFamily="34" charset="0"/>
              <a:ea typeface="Calibri" panose="020F0502020204030204" pitchFamily="34" charset="0"/>
              <a:cs typeface="Calibri" panose="020F0502020204030204" pitchFamily="34" charset="0"/>
            </a:rPr>
            <a:t>Rules</a:t>
          </a:r>
        </a:p>
        <a:p>
          <a:endParaRPr lang="en-US" sz="1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4</xdr:col>
      <xdr:colOff>442711</xdr:colOff>
      <xdr:row>23</xdr:row>
      <xdr:rowOff>160986</xdr:rowOff>
    </xdr:from>
    <xdr:to>
      <xdr:col>5</xdr:col>
      <xdr:colOff>456126</xdr:colOff>
      <xdr:row>25</xdr:row>
      <xdr:rowOff>160986</xdr:rowOff>
    </xdr:to>
    <xdr:sp macro="" textlink="">
      <xdr:nvSpPr>
        <xdr:cNvPr id="49" name="TextBox 48">
          <a:extLst>
            <a:ext uri="{FF2B5EF4-FFF2-40B4-BE49-F238E27FC236}">
              <a16:creationId xmlns:a16="http://schemas.microsoft.com/office/drawing/2014/main" id="{00000000-0008-0000-0000-000031000000}"/>
            </a:ext>
          </a:extLst>
        </xdr:cNvPr>
        <xdr:cNvSpPr txBox="1"/>
      </xdr:nvSpPr>
      <xdr:spPr>
        <a:xfrm>
          <a:off x="3179472" y="4185634"/>
          <a:ext cx="697605" cy="3488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atin typeface="Calibri" panose="020F0502020204030204" pitchFamily="34" charset="0"/>
              <a:ea typeface="Calibri" panose="020F0502020204030204" pitchFamily="34" charset="0"/>
              <a:cs typeface="Calibri" panose="020F0502020204030204" pitchFamily="34" charset="0"/>
            </a:rPr>
            <a:t>Total</a:t>
          </a:r>
        </a:p>
        <a:p>
          <a:endParaRPr lang="en-US" sz="14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5</xdr:col>
      <xdr:colOff>348803</xdr:colOff>
      <xdr:row>24</xdr:row>
      <xdr:rowOff>53662</xdr:rowOff>
    </xdr:from>
    <xdr:to>
      <xdr:col>6</xdr:col>
      <xdr:colOff>254894</xdr:colOff>
      <xdr:row>25</xdr:row>
      <xdr:rowOff>160986</xdr:rowOff>
    </xdr:to>
    <xdr:sp macro="" textlink="Pivot!B16">
      <xdr:nvSpPr>
        <xdr:cNvPr id="50" name="TextBox 49">
          <a:extLst>
            <a:ext uri="{FF2B5EF4-FFF2-40B4-BE49-F238E27FC236}">
              <a16:creationId xmlns:a16="http://schemas.microsoft.com/office/drawing/2014/main" id="{00000000-0008-0000-0000-000032000000}"/>
            </a:ext>
          </a:extLst>
        </xdr:cNvPr>
        <xdr:cNvSpPr txBox="1"/>
      </xdr:nvSpPr>
      <xdr:spPr>
        <a:xfrm>
          <a:off x="3769754" y="4252711"/>
          <a:ext cx="590281" cy="2817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FDDEAA2-1D58-46AC-92B6-2BFE024F9432}" type="TxLink">
            <a:rPr lang="en-US" sz="1100" b="0" i="0" u="none" strike="noStrike">
              <a:solidFill>
                <a:srgbClr val="000000"/>
              </a:solidFill>
              <a:latin typeface="Calibri"/>
              <a:ea typeface="Calibri"/>
              <a:cs typeface="Calibri"/>
            </a:rPr>
            <a:pPr/>
            <a:t>1319</a:t>
          </a:fld>
          <a:endParaRPr lang="en-US" sz="1100"/>
        </a:p>
      </xdr:txBody>
    </xdr:sp>
    <xdr:clientData/>
  </xdr:twoCellAnchor>
  <xdr:twoCellAnchor>
    <xdr:from>
      <xdr:col>4</xdr:col>
      <xdr:colOff>13415</xdr:colOff>
      <xdr:row>26</xdr:row>
      <xdr:rowOff>13416</xdr:rowOff>
    </xdr:from>
    <xdr:to>
      <xdr:col>8</xdr:col>
      <xdr:colOff>120740</xdr:colOff>
      <xdr:row>26</xdr:row>
      <xdr:rowOff>40247</xdr:rowOff>
    </xdr:to>
    <xdr:cxnSp macro="">
      <xdr:nvCxnSpPr>
        <xdr:cNvPr id="52" name="Straight Connector 51">
          <a:extLst>
            <a:ext uri="{FF2B5EF4-FFF2-40B4-BE49-F238E27FC236}">
              <a16:creationId xmlns:a16="http://schemas.microsoft.com/office/drawing/2014/main" id="{00000000-0008-0000-0000-000034000000}"/>
            </a:ext>
          </a:extLst>
        </xdr:cNvPr>
        <xdr:cNvCxnSpPr/>
      </xdr:nvCxnSpPr>
      <xdr:spPr>
        <a:xfrm flipV="1">
          <a:off x="2750176" y="4561268"/>
          <a:ext cx="2844085" cy="26831"/>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375633</xdr:colOff>
      <xdr:row>26</xdr:row>
      <xdr:rowOff>120740</xdr:rowOff>
    </xdr:from>
    <xdr:to>
      <xdr:col>6</xdr:col>
      <xdr:colOff>182880</xdr:colOff>
      <xdr:row>27</xdr:row>
      <xdr:rowOff>152400</xdr:rowOff>
    </xdr:to>
    <xdr:sp macro="" textlink="">
      <xdr:nvSpPr>
        <xdr:cNvPr id="53" name="TextBox 52">
          <a:extLst>
            <a:ext uri="{FF2B5EF4-FFF2-40B4-BE49-F238E27FC236}">
              <a16:creationId xmlns:a16="http://schemas.microsoft.com/office/drawing/2014/main" id="{00000000-0008-0000-0000-000035000000}"/>
            </a:ext>
          </a:extLst>
        </xdr:cNvPr>
        <xdr:cNvSpPr txBox="1"/>
      </xdr:nvSpPr>
      <xdr:spPr>
        <a:xfrm>
          <a:off x="2814033" y="4875620"/>
          <a:ext cx="1026447" cy="2145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Calibri" panose="020F0502020204030204" pitchFamily="34" charset="0"/>
              <a:ea typeface="Calibri" panose="020F0502020204030204" pitchFamily="34" charset="0"/>
              <a:cs typeface="Calibri" panose="020F0502020204030204" pitchFamily="34" charset="0"/>
            </a:rPr>
            <a:t>Violation</a:t>
          </a:r>
        </a:p>
      </xdr:txBody>
    </xdr:sp>
    <xdr:clientData/>
  </xdr:twoCellAnchor>
  <xdr:twoCellAnchor>
    <xdr:from>
      <xdr:col>4</xdr:col>
      <xdr:colOff>415881</xdr:colOff>
      <xdr:row>28</xdr:row>
      <xdr:rowOff>13415</xdr:rowOff>
    </xdr:from>
    <xdr:to>
      <xdr:col>5</xdr:col>
      <xdr:colOff>630529</xdr:colOff>
      <xdr:row>29</xdr:row>
      <xdr:rowOff>134155</xdr:rowOff>
    </xdr:to>
    <xdr:sp macro="" textlink="">
      <xdr:nvSpPr>
        <xdr:cNvPr id="54" name="TextBox 53">
          <a:extLst>
            <a:ext uri="{FF2B5EF4-FFF2-40B4-BE49-F238E27FC236}">
              <a16:creationId xmlns:a16="http://schemas.microsoft.com/office/drawing/2014/main" id="{00000000-0008-0000-0000-000036000000}"/>
            </a:ext>
          </a:extLst>
        </xdr:cNvPr>
        <xdr:cNvSpPr txBox="1"/>
      </xdr:nvSpPr>
      <xdr:spPr>
        <a:xfrm>
          <a:off x="3152642" y="4910070"/>
          <a:ext cx="898838" cy="2951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atin typeface="Calibri" panose="020F0502020204030204" pitchFamily="34" charset="0"/>
              <a:ea typeface="Calibri" panose="020F0502020204030204" pitchFamily="34" charset="0"/>
              <a:cs typeface="Calibri" panose="020F0502020204030204" pitchFamily="34" charset="0"/>
            </a:rPr>
            <a:t>violation:</a:t>
          </a:r>
        </a:p>
        <a:p>
          <a:endParaRPr lang="en-US" sz="14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5</xdr:col>
      <xdr:colOff>563450</xdr:colOff>
      <xdr:row>28</xdr:row>
      <xdr:rowOff>67077</xdr:rowOff>
    </xdr:from>
    <xdr:to>
      <xdr:col>6</xdr:col>
      <xdr:colOff>415880</xdr:colOff>
      <xdr:row>29</xdr:row>
      <xdr:rowOff>120739</xdr:rowOff>
    </xdr:to>
    <xdr:sp macro="" textlink="Pivot!B15">
      <xdr:nvSpPr>
        <xdr:cNvPr id="55" name="TextBox 54">
          <a:extLst>
            <a:ext uri="{FF2B5EF4-FFF2-40B4-BE49-F238E27FC236}">
              <a16:creationId xmlns:a16="http://schemas.microsoft.com/office/drawing/2014/main" id="{00000000-0008-0000-0000-000037000000}"/>
            </a:ext>
          </a:extLst>
        </xdr:cNvPr>
        <xdr:cNvSpPr txBox="1"/>
      </xdr:nvSpPr>
      <xdr:spPr>
        <a:xfrm>
          <a:off x="3984401" y="4963732"/>
          <a:ext cx="536620" cy="2280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8B2A1A8-6B96-4EEA-B078-46D843ADB5DC}" type="TxLink">
            <a:rPr lang="en-US" sz="1100" b="0" i="0" u="none" strike="noStrike">
              <a:solidFill>
                <a:srgbClr val="000000"/>
              </a:solidFill>
              <a:latin typeface="Calibri"/>
              <a:ea typeface="Calibri"/>
              <a:cs typeface="Calibri"/>
            </a:rPr>
            <a:pPr/>
            <a:t>2307</a:t>
          </a:fld>
          <a:endParaRPr lang="en-US" sz="1100"/>
        </a:p>
      </xdr:txBody>
    </xdr:sp>
    <xdr:clientData/>
  </xdr:twoCellAnchor>
  <xdr:twoCellAnchor>
    <xdr:from>
      <xdr:col>6</xdr:col>
      <xdr:colOff>362219</xdr:colOff>
      <xdr:row>28</xdr:row>
      <xdr:rowOff>13414</xdr:rowOff>
    </xdr:from>
    <xdr:to>
      <xdr:col>7</xdr:col>
      <xdr:colOff>469543</xdr:colOff>
      <xdr:row>29</xdr:row>
      <xdr:rowOff>80492</xdr:rowOff>
    </xdr:to>
    <xdr:sp macro="" textlink="">
      <xdr:nvSpPr>
        <xdr:cNvPr id="56" name="TextBox 55">
          <a:extLst>
            <a:ext uri="{FF2B5EF4-FFF2-40B4-BE49-F238E27FC236}">
              <a16:creationId xmlns:a16="http://schemas.microsoft.com/office/drawing/2014/main" id="{00000000-0008-0000-0000-000038000000}"/>
            </a:ext>
          </a:extLst>
        </xdr:cNvPr>
        <xdr:cNvSpPr txBox="1"/>
      </xdr:nvSpPr>
      <xdr:spPr>
        <a:xfrm>
          <a:off x="4467360" y="4910069"/>
          <a:ext cx="791514" cy="24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atin typeface="Calibri" panose="020F0502020204030204" pitchFamily="34" charset="0"/>
              <a:ea typeface="Calibri" panose="020F0502020204030204" pitchFamily="34" charset="0"/>
              <a:cs typeface="Calibri" panose="020F0502020204030204" pitchFamily="34" charset="0"/>
            </a:rPr>
            <a:t>Active:</a:t>
          </a:r>
        </a:p>
      </xdr:txBody>
    </xdr:sp>
    <xdr:clientData/>
  </xdr:twoCellAnchor>
  <xdr:twoCellAnchor>
    <xdr:from>
      <xdr:col>7</xdr:col>
      <xdr:colOff>375634</xdr:colOff>
      <xdr:row>28</xdr:row>
      <xdr:rowOff>80493</xdr:rowOff>
    </xdr:from>
    <xdr:to>
      <xdr:col>8</xdr:col>
      <xdr:colOff>134155</xdr:colOff>
      <xdr:row>29</xdr:row>
      <xdr:rowOff>147571</xdr:rowOff>
    </xdr:to>
    <xdr:sp macro="" textlink="Pivot!B17">
      <xdr:nvSpPr>
        <xdr:cNvPr id="57" name="TextBox 56">
          <a:extLst>
            <a:ext uri="{FF2B5EF4-FFF2-40B4-BE49-F238E27FC236}">
              <a16:creationId xmlns:a16="http://schemas.microsoft.com/office/drawing/2014/main" id="{00000000-0008-0000-0000-000039000000}"/>
            </a:ext>
          </a:extLst>
        </xdr:cNvPr>
        <xdr:cNvSpPr txBox="1"/>
      </xdr:nvSpPr>
      <xdr:spPr>
        <a:xfrm>
          <a:off x="5164965" y="4977148"/>
          <a:ext cx="442711" cy="24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55513B5-8ED8-4F97-9E2C-988386C60666}" type="TxLink">
            <a:rPr lang="en-US" sz="1100" b="0" i="0" u="none" strike="noStrike">
              <a:solidFill>
                <a:srgbClr val="000000"/>
              </a:solidFill>
              <a:latin typeface="Calibri"/>
              <a:ea typeface="Calibri"/>
              <a:cs typeface="Calibri"/>
            </a:rPr>
            <a:pPr/>
            <a:t>720</a:t>
          </a:fld>
          <a:endParaRPr lang="en-US" sz="1100"/>
        </a:p>
      </xdr:txBody>
    </xdr:sp>
    <xdr:clientData/>
  </xdr:twoCellAnchor>
  <xdr:twoCellAnchor>
    <xdr:from>
      <xdr:col>4</xdr:col>
      <xdr:colOff>429295</xdr:colOff>
      <xdr:row>29</xdr:row>
      <xdr:rowOff>120740</xdr:rowOff>
    </xdr:from>
    <xdr:to>
      <xdr:col>6</xdr:col>
      <xdr:colOff>53662</xdr:colOff>
      <xdr:row>31</xdr:row>
      <xdr:rowOff>26831</xdr:rowOff>
    </xdr:to>
    <xdr:sp macro="" textlink="">
      <xdr:nvSpPr>
        <xdr:cNvPr id="58" name="TextBox 57">
          <a:extLst>
            <a:ext uri="{FF2B5EF4-FFF2-40B4-BE49-F238E27FC236}">
              <a16:creationId xmlns:a16="http://schemas.microsoft.com/office/drawing/2014/main" id="{00000000-0008-0000-0000-00003A000000}"/>
            </a:ext>
          </a:extLst>
        </xdr:cNvPr>
        <xdr:cNvSpPr txBox="1"/>
      </xdr:nvSpPr>
      <xdr:spPr>
        <a:xfrm>
          <a:off x="3166056" y="5191796"/>
          <a:ext cx="992747" cy="2548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atin typeface="Calibri" panose="020F0502020204030204" pitchFamily="34" charset="0"/>
              <a:ea typeface="Calibri" panose="020F0502020204030204" pitchFamily="34" charset="0"/>
              <a:cs typeface="Calibri" panose="020F0502020204030204" pitchFamily="34" charset="0"/>
            </a:rPr>
            <a:t>Solved:</a:t>
          </a:r>
        </a:p>
      </xdr:txBody>
    </xdr:sp>
    <xdr:clientData/>
  </xdr:twoCellAnchor>
  <xdr:twoCellAnchor>
    <xdr:from>
      <xdr:col>5</xdr:col>
      <xdr:colOff>415880</xdr:colOff>
      <xdr:row>29</xdr:row>
      <xdr:rowOff>147571</xdr:rowOff>
    </xdr:from>
    <xdr:to>
      <xdr:col>6</xdr:col>
      <xdr:colOff>308556</xdr:colOff>
      <xdr:row>31</xdr:row>
      <xdr:rowOff>26831</xdr:rowOff>
    </xdr:to>
    <xdr:sp macro="" textlink="Pivot!B18">
      <xdr:nvSpPr>
        <xdr:cNvPr id="59" name="TextBox 58">
          <a:extLst>
            <a:ext uri="{FF2B5EF4-FFF2-40B4-BE49-F238E27FC236}">
              <a16:creationId xmlns:a16="http://schemas.microsoft.com/office/drawing/2014/main" id="{00000000-0008-0000-0000-00003B000000}"/>
            </a:ext>
          </a:extLst>
        </xdr:cNvPr>
        <xdr:cNvSpPr txBox="1"/>
      </xdr:nvSpPr>
      <xdr:spPr>
        <a:xfrm>
          <a:off x="3836831" y="5218627"/>
          <a:ext cx="576866" cy="2280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582DB1F-670A-4708-9A93-5441F3710CE4}" type="TxLink">
            <a:rPr lang="en-US" sz="1100" b="0" i="0" u="none" strike="noStrike">
              <a:solidFill>
                <a:srgbClr val="000000"/>
              </a:solidFill>
              <a:latin typeface="Calibri"/>
              <a:ea typeface="Calibri"/>
              <a:cs typeface="Calibri"/>
            </a:rPr>
            <a:pPr/>
            <a:t>1041</a:t>
          </a:fld>
          <a:endParaRPr lang="en-US" sz="1100"/>
        </a:p>
      </xdr:txBody>
    </xdr:sp>
    <xdr:clientData/>
  </xdr:twoCellAnchor>
  <xdr:twoCellAnchor>
    <xdr:from>
      <xdr:col>6</xdr:col>
      <xdr:colOff>254894</xdr:colOff>
      <xdr:row>29</xdr:row>
      <xdr:rowOff>134154</xdr:rowOff>
    </xdr:from>
    <xdr:to>
      <xdr:col>7</xdr:col>
      <xdr:colOff>375634</xdr:colOff>
      <xdr:row>31</xdr:row>
      <xdr:rowOff>40246</xdr:rowOff>
    </xdr:to>
    <xdr:sp macro="" textlink="">
      <xdr:nvSpPr>
        <xdr:cNvPr id="60" name="TextBox 59">
          <a:extLst>
            <a:ext uri="{FF2B5EF4-FFF2-40B4-BE49-F238E27FC236}">
              <a16:creationId xmlns:a16="http://schemas.microsoft.com/office/drawing/2014/main" id="{00000000-0008-0000-0000-00003C000000}"/>
            </a:ext>
          </a:extLst>
        </xdr:cNvPr>
        <xdr:cNvSpPr txBox="1"/>
      </xdr:nvSpPr>
      <xdr:spPr>
        <a:xfrm>
          <a:off x="3885600" y="5333683"/>
          <a:ext cx="725858" cy="2646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atin typeface="Calibri" panose="020F0502020204030204" pitchFamily="34" charset="0"/>
              <a:ea typeface="Calibri" panose="020F0502020204030204" pitchFamily="34" charset="0"/>
              <a:cs typeface="Calibri" panose="020F0502020204030204" pitchFamily="34" charset="0"/>
            </a:rPr>
            <a:t>Ignored:</a:t>
          </a:r>
        </a:p>
      </xdr:txBody>
    </xdr:sp>
    <xdr:clientData/>
  </xdr:twoCellAnchor>
  <xdr:twoCellAnchor>
    <xdr:from>
      <xdr:col>7</xdr:col>
      <xdr:colOff>308556</xdr:colOff>
      <xdr:row>30</xdr:row>
      <xdr:rowOff>0</xdr:rowOff>
    </xdr:from>
    <xdr:to>
      <xdr:col>8</xdr:col>
      <xdr:colOff>40247</xdr:colOff>
      <xdr:row>31</xdr:row>
      <xdr:rowOff>40247</xdr:rowOff>
    </xdr:to>
    <xdr:sp macro="" textlink="Pivot!B19">
      <xdr:nvSpPr>
        <xdr:cNvPr id="61" name="TextBox 60">
          <a:extLst>
            <a:ext uri="{FF2B5EF4-FFF2-40B4-BE49-F238E27FC236}">
              <a16:creationId xmlns:a16="http://schemas.microsoft.com/office/drawing/2014/main" id="{00000000-0008-0000-0000-00003D000000}"/>
            </a:ext>
          </a:extLst>
        </xdr:cNvPr>
        <xdr:cNvSpPr txBox="1"/>
      </xdr:nvSpPr>
      <xdr:spPr>
        <a:xfrm>
          <a:off x="5097887" y="5245458"/>
          <a:ext cx="415881" cy="2146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E1F38C0-A8C1-4C05-8678-EE632F423DA8}" type="TxLink">
            <a:rPr lang="en-US" sz="1100" b="0" i="0" u="none" strike="noStrike">
              <a:solidFill>
                <a:srgbClr val="000000"/>
              </a:solidFill>
              <a:latin typeface="Calibri"/>
              <a:ea typeface="Calibri"/>
              <a:cs typeface="Calibri"/>
            </a:rPr>
            <a:pPr/>
            <a:t>531</a:t>
          </a:fld>
          <a:endParaRPr lang="en-US" sz="1100"/>
        </a:p>
      </xdr:txBody>
    </xdr:sp>
    <xdr:clientData/>
  </xdr:twoCellAnchor>
  <xdr:twoCellAnchor>
    <xdr:from>
      <xdr:col>13</xdr:col>
      <xdr:colOff>415880</xdr:colOff>
      <xdr:row>16</xdr:row>
      <xdr:rowOff>80494</xdr:rowOff>
    </xdr:from>
    <xdr:to>
      <xdr:col>17</xdr:col>
      <xdr:colOff>550035</xdr:colOff>
      <xdr:row>29</xdr:row>
      <xdr:rowOff>120740</xdr:rowOff>
    </xdr:to>
    <xdr:graphicFrame macro="">
      <xdr:nvGraphicFramePr>
        <xdr:cNvPr id="64" name="Chart 63">
          <a:extLst>
            <a:ext uri="{FF2B5EF4-FFF2-40B4-BE49-F238E27FC236}">
              <a16:creationId xmlns:a16="http://schemas.microsoft.com/office/drawing/2014/main" id="{00000000-0008-0000-0000-00004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209550</xdr:colOff>
      <xdr:row>7</xdr:row>
      <xdr:rowOff>71772</xdr:rowOff>
    </xdr:from>
    <xdr:to>
      <xdr:col>25</xdr:col>
      <xdr:colOff>504825</xdr:colOff>
      <xdr:row>29</xdr:row>
      <xdr:rowOff>9525</xdr:rowOff>
    </xdr:to>
    <xdr:graphicFrame macro="">
      <xdr:nvGraphicFramePr>
        <xdr:cNvPr id="65" name="Chart 64">
          <a:extLst>
            <a:ext uri="{FF2B5EF4-FFF2-40B4-BE49-F238E27FC236}">
              <a16:creationId xmlns:a16="http://schemas.microsoft.com/office/drawing/2014/main" id="{00000000-0008-0000-0000-00004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23</xdr:col>
      <xdr:colOff>100853</xdr:colOff>
      <xdr:row>20</xdr:row>
      <xdr:rowOff>0</xdr:rowOff>
    </xdr:from>
    <xdr:to>
      <xdr:col>24</xdr:col>
      <xdr:colOff>358588</xdr:colOff>
      <xdr:row>21</xdr:row>
      <xdr:rowOff>67236</xdr:rowOff>
    </xdr:to>
    <xdr:sp macro="" textlink="Pivot!F15">
      <xdr:nvSpPr>
        <xdr:cNvPr id="11" name="TextBox 10">
          <a:extLst>
            <a:ext uri="{FF2B5EF4-FFF2-40B4-BE49-F238E27FC236}">
              <a16:creationId xmlns:a16="http://schemas.microsoft.com/office/drawing/2014/main" id="{F3334EF6-722A-1333-AF28-32BA60AFA11D}"/>
            </a:ext>
          </a:extLst>
        </xdr:cNvPr>
        <xdr:cNvSpPr txBox="1"/>
      </xdr:nvSpPr>
      <xdr:spPr>
        <a:xfrm>
          <a:off x="14018559" y="3585882"/>
          <a:ext cx="862853" cy="2465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006A3B7-2C47-4F23-BEC1-0930DEFA093F}" type="TxLink">
            <a:rPr lang="en-US" sz="1100" b="0" i="0" u="none" strike="noStrike">
              <a:solidFill>
                <a:srgbClr val="000000"/>
              </a:solidFill>
              <a:latin typeface="Calibri"/>
              <a:ea typeface="Calibri"/>
              <a:cs typeface="Calibri"/>
            </a:rPr>
            <a:pPr/>
            <a:t>Tokyo - 15</a:t>
          </a:fld>
          <a:endParaRPr lang="en-IN" sz="1100"/>
        </a:p>
      </xdr:txBody>
    </xdr:sp>
    <xdr:clientData/>
  </xdr:twoCellAnchor>
  <xdr:twoCellAnchor>
    <xdr:from>
      <xdr:col>23</xdr:col>
      <xdr:colOff>78440</xdr:colOff>
      <xdr:row>21</xdr:row>
      <xdr:rowOff>11207</xdr:rowOff>
    </xdr:from>
    <xdr:to>
      <xdr:col>24</xdr:col>
      <xdr:colOff>571499</xdr:colOff>
      <xdr:row>22</xdr:row>
      <xdr:rowOff>123264</xdr:rowOff>
    </xdr:to>
    <xdr:sp macro="" textlink="Pivot!F16">
      <xdr:nvSpPr>
        <xdr:cNvPr id="13" name="TextBox 12">
          <a:extLst>
            <a:ext uri="{FF2B5EF4-FFF2-40B4-BE49-F238E27FC236}">
              <a16:creationId xmlns:a16="http://schemas.microsoft.com/office/drawing/2014/main" id="{F4FE70C7-C6D0-6565-94DC-67955FC01C3F}"/>
            </a:ext>
          </a:extLst>
        </xdr:cNvPr>
        <xdr:cNvSpPr txBox="1"/>
      </xdr:nvSpPr>
      <xdr:spPr>
        <a:xfrm>
          <a:off x="13996146" y="3776383"/>
          <a:ext cx="1098177" cy="2913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96F118C-3F69-498E-B496-02CCC87D19B2}" type="TxLink">
            <a:rPr lang="en-US" sz="1100" b="0" i="0" u="none" strike="noStrike">
              <a:solidFill>
                <a:srgbClr val="000000"/>
              </a:solidFill>
              <a:latin typeface="Calibri"/>
              <a:ea typeface="Calibri"/>
              <a:cs typeface="Calibri"/>
            </a:rPr>
            <a:pPr/>
            <a:t>Singapore - 32</a:t>
          </a:fld>
          <a:endParaRPr lang="en-IN" sz="1100"/>
        </a:p>
      </xdr:txBody>
    </xdr:sp>
    <xdr:clientData/>
  </xdr:twoCellAnchor>
  <xdr:twoCellAnchor>
    <xdr:from>
      <xdr:col>23</xdr:col>
      <xdr:colOff>78441</xdr:colOff>
      <xdr:row>22</xdr:row>
      <xdr:rowOff>33617</xdr:rowOff>
    </xdr:from>
    <xdr:to>
      <xdr:col>24</xdr:col>
      <xdr:colOff>201705</xdr:colOff>
      <xdr:row>23</xdr:row>
      <xdr:rowOff>145676</xdr:rowOff>
    </xdr:to>
    <xdr:sp macro="" textlink="Pivot!F17">
      <xdr:nvSpPr>
        <xdr:cNvPr id="16" name="TextBox 15">
          <a:extLst>
            <a:ext uri="{FF2B5EF4-FFF2-40B4-BE49-F238E27FC236}">
              <a16:creationId xmlns:a16="http://schemas.microsoft.com/office/drawing/2014/main" id="{0BBBC7C5-4D69-0CDE-5639-7A2B5E9B17DC}"/>
            </a:ext>
          </a:extLst>
        </xdr:cNvPr>
        <xdr:cNvSpPr txBox="1"/>
      </xdr:nvSpPr>
      <xdr:spPr>
        <a:xfrm>
          <a:off x="13996147" y="3978088"/>
          <a:ext cx="728382" cy="2913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5BF0B73-3D4C-4388-9A97-6E7CDFB7F98C}" type="TxLink">
            <a:rPr lang="en-US" sz="1100" b="0" i="0" u="none" strike="noStrike">
              <a:solidFill>
                <a:srgbClr val="000000"/>
              </a:solidFill>
              <a:latin typeface="Calibri"/>
              <a:ea typeface="Calibri"/>
              <a:cs typeface="Calibri"/>
            </a:rPr>
            <a:pPr/>
            <a:t>Paris - 34</a:t>
          </a:fld>
          <a:endParaRPr lang="en-IN" sz="1100"/>
        </a:p>
      </xdr:txBody>
    </xdr:sp>
    <xdr:clientData/>
  </xdr:twoCellAnchor>
  <xdr:twoCellAnchor>
    <xdr:from>
      <xdr:col>23</xdr:col>
      <xdr:colOff>67235</xdr:colOff>
      <xdr:row>23</xdr:row>
      <xdr:rowOff>67235</xdr:rowOff>
    </xdr:from>
    <xdr:to>
      <xdr:col>24</xdr:col>
      <xdr:colOff>493058</xdr:colOff>
      <xdr:row>25</xdr:row>
      <xdr:rowOff>168088</xdr:rowOff>
    </xdr:to>
    <xdr:sp macro="" textlink="Pivot!F18">
      <xdr:nvSpPr>
        <xdr:cNvPr id="18" name="TextBox 17">
          <a:extLst>
            <a:ext uri="{FF2B5EF4-FFF2-40B4-BE49-F238E27FC236}">
              <a16:creationId xmlns:a16="http://schemas.microsoft.com/office/drawing/2014/main" id="{69A6E66C-5011-93BD-BF2D-B5E1124F3134}"/>
            </a:ext>
          </a:extLst>
        </xdr:cNvPr>
        <xdr:cNvSpPr txBox="1"/>
      </xdr:nvSpPr>
      <xdr:spPr>
        <a:xfrm>
          <a:off x="13984941" y="4191000"/>
          <a:ext cx="1030941" cy="4594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B989A83-0FD0-4BBD-B7EF-D7467B76E2D4}" type="TxLink">
            <a:rPr lang="en-US" sz="1100" b="0" i="0" u="none" strike="noStrike">
              <a:solidFill>
                <a:srgbClr val="000000"/>
              </a:solidFill>
              <a:latin typeface="Calibri"/>
              <a:ea typeface="Calibri"/>
              <a:cs typeface="Calibri"/>
            </a:rPr>
            <a:pPr/>
            <a:t>Mumbai - 56</a:t>
          </a:fld>
          <a:endParaRPr lang="en-IN" sz="1100"/>
        </a:p>
      </xdr:txBody>
    </xdr:sp>
    <xdr:clientData/>
  </xdr:twoCellAnchor>
  <xdr:twoCellAnchor>
    <xdr:from>
      <xdr:col>23</xdr:col>
      <xdr:colOff>78440</xdr:colOff>
      <xdr:row>24</xdr:row>
      <xdr:rowOff>78442</xdr:rowOff>
    </xdr:from>
    <xdr:to>
      <xdr:col>24</xdr:col>
      <xdr:colOff>504263</xdr:colOff>
      <xdr:row>26</xdr:row>
      <xdr:rowOff>78442</xdr:rowOff>
    </xdr:to>
    <xdr:sp macro="" textlink="Pivot!F19">
      <xdr:nvSpPr>
        <xdr:cNvPr id="20" name="TextBox 19">
          <a:extLst>
            <a:ext uri="{FF2B5EF4-FFF2-40B4-BE49-F238E27FC236}">
              <a16:creationId xmlns:a16="http://schemas.microsoft.com/office/drawing/2014/main" id="{D4C9AD37-A332-AD39-618B-53CB5F688FAB}"/>
            </a:ext>
          </a:extLst>
        </xdr:cNvPr>
        <xdr:cNvSpPr txBox="1"/>
      </xdr:nvSpPr>
      <xdr:spPr>
        <a:xfrm>
          <a:off x="13996146" y="4381501"/>
          <a:ext cx="1030941" cy="3585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17E216A-2199-4C63-80DC-723AADFA6E89}" type="TxLink">
            <a:rPr lang="en-US" sz="1100" b="0" i="0" u="none" strike="noStrike">
              <a:solidFill>
                <a:srgbClr val="000000"/>
              </a:solidFill>
              <a:latin typeface="Calibri"/>
              <a:ea typeface="Calibri"/>
              <a:cs typeface="Calibri"/>
            </a:rPr>
            <a:pPr/>
            <a:t>Sydney - 59</a:t>
          </a:fld>
          <a:endParaRPr lang="en-IN" sz="1100"/>
        </a:p>
      </xdr:txBody>
    </xdr:sp>
    <xdr:clientData/>
  </xdr:twoCellAnchor>
  <xdr:twoCellAnchor>
    <xdr:from>
      <xdr:col>23</xdr:col>
      <xdr:colOff>67234</xdr:colOff>
      <xdr:row>25</xdr:row>
      <xdr:rowOff>78441</xdr:rowOff>
    </xdr:from>
    <xdr:to>
      <xdr:col>24</xdr:col>
      <xdr:colOff>448235</xdr:colOff>
      <xdr:row>27</xdr:row>
      <xdr:rowOff>89646</xdr:rowOff>
    </xdr:to>
    <xdr:sp macro="" textlink="Pivot!F20">
      <xdr:nvSpPr>
        <xdr:cNvPr id="28" name="TextBox 27">
          <a:extLst>
            <a:ext uri="{FF2B5EF4-FFF2-40B4-BE49-F238E27FC236}">
              <a16:creationId xmlns:a16="http://schemas.microsoft.com/office/drawing/2014/main" id="{07611F81-B361-B142-51FB-8283D4195390}"/>
            </a:ext>
          </a:extLst>
        </xdr:cNvPr>
        <xdr:cNvSpPr txBox="1"/>
      </xdr:nvSpPr>
      <xdr:spPr>
        <a:xfrm>
          <a:off x="13984940" y="4560794"/>
          <a:ext cx="986119" cy="3697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6A43F22-AAFD-40AE-B8A4-CCCDF7F5FC64}" type="TxLink">
            <a:rPr lang="en-US" sz="1100" b="0" i="0" u="none" strike="noStrike">
              <a:solidFill>
                <a:srgbClr val="000000"/>
              </a:solidFill>
              <a:latin typeface="Calibri"/>
              <a:ea typeface="Calibri"/>
              <a:cs typeface="Calibri"/>
            </a:rPr>
            <a:pPr/>
            <a:t>London - 59</a:t>
          </a:fld>
          <a:endParaRPr lang="en-IN" sz="1100"/>
        </a:p>
      </xdr:txBody>
    </xdr:sp>
    <xdr:clientData/>
  </xdr:twoCellAnchor>
  <xdr:twoCellAnchor>
    <xdr:from>
      <xdr:col>23</xdr:col>
      <xdr:colOff>78441</xdr:colOff>
      <xdr:row>26</xdr:row>
      <xdr:rowOff>134472</xdr:rowOff>
    </xdr:from>
    <xdr:to>
      <xdr:col>25</xdr:col>
      <xdr:colOff>190500</xdr:colOff>
      <xdr:row>28</xdr:row>
      <xdr:rowOff>168090</xdr:rowOff>
    </xdr:to>
    <xdr:sp macro="" textlink="Pivot!F21">
      <xdr:nvSpPr>
        <xdr:cNvPr id="30" name="TextBox 29">
          <a:extLst>
            <a:ext uri="{FF2B5EF4-FFF2-40B4-BE49-F238E27FC236}">
              <a16:creationId xmlns:a16="http://schemas.microsoft.com/office/drawing/2014/main" id="{DD6E37AD-B91B-1E05-240B-48A34F594580}"/>
            </a:ext>
          </a:extLst>
        </xdr:cNvPr>
        <xdr:cNvSpPr txBox="1"/>
      </xdr:nvSpPr>
      <xdr:spPr>
        <a:xfrm>
          <a:off x="13996147" y="4796119"/>
          <a:ext cx="1322294" cy="3922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958AB21-541C-4848-87E9-16B01B61E69F}" type="TxLink">
            <a:rPr lang="en-US" sz="1100" b="0" i="0" u="none" strike="noStrike">
              <a:solidFill>
                <a:srgbClr val="000000"/>
              </a:solidFill>
              <a:latin typeface="Calibri"/>
              <a:ea typeface="Calibri"/>
              <a:cs typeface="Calibri"/>
            </a:rPr>
            <a:pPr/>
            <a:t>New York - 79</a:t>
          </a:fld>
          <a:endParaRPr lang="en-IN" sz="1100"/>
        </a:p>
      </xdr:txBody>
    </xdr:sp>
    <xdr:clientData/>
  </xdr:twoCellAnchor>
  <xdr:twoCellAnchor editAs="oneCell">
    <xdr:from>
      <xdr:col>25</xdr:col>
      <xdr:colOff>56029</xdr:colOff>
      <xdr:row>25</xdr:row>
      <xdr:rowOff>78441</xdr:rowOff>
    </xdr:from>
    <xdr:to>
      <xdr:col>26</xdr:col>
      <xdr:colOff>365311</xdr:colOff>
      <xdr:row>30</xdr:row>
      <xdr:rowOff>96370</xdr:rowOff>
    </xdr:to>
    <xdr:pic>
      <xdr:nvPicPr>
        <xdr:cNvPr id="39" name="Graphic 38" descr="Car with solid fill">
          <a:extLst>
            <a:ext uri="{FF2B5EF4-FFF2-40B4-BE49-F238E27FC236}">
              <a16:creationId xmlns:a16="http://schemas.microsoft.com/office/drawing/2014/main" id="{19E738B7-B552-06EC-35AC-A602BC31486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5183970" y="4560794"/>
          <a:ext cx="914400" cy="914400"/>
        </a:xfrm>
        <a:prstGeom prst="rect">
          <a:avLst/>
        </a:prstGeom>
      </xdr:spPr>
    </xdr:pic>
    <xdr:clientData/>
  </xdr:twoCellAnchor>
  <xdr:twoCellAnchor>
    <xdr:from>
      <xdr:col>3</xdr:col>
      <xdr:colOff>537882</xdr:colOff>
      <xdr:row>32</xdr:row>
      <xdr:rowOff>100853</xdr:rowOff>
    </xdr:from>
    <xdr:to>
      <xdr:col>8</xdr:col>
      <xdr:colOff>437031</xdr:colOff>
      <xdr:row>48</xdr:row>
      <xdr:rowOff>78440</xdr:rowOff>
    </xdr:to>
    <xdr:graphicFrame macro="">
      <xdr:nvGraphicFramePr>
        <xdr:cNvPr id="51" name="Chart 50">
          <a:extLst>
            <a:ext uri="{FF2B5EF4-FFF2-40B4-BE49-F238E27FC236}">
              <a16:creationId xmlns:a16="http://schemas.microsoft.com/office/drawing/2014/main" id="{09B0A63C-2CC6-4118-B2DB-96234ED22C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112059</xdr:colOff>
      <xdr:row>32</xdr:row>
      <xdr:rowOff>179293</xdr:rowOff>
    </xdr:from>
    <xdr:to>
      <xdr:col>13</xdr:col>
      <xdr:colOff>67236</xdr:colOff>
      <xdr:row>48</xdr:row>
      <xdr:rowOff>168087</xdr:rowOff>
    </xdr:to>
    <xdr:graphicFrame macro="">
      <xdr:nvGraphicFramePr>
        <xdr:cNvPr id="63" name="Chart 62">
          <a:extLst>
            <a:ext uri="{FF2B5EF4-FFF2-40B4-BE49-F238E27FC236}">
              <a16:creationId xmlns:a16="http://schemas.microsoft.com/office/drawing/2014/main" id="{ADDCEDED-29EC-43D7-B192-58F7675AD1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358589</xdr:colOff>
      <xdr:row>33</xdr:row>
      <xdr:rowOff>100853</xdr:rowOff>
    </xdr:from>
    <xdr:to>
      <xdr:col>17</xdr:col>
      <xdr:colOff>560294</xdr:colOff>
      <xdr:row>48</xdr:row>
      <xdr:rowOff>11205</xdr:rowOff>
    </xdr:to>
    <xdr:graphicFrame macro="">
      <xdr:nvGraphicFramePr>
        <xdr:cNvPr id="67" name="Chart 66">
          <a:extLst>
            <a:ext uri="{FF2B5EF4-FFF2-40B4-BE49-F238E27FC236}">
              <a16:creationId xmlns:a16="http://schemas.microsoft.com/office/drawing/2014/main" id="{8E656BA0-29D6-4E97-B042-8DB600488D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18</xdr:col>
      <xdr:colOff>447524</xdr:colOff>
      <xdr:row>32</xdr:row>
      <xdr:rowOff>84666</xdr:rowOff>
    </xdr:from>
    <xdr:to>
      <xdr:col>26</xdr:col>
      <xdr:colOff>229809</xdr:colOff>
      <xdr:row>48</xdr:row>
      <xdr:rowOff>48380</xdr:rowOff>
    </xdr:to>
    <xdr:graphicFrame macro="">
      <xdr:nvGraphicFramePr>
        <xdr:cNvPr id="69" name="Chart 68">
          <a:extLst>
            <a:ext uri="{FF2B5EF4-FFF2-40B4-BE49-F238E27FC236}">
              <a16:creationId xmlns:a16="http://schemas.microsoft.com/office/drawing/2014/main" id="{7BDA214C-B281-41A5-ACBD-E2BAF5A1D4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17</xdr:col>
      <xdr:colOff>120954</xdr:colOff>
      <xdr:row>2</xdr:row>
      <xdr:rowOff>48381</xdr:rowOff>
    </xdr:from>
    <xdr:to>
      <xdr:col>23</xdr:col>
      <xdr:colOff>335082</xdr:colOff>
      <xdr:row>5</xdr:row>
      <xdr:rowOff>120952</xdr:rowOff>
    </xdr:to>
    <mc:AlternateContent xmlns:mc="http://schemas.openxmlformats.org/markup-compatibility/2006" xmlns:a14="http://schemas.microsoft.com/office/drawing/2010/main">
      <mc:Choice Requires="a14">
        <xdr:graphicFrame macro="">
          <xdr:nvGraphicFramePr>
            <xdr:cNvPr id="71" name="Year">
              <a:extLst>
                <a:ext uri="{FF2B5EF4-FFF2-40B4-BE49-F238E27FC236}">
                  <a16:creationId xmlns:a16="http://schemas.microsoft.com/office/drawing/2014/main" id="{FDA72430-A961-466B-B01F-2A595A1D966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484154" y="414141"/>
              <a:ext cx="3871728" cy="6212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19</xdr:row>
      <xdr:rowOff>60960</xdr:rowOff>
    </xdr:from>
    <xdr:to>
      <xdr:col>12</xdr:col>
      <xdr:colOff>548640</xdr:colOff>
      <xdr:row>29</xdr:row>
      <xdr:rowOff>167640</xdr:rowOff>
    </xdr:to>
    <xdr:pic>
      <xdr:nvPicPr>
        <xdr:cNvPr id="93" name="Picture 92">
          <a:extLst>
            <a:ext uri="{FF2B5EF4-FFF2-40B4-BE49-F238E27FC236}">
              <a16:creationId xmlns:a16="http://schemas.microsoft.com/office/drawing/2014/main" id="{9E42A1B4-0E3C-3958-A7D5-2F3A5CB50D11}"/>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 uri="{837473B0-CC2E-450A-ABE3-18F120FF3D39}">
              <a1611:picAttrSrcUrl xmlns:a1611="http://schemas.microsoft.com/office/drawing/2016/11/main" r:id="rId19"/>
            </a:ext>
          </a:extLst>
        </a:blip>
        <a:stretch>
          <a:fillRect/>
        </a:stretch>
      </xdr:blipFill>
      <xdr:spPr>
        <a:xfrm>
          <a:off x="5486400" y="3535680"/>
          <a:ext cx="2377440" cy="1935480"/>
        </a:xfrm>
        <a:prstGeom prst="rect">
          <a:avLst/>
        </a:prstGeom>
      </xdr:spPr>
    </xdr:pic>
    <xdr:clientData/>
  </xdr:twoCellAnchor>
  <xdr:oneCellAnchor>
    <xdr:from>
      <xdr:col>9</xdr:col>
      <xdr:colOff>198120</xdr:colOff>
      <xdr:row>30</xdr:row>
      <xdr:rowOff>102871</xdr:rowOff>
    </xdr:from>
    <xdr:ext cx="2179320" cy="339090"/>
    <xdr:sp macro="" textlink="">
      <xdr:nvSpPr>
        <xdr:cNvPr id="94" name="TextBox 93">
          <a:extLst>
            <a:ext uri="{FF2B5EF4-FFF2-40B4-BE49-F238E27FC236}">
              <a16:creationId xmlns:a16="http://schemas.microsoft.com/office/drawing/2014/main" id="{95B7362A-63EA-B469-2593-CC70803DCAA2}"/>
            </a:ext>
          </a:extLst>
        </xdr:cNvPr>
        <xdr:cNvSpPr txBox="1"/>
      </xdr:nvSpPr>
      <xdr:spPr>
        <a:xfrm>
          <a:off x="5684520" y="5589271"/>
          <a:ext cx="2179320" cy="3390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900"/>
        </a:p>
      </xdr:txBody>
    </xdr:sp>
    <xdr:clientData/>
  </xdr:oneCellAnchor>
  <xdr:twoCellAnchor>
    <xdr:from>
      <xdr:col>9</xdr:col>
      <xdr:colOff>60960</xdr:colOff>
      <xdr:row>16</xdr:row>
      <xdr:rowOff>106680</xdr:rowOff>
    </xdr:from>
    <xdr:to>
      <xdr:col>13</xdr:col>
      <xdr:colOff>30480</xdr:colOff>
      <xdr:row>18</xdr:row>
      <xdr:rowOff>76200</xdr:rowOff>
    </xdr:to>
    <xdr:sp macro="" textlink="">
      <xdr:nvSpPr>
        <xdr:cNvPr id="95" name="TextBox 94">
          <a:extLst>
            <a:ext uri="{FF2B5EF4-FFF2-40B4-BE49-F238E27FC236}">
              <a16:creationId xmlns:a16="http://schemas.microsoft.com/office/drawing/2014/main" id="{9045F415-C881-4504-507A-8557D6632457}"/>
            </a:ext>
          </a:extLst>
        </xdr:cNvPr>
        <xdr:cNvSpPr txBox="1"/>
      </xdr:nvSpPr>
      <xdr:spPr>
        <a:xfrm>
          <a:off x="5547360" y="3032760"/>
          <a:ext cx="2407920" cy="3352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solidFill>
            </a:rPr>
            <a:t>Follow rules</a:t>
          </a:r>
          <a:r>
            <a:rPr lang="en-IN" sz="1400" b="1" baseline="0">
              <a:solidFill>
                <a:schemeClr val="tx1"/>
              </a:solidFill>
            </a:rPr>
            <a:t> to avoid violation</a:t>
          </a:r>
          <a:endParaRPr lang="en-IN" sz="1400" b="1">
            <a:solidFill>
              <a:schemeClr val="tx1"/>
            </a:solidFill>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0.28571</cdr:x>
      <cdr:y>0.43759</cdr:y>
    </cdr:from>
    <cdr:to>
      <cdr:x>1</cdr:x>
      <cdr:y>0.94505</cdr:y>
    </cdr:to>
    <cdr:sp macro="" textlink="Pivot!$B$15">
      <cdr:nvSpPr>
        <cdr:cNvPr id="2" name="TextBox 1">
          <a:extLst xmlns:a="http://schemas.openxmlformats.org/drawingml/2006/main">
            <a:ext uri="{FF2B5EF4-FFF2-40B4-BE49-F238E27FC236}">
              <a16:creationId xmlns:a16="http://schemas.microsoft.com/office/drawing/2014/main" id="{A9622C80-1DA0-D1F8-0C05-E88215A16D4B}"/>
            </a:ext>
          </a:extLst>
        </cdr:cNvPr>
        <cdr:cNvSpPr txBox="1"/>
      </cdr:nvSpPr>
      <cdr:spPr>
        <a:xfrm xmlns:a="http://schemas.openxmlformats.org/drawingml/2006/main">
          <a:off x="325801" y="534217"/>
          <a:ext cx="814517" cy="61951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CC714D92-C36E-404C-A1E1-7F1A67FC064D}" type="TxLink">
            <a:rPr lang="en-US" sz="1100" b="0" i="0" u="none" strike="noStrike" kern="1200">
              <a:solidFill>
                <a:srgbClr val="000000"/>
              </a:solidFill>
              <a:latin typeface="Calibri"/>
              <a:ea typeface="Calibri"/>
              <a:cs typeface="Calibri"/>
            </a:rPr>
            <a:pPr/>
            <a:t>2307</a:t>
          </a:fld>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asvi Desai" refreshedDate="46149.492647453706" createdVersion="8" refreshedVersion="8" minRefreshableVersion="3" recordCount="99" xr:uid="{00000000-000A-0000-FFFF-FFFF00000000}">
  <cacheSource type="worksheet">
    <worksheetSource name="Table1"/>
  </cacheSource>
  <cacheFields count="14">
    <cacheField name="Device Name" numFmtId="0">
      <sharedItems/>
    </cacheField>
    <cacheField name="Compliance " numFmtId="0">
      <sharedItems count="4">
        <s v="Severe Violation"/>
        <s v="Compliant"/>
        <s v="Light Violation"/>
        <s v="Medium Violation"/>
      </sharedItems>
    </cacheField>
    <cacheField name="Violation Type" numFmtId="0">
      <sharedItems count="6">
        <s v="Illegal U-turn"/>
        <s v="Seatbelt Violation"/>
        <s v="Red Light Violation"/>
        <s v="Speeding"/>
        <s v="No License"/>
        <s v="No Helmet"/>
      </sharedItems>
    </cacheField>
    <cacheField name="Violation Date" numFmtId="14">
      <sharedItems containsSemiMixedTypes="0" containsNonDate="0" containsDate="1" containsString="0" minDate="2023-01-01T00:00:00" maxDate="2024-12-29T00:00:00"/>
    </cacheField>
    <cacheField name="City" numFmtId="0">
      <sharedItems count="7">
        <s v="New York"/>
        <s v="Tokyo"/>
        <s v="Paris"/>
        <s v="Sydney"/>
        <s v="Mumbai"/>
        <s v="London"/>
        <s v="Singapore"/>
      </sharedItems>
    </cacheField>
    <cacheField name="Total Rules" numFmtId="0">
      <sharedItems containsMixedTypes="1" containsNumber="1" containsInteger="1" minValue="10" maxValue="20" count="16">
        <n v="16"/>
        <s v="10 km/h Speed"/>
        <n v="15"/>
        <n v="18"/>
        <s v="25 km/h Speed"/>
        <n v="20"/>
        <n v="17"/>
        <n v="10"/>
        <s v="50 km/h Speed"/>
        <s v="75 km/h Speed"/>
        <n v="19"/>
        <n v="12"/>
        <n v="13"/>
        <n v="11"/>
        <s v="100 km/h Speed"/>
        <n v="14"/>
      </sharedItems>
    </cacheField>
    <cacheField name="Total Violations" numFmtId="0">
      <sharedItems containsSemiMixedTypes="0" containsString="0" containsNumber="1" minValue="0" maxValue="50"/>
    </cacheField>
    <cacheField name="Active Violations" numFmtId="0">
      <sharedItems containsSemiMixedTypes="0" containsString="0" containsNumber="1" containsInteger="1" minValue="1" maxValue="38"/>
    </cacheField>
    <cacheField name="Solved Violations" numFmtId="0">
      <sharedItems containsSemiMixedTypes="0" containsString="0" containsNumber="1" containsInteger="1" minValue="5" maxValue="15"/>
    </cacheField>
    <cacheField name="Ignored Violation" numFmtId="0">
      <sharedItems containsSemiMixedTypes="0" containsString="0" containsNumber="1" containsInteger="1" minValue="2" maxValue="13"/>
    </cacheField>
    <cacheField name="Solving Time" numFmtId="0">
      <sharedItems count="4">
        <s v="&lt;1 Week"/>
        <s v="&lt;12 Hours"/>
        <s v="&lt;1 Month"/>
        <s v="&lt;1 Day"/>
      </sharedItems>
    </cacheField>
    <cacheField name="Environment Managed" numFmtId="0">
      <sharedItems containsSemiMixedTypes="0" containsString="0" containsNumber="1" containsInteger="1" minValue="10" maxValue="20"/>
    </cacheField>
    <cacheField name="Environment Disabled" numFmtId="0">
      <sharedItems containsSemiMixedTypes="0" containsString="0" containsNumber="1" containsInteger="1" minValue="1" maxValue="5"/>
    </cacheField>
    <cacheField name="Year" numFmtId="0">
      <sharedItems containsSemiMixedTypes="0" containsString="0" containsNumber="1" containsInteger="1" minValue="2023" maxValue="2024" count="2">
        <n v="2023"/>
        <n v="2024"/>
      </sharedItems>
    </cacheField>
  </cacheFields>
  <extLst>
    <ext xmlns:x14="http://schemas.microsoft.com/office/spreadsheetml/2009/9/main" uri="{725AE2AE-9491-48be-B2B4-4EB974FC3084}">
      <x14:pivotCacheDefinition pivotCacheId="19082617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
  <r>
    <s v="Device_106"/>
    <x v="0"/>
    <x v="0"/>
    <d v="2023-05-01T00:00:00"/>
    <x v="0"/>
    <x v="0"/>
    <n v="50"/>
    <n v="28"/>
    <n v="13"/>
    <n v="6"/>
    <x v="0"/>
    <n v="14"/>
    <n v="4"/>
    <x v="0"/>
  </r>
  <r>
    <s v="Device_107"/>
    <x v="1"/>
    <x v="1"/>
    <d v="2024-11-19T00:00:00"/>
    <x v="1"/>
    <x v="0"/>
    <n v="14"/>
    <n v="5"/>
    <n v="6"/>
    <n v="4"/>
    <x v="1"/>
    <n v="19"/>
    <n v="2"/>
    <x v="1"/>
  </r>
  <r>
    <s v="Device_108"/>
    <x v="2"/>
    <x v="2"/>
    <d v="2024-11-05T00:00:00"/>
    <x v="2"/>
    <x v="0"/>
    <n v="10"/>
    <n v="9"/>
    <n v="9"/>
    <n v="9"/>
    <x v="0"/>
    <n v="15"/>
    <n v="1"/>
    <x v="1"/>
  </r>
  <r>
    <s v="Device_109"/>
    <x v="3"/>
    <x v="3"/>
    <d v="2024-09-29T00:00:00"/>
    <x v="3"/>
    <x v="1"/>
    <n v="0"/>
    <n v="11"/>
    <n v="5"/>
    <n v="6"/>
    <x v="1"/>
    <n v="11"/>
    <n v="1"/>
    <x v="1"/>
  </r>
  <r>
    <s v="Device_110"/>
    <x v="2"/>
    <x v="1"/>
    <d v="2024-09-07T00:00:00"/>
    <x v="4"/>
    <x v="2"/>
    <n v="10"/>
    <n v="9"/>
    <n v="12"/>
    <n v="4"/>
    <x v="2"/>
    <n v="12"/>
    <n v="1"/>
    <x v="1"/>
  </r>
  <r>
    <s v="Device_111"/>
    <x v="0"/>
    <x v="4"/>
    <d v="2024-06-17T00:00:00"/>
    <x v="1"/>
    <x v="3"/>
    <n v="19"/>
    <n v="9"/>
    <n v="14"/>
    <n v="4"/>
    <x v="0"/>
    <n v="14"/>
    <n v="1"/>
    <x v="1"/>
  </r>
  <r>
    <s v="Device_112"/>
    <x v="2"/>
    <x v="1"/>
    <d v="2023-04-02T00:00:00"/>
    <x v="0"/>
    <x v="0"/>
    <n v="10"/>
    <n v="9"/>
    <n v="6"/>
    <n v="7"/>
    <x v="1"/>
    <n v="17"/>
    <n v="1"/>
    <x v="0"/>
  </r>
  <r>
    <s v="Device_113"/>
    <x v="0"/>
    <x v="3"/>
    <d v="2024-02-13T00:00:00"/>
    <x v="2"/>
    <x v="4"/>
    <n v="15"/>
    <n v="14"/>
    <n v="11"/>
    <n v="4"/>
    <x v="2"/>
    <n v="15"/>
    <n v="4"/>
    <x v="1"/>
  </r>
  <r>
    <s v="Device_114"/>
    <x v="0"/>
    <x v="2"/>
    <d v="2023-06-27T00:00:00"/>
    <x v="3"/>
    <x v="3"/>
    <n v="14"/>
    <n v="1"/>
    <n v="13"/>
    <n v="2"/>
    <x v="2"/>
    <n v="11"/>
    <n v="2"/>
    <x v="0"/>
  </r>
  <r>
    <s v="Device_115"/>
    <x v="0"/>
    <x v="2"/>
    <d v="2023-01-01T00:00:00"/>
    <x v="4"/>
    <x v="5"/>
    <n v="19"/>
    <n v="6"/>
    <n v="13"/>
    <n v="7"/>
    <x v="1"/>
    <n v="14"/>
    <n v="2"/>
    <x v="0"/>
  </r>
  <r>
    <s v="Device_116"/>
    <x v="0"/>
    <x v="1"/>
    <d v="2024-01-22T00:00:00"/>
    <x v="3"/>
    <x v="5"/>
    <n v="14"/>
    <n v="9"/>
    <n v="15"/>
    <n v="3"/>
    <x v="0"/>
    <n v="19"/>
    <n v="1"/>
    <x v="1"/>
  </r>
  <r>
    <s v="Device_117"/>
    <x v="0"/>
    <x v="1"/>
    <d v="2023-01-21T00:00:00"/>
    <x v="4"/>
    <x v="3"/>
    <n v="23"/>
    <n v="12"/>
    <n v="13"/>
    <n v="4"/>
    <x v="0"/>
    <n v="10"/>
    <n v="2"/>
    <x v="0"/>
  </r>
  <r>
    <s v="Device_118"/>
    <x v="2"/>
    <x v="5"/>
    <d v="2024-11-22T00:00:00"/>
    <x v="0"/>
    <x v="3"/>
    <n v="10"/>
    <n v="9"/>
    <n v="15"/>
    <n v="5"/>
    <x v="1"/>
    <n v="16"/>
    <n v="2"/>
    <x v="1"/>
  </r>
  <r>
    <s v="Device_119"/>
    <x v="2"/>
    <x v="1"/>
    <d v="2024-04-15T00:00:00"/>
    <x v="2"/>
    <x v="5"/>
    <n v="10"/>
    <n v="9"/>
    <n v="9"/>
    <n v="2"/>
    <x v="1"/>
    <n v="14"/>
    <n v="5"/>
    <x v="1"/>
  </r>
  <r>
    <s v="Device_120"/>
    <x v="3"/>
    <x v="1"/>
    <d v="2023-10-18T00:00:00"/>
    <x v="1"/>
    <x v="6"/>
    <n v="10"/>
    <n v="9"/>
    <n v="5"/>
    <n v="2"/>
    <x v="3"/>
    <n v="19"/>
    <n v="3"/>
    <x v="0"/>
  </r>
  <r>
    <s v="Device_121"/>
    <x v="1"/>
    <x v="2"/>
    <d v="2023-01-09T00:00:00"/>
    <x v="4"/>
    <x v="0"/>
    <n v="39"/>
    <n v="15"/>
    <n v="5"/>
    <n v="5"/>
    <x v="2"/>
    <n v="18"/>
    <n v="3"/>
    <x v="0"/>
  </r>
  <r>
    <s v="Device_122"/>
    <x v="0"/>
    <x v="5"/>
    <d v="2023-12-05T00:00:00"/>
    <x v="3"/>
    <x v="7"/>
    <n v="35"/>
    <n v="9"/>
    <n v="13"/>
    <n v="2"/>
    <x v="3"/>
    <n v="11"/>
    <n v="5"/>
    <x v="0"/>
  </r>
  <r>
    <s v="Device_123"/>
    <x v="3"/>
    <x v="5"/>
    <d v="2024-01-24T00:00:00"/>
    <x v="0"/>
    <x v="3"/>
    <n v="16"/>
    <n v="30"/>
    <n v="14"/>
    <n v="13"/>
    <x v="2"/>
    <n v="11"/>
    <n v="2"/>
    <x v="1"/>
  </r>
  <r>
    <s v="Device_124"/>
    <x v="0"/>
    <x v="3"/>
    <d v="2024-09-17T00:00:00"/>
    <x v="5"/>
    <x v="8"/>
    <n v="20"/>
    <n v="38"/>
    <n v="5"/>
    <n v="6"/>
    <x v="0"/>
    <n v="11"/>
    <n v="5"/>
    <x v="1"/>
  </r>
  <r>
    <s v="Device_125"/>
    <x v="0"/>
    <x v="0"/>
    <d v="2023-04-23T00:00:00"/>
    <x v="2"/>
    <x v="6"/>
    <n v="46"/>
    <n v="15"/>
    <n v="11"/>
    <n v="2"/>
    <x v="2"/>
    <n v="10"/>
    <n v="5"/>
    <x v="0"/>
  </r>
  <r>
    <s v="Device_126"/>
    <x v="0"/>
    <x v="3"/>
    <d v="2024-02-18T00:00:00"/>
    <x v="3"/>
    <x v="9"/>
    <n v="50"/>
    <n v="28"/>
    <n v="8"/>
    <n v="3"/>
    <x v="0"/>
    <n v="15"/>
    <n v="4"/>
    <x v="1"/>
  </r>
  <r>
    <s v="Device_127"/>
    <x v="3"/>
    <x v="4"/>
    <d v="2023-11-07T00:00:00"/>
    <x v="4"/>
    <x v="7"/>
    <n v="16"/>
    <n v="13"/>
    <n v="6"/>
    <n v="9"/>
    <x v="3"/>
    <n v="18"/>
    <n v="1"/>
    <x v="0"/>
  </r>
  <r>
    <s v="Device_128"/>
    <x v="1"/>
    <x v="1"/>
    <d v="2023-10-10T00:00:00"/>
    <x v="2"/>
    <x v="2"/>
    <n v="10"/>
    <n v="13"/>
    <n v="9"/>
    <n v="7"/>
    <x v="2"/>
    <n v="19"/>
    <n v="4"/>
    <x v="0"/>
  </r>
  <r>
    <s v="Device_129"/>
    <x v="2"/>
    <x v="4"/>
    <d v="2023-11-13T00:00:00"/>
    <x v="0"/>
    <x v="10"/>
    <n v="10"/>
    <n v="11"/>
    <n v="12"/>
    <n v="5"/>
    <x v="1"/>
    <n v="18"/>
    <n v="2"/>
    <x v="0"/>
  </r>
  <r>
    <s v="Device_130"/>
    <x v="0"/>
    <x v="4"/>
    <d v="2024-07-07T00:00:00"/>
    <x v="3"/>
    <x v="11"/>
    <n v="13"/>
    <n v="11"/>
    <n v="14"/>
    <n v="8"/>
    <x v="0"/>
    <n v="13"/>
    <n v="1"/>
    <x v="1"/>
  </r>
  <r>
    <s v="Device_131"/>
    <x v="3"/>
    <x v="5"/>
    <d v="2024-01-07T00:00:00"/>
    <x v="5"/>
    <x v="12"/>
    <n v="16"/>
    <n v="11"/>
    <n v="11"/>
    <n v="6"/>
    <x v="0"/>
    <n v="15"/>
    <n v="1"/>
    <x v="1"/>
  </r>
  <r>
    <s v="Device_132"/>
    <x v="3"/>
    <x v="1"/>
    <d v="2023-12-27T00:00:00"/>
    <x v="4"/>
    <x v="6"/>
    <n v="16"/>
    <n v="4"/>
    <n v="6"/>
    <n v="2"/>
    <x v="1"/>
    <n v="17"/>
    <n v="4"/>
    <x v="0"/>
  </r>
  <r>
    <s v="Device_133"/>
    <x v="2"/>
    <x v="2"/>
    <d v="2024-04-08T00:00:00"/>
    <x v="0"/>
    <x v="6"/>
    <n v="10"/>
    <n v="11"/>
    <n v="9"/>
    <n v="4"/>
    <x v="1"/>
    <n v="15"/>
    <n v="1"/>
    <x v="1"/>
  </r>
  <r>
    <s v="Device_134"/>
    <x v="1"/>
    <x v="1"/>
    <d v="2023-07-02T00:00:00"/>
    <x v="6"/>
    <x v="13"/>
    <n v="18"/>
    <n v="7"/>
    <n v="9"/>
    <n v="7"/>
    <x v="0"/>
    <n v="16"/>
    <n v="5"/>
    <x v="0"/>
  </r>
  <r>
    <s v="Device_135"/>
    <x v="0"/>
    <x v="5"/>
    <d v="2023-09-19T00:00:00"/>
    <x v="3"/>
    <x v="2"/>
    <n v="42"/>
    <n v="2"/>
    <n v="9"/>
    <n v="4"/>
    <x v="2"/>
    <n v="12"/>
    <n v="5"/>
    <x v="0"/>
  </r>
  <r>
    <s v="Device_136"/>
    <x v="3"/>
    <x v="2"/>
    <d v="2024-07-02T00:00:00"/>
    <x v="5"/>
    <x v="2"/>
    <n v="16"/>
    <n v="32"/>
    <n v="11"/>
    <n v="5"/>
    <x v="0"/>
    <n v="19"/>
    <n v="2"/>
    <x v="1"/>
  </r>
  <r>
    <s v="Device_137"/>
    <x v="0"/>
    <x v="4"/>
    <d v="2023-08-10T00:00:00"/>
    <x v="4"/>
    <x v="12"/>
    <n v="17"/>
    <n v="6"/>
    <n v="14"/>
    <n v="4"/>
    <x v="3"/>
    <n v="18"/>
    <n v="3"/>
    <x v="0"/>
  </r>
  <r>
    <s v="Device_138"/>
    <x v="1"/>
    <x v="1"/>
    <d v="2024-06-13T00:00:00"/>
    <x v="0"/>
    <x v="13"/>
    <n v="18"/>
    <n v="11"/>
    <n v="6"/>
    <n v="6"/>
    <x v="1"/>
    <n v="15"/>
    <n v="1"/>
    <x v="1"/>
  </r>
  <r>
    <s v="Device_139"/>
    <x v="2"/>
    <x v="3"/>
    <d v="2024-11-23T00:00:00"/>
    <x v="6"/>
    <x v="14"/>
    <n v="50"/>
    <n v="11"/>
    <n v="11"/>
    <n v="3"/>
    <x v="2"/>
    <n v="13"/>
    <n v="4"/>
    <x v="1"/>
  </r>
  <r>
    <s v="Device_140"/>
    <x v="0"/>
    <x v="0"/>
    <d v="2023-05-27T00:00:00"/>
    <x v="5"/>
    <x v="3"/>
    <n v="41"/>
    <n v="11"/>
    <n v="12"/>
    <n v="4"/>
    <x v="0"/>
    <n v="12"/>
    <n v="3"/>
    <x v="0"/>
  </r>
  <r>
    <s v="Device_141"/>
    <x v="3"/>
    <x v="5"/>
    <d v="2023-02-21T00:00:00"/>
    <x v="3"/>
    <x v="15"/>
    <n v="16"/>
    <n v="9"/>
    <n v="8"/>
    <n v="3"/>
    <x v="1"/>
    <n v="11"/>
    <n v="4"/>
    <x v="0"/>
  </r>
  <r>
    <s v="Device_142"/>
    <x v="0"/>
    <x v="2"/>
    <d v="2024-04-14T00:00:00"/>
    <x v="4"/>
    <x v="6"/>
    <n v="15"/>
    <n v="11"/>
    <n v="9"/>
    <n v="5"/>
    <x v="2"/>
    <n v="17"/>
    <n v="2"/>
    <x v="1"/>
  </r>
  <r>
    <s v="Device_143"/>
    <x v="0"/>
    <x v="1"/>
    <d v="2023-09-10T00:00:00"/>
    <x v="0"/>
    <x v="13"/>
    <n v="23"/>
    <n v="11"/>
    <n v="5"/>
    <n v="6"/>
    <x v="1"/>
    <n v="14"/>
    <n v="5"/>
    <x v="0"/>
  </r>
  <r>
    <s v="Device_144"/>
    <x v="3"/>
    <x v="3"/>
    <d v="2023-06-12T00:00:00"/>
    <x v="3"/>
    <x v="1"/>
    <n v="0"/>
    <n v="7"/>
    <n v="7"/>
    <n v="3"/>
    <x v="0"/>
    <n v="16"/>
    <n v="1"/>
    <x v="0"/>
  </r>
  <r>
    <s v="Device_145"/>
    <x v="2"/>
    <x v="4"/>
    <d v="2024-12-07T00:00:00"/>
    <x v="5"/>
    <x v="12"/>
    <n v="14"/>
    <n v="7"/>
    <n v="13"/>
    <n v="4"/>
    <x v="3"/>
    <n v="20"/>
    <n v="2"/>
    <x v="1"/>
  </r>
  <r>
    <s v="Device_146"/>
    <x v="0"/>
    <x v="4"/>
    <d v="2023-03-10T00:00:00"/>
    <x v="6"/>
    <x v="0"/>
    <n v="12"/>
    <n v="7"/>
    <n v="10"/>
    <n v="7"/>
    <x v="1"/>
    <n v="18"/>
    <n v="1"/>
    <x v="0"/>
  </r>
  <r>
    <s v="Device_147"/>
    <x v="3"/>
    <x v="5"/>
    <d v="2024-05-14T00:00:00"/>
    <x v="4"/>
    <x v="10"/>
    <n v="16"/>
    <n v="17"/>
    <n v="12"/>
    <n v="5"/>
    <x v="3"/>
    <n v="16"/>
    <n v="4"/>
    <x v="1"/>
  </r>
  <r>
    <s v="Device_148"/>
    <x v="2"/>
    <x v="1"/>
    <d v="2024-07-18T00:00:00"/>
    <x v="0"/>
    <x v="13"/>
    <n v="23"/>
    <n v="7"/>
    <n v="7"/>
    <n v="8"/>
    <x v="0"/>
    <n v="17"/>
    <n v="2"/>
    <x v="1"/>
  </r>
  <r>
    <s v="Device_149"/>
    <x v="1"/>
    <x v="0"/>
    <d v="2023-12-23T00:00:00"/>
    <x v="5"/>
    <x v="6"/>
    <n v="18"/>
    <n v="7"/>
    <n v="10"/>
    <n v="6"/>
    <x v="1"/>
    <n v="19"/>
    <n v="1"/>
    <x v="0"/>
  </r>
  <r>
    <s v="Device_150"/>
    <x v="0"/>
    <x v="3"/>
    <d v="2023-08-29T00:00:00"/>
    <x v="6"/>
    <x v="4"/>
    <n v="15"/>
    <n v="7"/>
    <n v="13"/>
    <n v="4"/>
    <x v="2"/>
    <n v="11"/>
    <n v="2"/>
    <x v="0"/>
  </r>
  <r>
    <s v="Device_151"/>
    <x v="0"/>
    <x v="2"/>
    <d v="2023-10-13T00:00:00"/>
    <x v="3"/>
    <x v="12"/>
    <n v="23"/>
    <n v="7"/>
    <n v="9"/>
    <n v="5"/>
    <x v="0"/>
    <n v="15"/>
    <n v="5"/>
    <x v="0"/>
  </r>
  <r>
    <s v="Device_152"/>
    <x v="3"/>
    <x v="4"/>
    <d v="2024-11-12T00:00:00"/>
    <x v="4"/>
    <x v="11"/>
    <n v="16"/>
    <n v="9"/>
    <n v="6"/>
    <n v="2"/>
    <x v="0"/>
    <n v="14"/>
    <n v="3"/>
    <x v="1"/>
  </r>
  <r>
    <s v="Device_153"/>
    <x v="2"/>
    <x v="1"/>
    <d v="2023-01-20T00:00:00"/>
    <x v="5"/>
    <x v="10"/>
    <n v="23"/>
    <n v="7"/>
    <n v="11"/>
    <n v="6"/>
    <x v="2"/>
    <n v="13"/>
    <n v="5"/>
    <x v="0"/>
  </r>
  <r>
    <s v="Device_154"/>
    <x v="0"/>
    <x v="5"/>
    <d v="2024-04-11T00:00:00"/>
    <x v="0"/>
    <x v="0"/>
    <n v="40"/>
    <n v="7"/>
    <n v="12"/>
    <n v="4"/>
    <x v="0"/>
    <n v="12"/>
    <n v="4"/>
    <x v="1"/>
  </r>
  <r>
    <s v="Device_155"/>
    <x v="2"/>
    <x v="2"/>
    <d v="2023-07-22T00:00:00"/>
    <x v="6"/>
    <x v="6"/>
    <n v="23"/>
    <n v="7"/>
    <n v="15"/>
    <n v="5"/>
    <x v="3"/>
    <n v="19"/>
    <n v="3"/>
    <x v="0"/>
  </r>
  <r>
    <s v="Device_156"/>
    <x v="0"/>
    <x v="3"/>
    <d v="2023-03-18T00:00:00"/>
    <x v="3"/>
    <x v="8"/>
    <n v="25"/>
    <n v="7"/>
    <n v="11"/>
    <n v="5"/>
    <x v="1"/>
    <n v="18"/>
    <n v="4"/>
    <x v="0"/>
  </r>
  <r>
    <s v="Device_157"/>
    <x v="2"/>
    <x v="0"/>
    <d v="2024-02-26T00:00:00"/>
    <x v="4"/>
    <x v="10"/>
    <n v="23"/>
    <n v="8"/>
    <n v="15"/>
    <n v="6"/>
    <x v="2"/>
    <n v="16"/>
    <n v="1"/>
    <x v="1"/>
  </r>
  <r>
    <s v="Device_158"/>
    <x v="3"/>
    <x v="4"/>
    <d v="2024-12-17T00:00:00"/>
    <x v="0"/>
    <x v="15"/>
    <n v="15"/>
    <n v="7"/>
    <n v="7"/>
    <n v="5"/>
    <x v="3"/>
    <n v="15"/>
    <n v="3"/>
    <x v="1"/>
  </r>
  <r>
    <s v="Device_159"/>
    <x v="0"/>
    <x v="5"/>
    <d v="2023-05-10T00:00:00"/>
    <x v="5"/>
    <x v="13"/>
    <n v="23"/>
    <n v="7"/>
    <n v="6"/>
    <n v="3"/>
    <x v="0"/>
    <n v="17"/>
    <n v="2"/>
    <x v="0"/>
  </r>
  <r>
    <s v="Device_160"/>
    <x v="0"/>
    <x v="2"/>
    <d v="2024-09-24T00:00:00"/>
    <x v="6"/>
    <x v="0"/>
    <n v="36"/>
    <n v="7"/>
    <n v="9"/>
    <n v="7"/>
    <x v="1"/>
    <n v="13"/>
    <n v="5"/>
    <x v="1"/>
  </r>
  <r>
    <s v="Device_161"/>
    <x v="1"/>
    <x v="1"/>
    <d v="2023-02-14T00:00:00"/>
    <x v="3"/>
    <x v="12"/>
    <n v="18"/>
    <n v="7"/>
    <n v="8"/>
    <n v="6"/>
    <x v="2"/>
    <n v="19"/>
    <n v="4"/>
    <x v="0"/>
  </r>
  <r>
    <s v="Device_162"/>
    <x v="3"/>
    <x v="3"/>
    <d v="2024-12-28T00:00:00"/>
    <x v="4"/>
    <x v="9"/>
    <n v="40"/>
    <n v="7"/>
    <n v="10"/>
    <n v="5"/>
    <x v="3"/>
    <n v="14"/>
    <n v="3"/>
    <x v="1"/>
  </r>
  <r>
    <s v="Device_163"/>
    <x v="2"/>
    <x v="4"/>
    <d v="2024-06-12T00:00:00"/>
    <x v="6"/>
    <x v="2"/>
    <n v="23"/>
    <n v="2"/>
    <n v="12"/>
    <n v="8"/>
    <x v="0"/>
    <n v="12"/>
    <n v="5"/>
    <x v="1"/>
  </r>
  <r>
    <s v="Device_164"/>
    <x v="0"/>
    <x v="5"/>
    <d v="2023-07-10T00:00:00"/>
    <x v="0"/>
    <x v="3"/>
    <n v="41"/>
    <n v="2"/>
    <n v="13"/>
    <n v="4"/>
    <x v="3"/>
    <n v="16"/>
    <n v="2"/>
    <x v="0"/>
  </r>
  <r>
    <s v="Device_165"/>
    <x v="0"/>
    <x v="2"/>
    <d v="2023-11-22T00:00:00"/>
    <x v="5"/>
    <x v="10"/>
    <n v="23"/>
    <n v="4"/>
    <n v="14"/>
    <n v="5"/>
    <x v="2"/>
    <n v="17"/>
    <n v="3"/>
    <x v="0"/>
  </r>
  <r>
    <s v="Device_166"/>
    <x v="3"/>
    <x v="1"/>
    <d v="2023-01-24T00:00:00"/>
    <x v="3"/>
    <x v="3"/>
    <n v="20"/>
    <n v="2"/>
    <n v="9"/>
    <n v="4"/>
    <x v="0"/>
    <n v="14"/>
    <n v="2"/>
    <x v="0"/>
  </r>
  <r>
    <s v="Device_167"/>
    <x v="0"/>
    <x v="0"/>
    <d v="2023-04-09T00:00:00"/>
    <x v="5"/>
    <x v="11"/>
    <n v="46"/>
    <n v="1"/>
    <n v="15"/>
    <n v="6"/>
    <x v="1"/>
    <n v="16"/>
    <n v="4"/>
    <x v="0"/>
  </r>
  <r>
    <s v="Device_168"/>
    <x v="2"/>
    <x v="4"/>
    <d v="2023-11-22T00:00:00"/>
    <x v="0"/>
    <x v="0"/>
    <n v="13"/>
    <n v="2"/>
    <n v="10"/>
    <n v="8"/>
    <x v="2"/>
    <n v="19"/>
    <n v="1"/>
    <x v="0"/>
  </r>
  <r>
    <s v="Device_169"/>
    <x v="0"/>
    <x v="5"/>
    <d v="2023-10-23T00:00:00"/>
    <x v="6"/>
    <x v="13"/>
    <n v="23"/>
    <n v="2"/>
    <n v="7"/>
    <n v="5"/>
    <x v="3"/>
    <n v="11"/>
    <n v="3"/>
    <x v="0"/>
  </r>
  <r>
    <s v="Device_170"/>
    <x v="1"/>
    <x v="3"/>
    <d v="2023-02-25T00:00:00"/>
    <x v="3"/>
    <x v="14"/>
    <n v="50"/>
    <n v="3"/>
    <n v="9"/>
    <n v="3"/>
    <x v="0"/>
    <n v="15"/>
    <n v="2"/>
    <x v="0"/>
  </r>
  <r>
    <s v="Device_171"/>
    <x v="0"/>
    <x v="2"/>
    <d v="2024-07-08T00:00:00"/>
    <x v="1"/>
    <x v="10"/>
    <n v="15"/>
    <n v="2"/>
    <n v="12"/>
    <n v="7"/>
    <x v="1"/>
    <n v="17"/>
    <n v="5"/>
    <x v="1"/>
  </r>
  <r>
    <s v="Device_172"/>
    <x v="3"/>
    <x v="1"/>
    <d v="2023-05-10T00:00:00"/>
    <x v="5"/>
    <x v="15"/>
    <n v="20"/>
    <n v="2"/>
    <n v="11"/>
    <n v="6"/>
    <x v="3"/>
    <n v="12"/>
    <n v="1"/>
    <x v="0"/>
  </r>
  <r>
    <s v="Device_173"/>
    <x v="0"/>
    <x v="0"/>
    <d v="2023-09-09T00:00:00"/>
    <x v="0"/>
    <x v="3"/>
    <n v="23"/>
    <n v="2"/>
    <n v="8"/>
    <n v="7"/>
    <x v="2"/>
    <n v="13"/>
    <n v="4"/>
    <x v="0"/>
  </r>
  <r>
    <s v="Device_174"/>
    <x v="1"/>
    <x v="4"/>
    <d v="2024-03-12T00:00:00"/>
    <x v="1"/>
    <x v="2"/>
    <n v="18"/>
    <n v="2"/>
    <n v="10"/>
    <n v="5"/>
    <x v="0"/>
    <n v="18"/>
    <n v="3"/>
    <x v="1"/>
  </r>
  <r>
    <s v="Device_175"/>
    <x v="0"/>
    <x v="2"/>
    <d v="2023-12-03T00:00:00"/>
    <x v="6"/>
    <x v="6"/>
    <n v="44"/>
    <n v="2"/>
    <n v="13"/>
    <n v="5"/>
    <x v="3"/>
    <n v="20"/>
    <n v="2"/>
    <x v="0"/>
  </r>
  <r>
    <s v="Device_176"/>
    <x v="2"/>
    <x v="3"/>
    <d v="2024-03-19T00:00:00"/>
    <x v="3"/>
    <x v="1"/>
    <n v="0"/>
    <n v="2"/>
    <n v="8"/>
    <n v="6"/>
    <x v="1"/>
    <n v="12"/>
    <n v="2"/>
    <x v="1"/>
  </r>
  <r>
    <s v="Device_177"/>
    <x v="0"/>
    <x v="2"/>
    <d v="2023-07-11T00:00:00"/>
    <x v="5"/>
    <x v="2"/>
    <n v="38"/>
    <n v="5"/>
    <n v="10"/>
    <n v="4"/>
    <x v="2"/>
    <n v="18"/>
    <n v="3"/>
    <x v="0"/>
  </r>
  <r>
    <s v="Device_178"/>
    <x v="3"/>
    <x v="4"/>
    <d v="2024-11-21T00:00:00"/>
    <x v="3"/>
    <x v="3"/>
    <n v="20"/>
    <n v="2"/>
    <n v="13"/>
    <n v="5"/>
    <x v="3"/>
    <n v="17"/>
    <n v="1"/>
    <x v="1"/>
  </r>
  <r>
    <s v="Device_179"/>
    <x v="1"/>
    <x v="5"/>
    <d v="2023-12-22T00:00:00"/>
    <x v="5"/>
    <x v="10"/>
    <n v="18"/>
    <n v="1"/>
    <n v="12"/>
    <n v="6"/>
    <x v="0"/>
    <n v="15"/>
    <n v="4"/>
    <x v="0"/>
  </r>
  <r>
    <s v="Device_180"/>
    <x v="2"/>
    <x v="0"/>
    <d v="2023-01-16T00:00:00"/>
    <x v="0"/>
    <x v="11"/>
    <n v="23"/>
    <n v="2"/>
    <n v="15"/>
    <n v="4"/>
    <x v="0"/>
    <n v="14"/>
    <n v="2"/>
    <x v="0"/>
  </r>
  <r>
    <s v="Device_181"/>
    <x v="0"/>
    <x v="1"/>
    <d v="2024-07-14T00:00:00"/>
    <x v="6"/>
    <x v="0"/>
    <n v="14"/>
    <n v="2"/>
    <n v="11"/>
    <n v="8"/>
    <x v="1"/>
    <n v="19"/>
    <n v="3"/>
    <x v="1"/>
  </r>
  <r>
    <s v="Device_182"/>
    <x v="0"/>
    <x v="3"/>
    <d v="2023-11-23T00:00:00"/>
    <x v="1"/>
    <x v="4"/>
    <n v="7.5"/>
    <n v="2"/>
    <n v="14"/>
    <n v="7"/>
    <x v="3"/>
    <n v="16"/>
    <n v="5"/>
    <x v="0"/>
  </r>
  <r>
    <s v="Device_183"/>
    <x v="3"/>
    <x v="4"/>
    <d v="2023-06-17T00:00:00"/>
    <x v="5"/>
    <x v="6"/>
    <n v="10"/>
    <n v="3"/>
    <n v="8"/>
    <n v="5"/>
    <x v="2"/>
    <n v="13"/>
    <n v="2"/>
    <x v="0"/>
  </r>
  <r>
    <s v="Device_184"/>
    <x v="1"/>
    <x v="2"/>
    <d v="2024-10-22T00:00:00"/>
    <x v="0"/>
    <x v="10"/>
    <n v="18"/>
    <n v="2"/>
    <n v="12"/>
    <n v="9"/>
    <x v="0"/>
    <n v="20"/>
    <n v="1"/>
    <x v="1"/>
  </r>
  <r>
    <s v="Device_185"/>
    <x v="0"/>
    <x v="5"/>
    <d v="2023-05-25T00:00:00"/>
    <x v="2"/>
    <x v="3"/>
    <n v="46"/>
    <n v="2"/>
    <n v="11"/>
    <n v="6"/>
    <x v="3"/>
    <n v="17"/>
    <n v="4"/>
    <x v="0"/>
  </r>
  <r>
    <s v="Device_186"/>
    <x v="2"/>
    <x v="3"/>
    <d v="2023-03-19T00:00:00"/>
    <x v="3"/>
    <x v="8"/>
    <n v="25"/>
    <n v="3"/>
    <n v="8"/>
    <n v="6"/>
    <x v="1"/>
    <n v="12"/>
    <n v="2"/>
    <x v="0"/>
  </r>
  <r>
    <s v="Device_187"/>
    <x v="0"/>
    <x v="2"/>
    <d v="2023-07-11T00:00:00"/>
    <x v="1"/>
    <x v="2"/>
    <n v="38"/>
    <n v="2"/>
    <n v="10"/>
    <n v="4"/>
    <x v="2"/>
    <n v="18"/>
    <n v="3"/>
    <x v="0"/>
  </r>
  <r>
    <s v="Device_188"/>
    <x v="3"/>
    <x v="4"/>
    <d v="2024-09-15T00:00:00"/>
    <x v="4"/>
    <x v="3"/>
    <n v="20"/>
    <n v="2"/>
    <n v="13"/>
    <n v="5"/>
    <x v="3"/>
    <n v="17"/>
    <n v="1"/>
    <x v="1"/>
  </r>
  <r>
    <s v="Device_189"/>
    <x v="1"/>
    <x v="5"/>
    <d v="2024-12-22T00:00:00"/>
    <x v="0"/>
    <x v="10"/>
    <n v="36"/>
    <n v="2"/>
    <n v="12"/>
    <n v="6"/>
    <x v="0"/>
    <n v="15"/>
    <n v="4"/>
    <x v="1"/>
  </r>
  <r>
    <s v="Device_190"/>
    <x v="2"/>
    <x v="0"/>
    <d v="2024-01-18T00:00:00"/>
    <x v="1"/>
    <x v="11"/>
    <n v="23"/>
    <n v="2"/>
    <n v="15"/>
    <n v="4"/>
    <x v="0"/>
    <n v="14"/>
    <n v="2"/>
    <x v="1"/>
  </r>
  <r>
    <s v="Device_191"/>
    <x v="0"/>
    <x v="1"/>
    <d v="2023-07-14T00:00:00"/>
    <x v="2"/>
    <x v="0"/>
    <n v="14"/>
    <n v="2"/>
    <n v="11"/>
    <n v="8"/>
    <x v="1"/>
    <n v="19"/>
    <n v="3"/>
    <x v="0"/>
  </r>
  <r>
    <s v="Device_192"/>
    <x v="0"/>
    <x v="3"/>
    <d v="2023-12-23T00:00:00"/>
    <x v="3"/>
    <x v="9"/>
    <n v="22.5"/>
    <n v="2"/>
    <n v="14"/>
    <n v="7"/>
    <x v="3"/>
    <n v="16"/>
    <n v="5"/>
    <x v="0"/>
  </r>
  <r>
    <s v="Device_193"/>
    <x v="3"/>
    <x v="4"/>
    <d v="2024-06-17T00:00:00"/>
    <x v="4"/>
    <x v="6"/>
    <n v="20"/>
    <n v="2"/>
    <n v="8"/>
    <n v="5"/>
    <x v="2"/>
    <n v="13"/>
    <n v="2"/>
    <x v="1"/>
  </r>
  <r>
    <s v="Device_194"/>
    <x v="1"/>
    <x v="2"/>
    <d v="2024-10-27T00:00:00"/>
    <x v="2"/>
    <x v="10"/>
    <n v="49"/>
    <n v="2"/>
    <n v="12"/>
    <n v="9"/>
    <x v="0"/>
    <n v="20"/>
    <n v="1"/>
    <x v="1"/>
  </r>
  <r>
    <s v="Device_195"/>
    <x v="0"/>
    <x v="5"/>
    <d v="2023-05-05T00:00:00"/>
    <x v="0"/>
    <x v="3"/>
    <n v="46"/>
    <n v="2"/>
    <n v="11"/>
    <n v="6"/>
    <x v="3"/>
    <n v="17"/>
    <n v="4"/>
    <x v="0"/>
  </r>
  <r>
    <s v="Device_196"/>
    <x v="2"/>
    <x v="3"/>
    <d v="2024-03-09T00:00:00"/>
    <x v="3"/>
    <x v="14"/>
    <n v="50"/>
    <n v="2"/>
    <n v="8"/>
    <n v="6"/>
    <x v="1"/>
    <n v="12"/>
    <n v="2"/>
    <x v="1"/>
  </r>
  <r>
    <s v="Device_197"/>
    <x v="0"/>
    <x v="2"/>
    <d v="2024-07-11T00:00:00"/>
    <x v="1"/>
    <x v="2"/>
    <n v="38"/>
    <n v="2"/>
    <n v="10"/>
    <n v="4"/>
    <x v="2"/>
    <n v="18"/>
    <n v="3"/>
    <x v="1"/>
  </r>
  <r>
    <s v="Device_198"/>
    <x v="3"/>
    <x v="4"/>
    <d v="2023-09-12T00:00:00"/>
    <x v="5"/>
    <x v="3"/>
    <n v="20"/>
    <n v="6"/>
    <n v="13"/>
    <n v="5"/>
    <x v="3"/>
    <n v="17"/>
    <n v="1"/>
    <x v="0"/>
  </r>
  <r>
    <s v="Device_199"/>
    <x v="1"/>
    <x v="5"/>
    <d v="2024-12-21T00:00:00"/>
    <x v="0"/>
    <x v="10"/>
    <n v="36"/>
    <n v="2"/>
    <n v="12"/>
    <n v="6"/>
    <x v="0"/>
    <n v="15"/>
    <n v="4"/>
    <x v="1"/>
  </r>
  <r>
    <s v="Device_200"/>
    <x v="2"/>
    <x v="0"/>
    <d v="2024-01-16T00:00:00"/>
    <x v="3"/>
    <x v="11"/>
    <n v="23"/>
    <n v="2"/>
    <n v="15"/>
    <n v="4"/>
    <x v="0"/>
    <n v="14"/>
    <n v="2"/>
    <x v="1"/>
  </r>
  <r>
    <s v="Device_201"/>
    <x v="0"/>
    <x v="1"/>
    <d v="2023-07-04T00:00:00"/>
    <x v="1"/>
    <x v="0"/>
    <n v="44"/>
    <n v="2"/>
    <n v="11"/>
    <n v="8"/>
    <x v="1"/>
    <n v="19"/>
    <n v="3"/>
    <x v="0"/>
  </r>
  <r>
    <s v="Device_202"/>
    <x v="0"/>
    <x v="3"/>
    <d v="2023-11-24T00:00:00"/>
    <x v="2"/>
    <x v="8"/>
    <n v="5"/>
    <n v="2"/>
    <n v="14"/>
    <n v="7"/>
    <x v="3"/>
    <n v="16"/>
    <n v="5"/>
    <x v="0"/>
  </r>
  <r>
    <s v="Device_203"/>
    <x v="3"/>
    <x v="4"/>
    <d v="2023-06-07T00:00:00"/>
    <x v="5"/>
    <x v="6"/>
    <n v="11"/>
    <n v="5"/>
    <n v="8"/>
    <n v="5"/>
    <x v="2"/>
    <n v="13"/>
    <n v="2"/>
    <x v="0"/>
  </r>
  <r>
    <s v="Device_204"/>
    <x v="1"/>
    <x v="2"/>
    <d v="2023-10-28T00:00:00"/>
    <x v="0"/>
    <x v="10"/>
    <n v="49"/>
    <n v="10"/>
    <n v="12"/>
    <n v="9"/>
    <x v="0"/>
    <n v="20"/>
    <n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W3:Z8" firstHeaderRow="0" firstDataRow="1" firstDataCol="1"/>
  <pivotFields count="14">
    <pivotField showAll="0"/>
    <pivotField axis="axisRow" showAll="0" sortType="descending">
      <items count="5">
        <item x="0"/>
        <item x="3"/>
        <item x="2"/>
        <item x="1"/>
        <item t="default"/>
      </items>
    </pivotField>
    <pivotField showAll="0">
      <items count="7">
        <item x="0"/>
        <item x="5"/>
        <item x="4"/>
        <item x="2"/>
        <item x="1"/>
        <item x="3"/>
        <item t="default"/>
      </items>
    </pivotField>
    <pivotField numFmtId="14" showAll="0"/>
    <pivotField showAll="0">
      <items count="8">
        <item x="5"/>
        <item x="4"/>
        <item x="0"/>
        <item x="2"/>
        <item x="6"/>
        <item x="3"/>
        <item x="1"/>
        <item t="default"/>
      </items>
    </pivotField>
    <pivotField showAll="0">
      <items count="17">
        <item x="7"/>
        <item x="13"/>
        <item x="11"/>
        <item x="12"/>
        <item x="15"/>
        <item x="2"/>
        <item x="0"/>
        <item x="6"/>
        <item x="3"/>
        <item x="10"/>
        <item x="5"/>
        <item x="1"/>
        <item x="14"/>
        <item x="4"/>
        <item x="8"/>
        <item x="9"/>
        <item t="default"/>
      </items>
    </pivotField>
    <pivotField showAll="0"/>
    <pivotField dataField="1" showAll="0"/>
    <pivotField dataField="1" showAll="0"/>
    <pivotField dataField="1" showAll="0"/>
    <pivotField showAll="0">
      <items count="5">
        <item x="3"/>
        <item x="2"/>
        <item x="0"/>
        <item x="1"/>
        <item t="default"/>
      </items>
    </pivotField>
    <pivotField showAll="0"/>
    <pivotField showAll="0"/>
    <pivotField showAll="0">
      <items count="3">
        <item x="0"/>
        <item h="1" x="1"/>
        <item t="default"/>
      </items>
    </pivotField>
  </pivotFields>
  <rowFields count="1">
    <field x="1"/>
  </rowFields>
  <rowItems count="5">
    <i>
      <x/>
    </i>
    <i>
      <x v="1"/>
    </i>
    <i>
      <x v="2"/>
    </i>
    <i>
      <x v="3"/>
    </i>
    <i t="grand">
      <x/>
    </i>
  </rowItems>
  <colFields count="1">
    <field x="-2"/>
  </colFields>
  <colItems count="3">
    <i>
      <x/>
    </i>
    <i i="1">
      <x v="1"/>
    </i>
    <i i="2">
      <x v="2"/>
    </i>
  </colItems>
  <dataFields count="3">
    <dataField name="Sum of Active Violations" fld="7" baseField="1" baseItem="0"/>
    <dataField name="Sum of Solved Violations" fld="8" baseField="1" baseItem="0"/>
    <dataField name="Sum of Ignored Violation" fld="9" baseField="1" baseItem="0"/>
  </dataFields>
  <formats count="8">
    <format dxfId="81">
      <pivotArea type="all" dataOnly="0" outline="0" fieldPosition="0"/>
    </format>
    <format dxfId="80">
      <pivotArea outline="0" collapsedLevelsAreSubtotals="1" fieldPosition="0"/>
    </format>
    <format dxfId="79">
      <pivotArea field="-2" type="button" dataOnly="0" labelOnly="1" outline="0" axis="axisCol" fieldPosition="0"/>
    </format>
    <format dxfId="78">
      <pivotArea dataOnly="0" labelOnly="1" grandCol="1" outline="0" axis="axisCol" fieldPosition="0"/>
    </format>
    <format dxfId="77">
      <pivotArea outline="0" collapsedLevelsAreSubtotals="1" fieldPosition="0"/>
    </format>
    <format dxfId="76">
      <pivotArea outline="0" fieldPosition="0">
        <references count="1">
          <reference field="4294967294" count="1">
            <x v="0"/>
          </reference>
        </references>
      </pivotArea>
    </format>
    <format dxfId="75">
      <pivotArea outline="0" fieldPosition="0">
        <references count="1">
          <reference field="4294967294" count="1">
            <x v="1"/>
          </reference>
        </references>
      </pivotArea>
    </format>
    <format dxfId="74">
      <pivotArea outline="0" fieldPosition="0">
        <references count="1">
          <reference field="4294967294" count="1">
            <x v="2"/>
          </reference>
        </references>
      </pivotArea>
    </format>
  </format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13"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3:H11" firstHeaderRow="1" firstDataRow="1" firstDataCol="1"/>
  <pivotFields count="14">
    <pivotField showAll="0"/>
    <pivotField showAll="0"/>
    <pivotField showAll="0">
      <items count="7">
        <item x="0"/>
        <item x="5"/>
        <item x="4"/>
        <item x="2"/>
        <item x="1"/>
        <item x="3"/>
        <item t="default"/>
      </items>
    </pivotField>
    <pivotField numFmtId="14" showAll="0"/>
    <pivotField axis="axisRow" showAll="0" sortType="ascending">
      <items count="8">
        <item x="5"/>
        <item x="4"/>
        <item x="0"/>
        <item x="2"/>
        <item x="6"/>
        <item x="3"/>
        <item x="1"/>
        <item t="default"/>
      </items>
      <autoSortScope>
        <pivotArea dataOnly="0" outline="0" fieldPosition="0">
          <references count="1">
            <reference field="4294967294" count="1" selected="0">
              <x v="0"/>
            </reference>
          </references>
        </pivotArea>
      </autoSortScope>
    </pivotField>
    <pivotField showAll="0">
      <items count="17">
        <item x="7"/>
        <item x="13"/>
        <item x="11"/>
        <item x="12"/>
        <item x="15"/>
        <item x="2"/>
        <item x="0"/>
        <item x="6"/>
        <item x="3"/>
        <item x="10"/>
        <item x="5"/>
        <item x="1"/>
        <item x="14"/>
        <item x="4"/>
        <item x="8"/>
        <item x="9"/>
        <item t="default"/>
      </items>
    </pivotField>
    <pivotField showAll="0"/>
    <pivotField dataField="1" showAll="0"/>
    <pivotField showAll="0"/>
    <pivotField showAll="0"/>
    <pivotField showAll="0"/>
    <pivotField showAll="0"/>
    <pivotField showAll="0"/>
    <pivotField showAll="0">
      <items count="3">
        <item x="0"/>
        <item h="1" x="1"/>
        <item t="default"/>
      </items>
    </pivotField>
  </pivotFields>
  <rowFields count="1">
    <field x="4"/>
  </rowFields>
  <rowItems count="8">
    <i>
      <x v="6"/>
    </i>
    <i>
      <x v="4"/>
    </i>
    <i>
      <x v="3"/>
    </i>
    <i>
      <x v="1"/>
    </i>
    <i>
      <x v="5"/>
    </i>
    <i>
      <x/>
    </i>
    <i>
      <x v="2"/>
    </i>
    <i t="grand">
      <x/>
    </i>
  </rowItems>
  <colItems count="1">
    <i/>
  </colItems>
  <dataFields count="1">
    <dataField name="Sum of Active Violations" fld="7" baseField="0" baseItem="0"/>
  </dataFields>
  <formats count="4">
    <format dxfId="85">
      <pivotArea type="all" dataOnly="0" outline="0" fieldPosition="0"/>
    </format>
    <format dxfId="84">
      <pivotArea outline="0" collapsedLevelsAreSubtotals="1" fieldPosition="0"/>
    </format>
    <format dxfId="83">
      <pivotArea field="-2" type="button" dataOnly="0" labelOnly="1" outline="0" axis="axisValues" fieldPosition="0"/>
    </format>
    <format dxfId="82">
      <pivotArea dataOnly="0" labelOnly="1" grandCol="1" outline="0" axis="axisCol"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1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P3:Q8" firstHeaderRow="1" firstDataRow="1" firstDataCol="1"/>
  <pivotFields count="14">
    <pivotField showAll="0"/>
    <pivotField axis="axisRow" showAll="0" sortType="ascending">
      <items count="5">
        <item x="1"/>
        <item x="2"/>
        <item x="3"/>
        <item x="0"/>
        <item t="default"/>
      </items>
      <autoSortScope>
        <pivotArea dataOnly="0" outline="0" fieldPosition="0">
          <references count="1">
            <reference field="4294967294" count="1" selected="0">
              <x v="0"/>
            </reference>
          </references>
        </pivotArea>
      </autoSortScope>
    </pivotField>
    <pivotField showAll="0">
      <items count="7">
        <item x="0"/>
        <item x="5"/>
        <item x="4"/>
        <item x="2"/>
        <item x="1"/>
        <item x="3"/>
        <item t="default"/>
      </items>
    </pivotField>
    <pivotField numFmtId="14" showAll="0"/>
    <pivotField showAll="0">
      <items count="8">
        <item x="5"/>
        <item x="4"/>
        <item x="0"/>
        <item x="2"/>
        <item x="6"/>
        <item x="3"/>
        <item x="1"/>
        <item t="default"/>
      </items>
    </pivotField>
    <pivotField showAll="0">
      <items count="17">
        <item x="7"/>
        <item x="13"/>
        <item x="11"/>
        <item x="12"/>
        <item x="15"/>
        <item x="2"/>
        <item x="0"/>
        <item x="6"/>
        <item x="3"/>
        <item x="10"/>
        <item x="5"/>
        <item x="1"/>
        <item x="14"/>
        <item x="4"/>
        <item x="8"/>
        <item x="9"/>
        <item t="default"/>
      </items>
    </pivotField>
    <pivotField dataField="1" showAll="0"/>
    <pivotField showAll="0"/>
    <pivotField showAll="0"/>
    <pivotField showAll="0"/>
    <pivotField showAll="0">
      <items count="5">
        <item x="3"/>
        <item x="2"/>
        <item x="0"/>
        <item x="1"/>
        <item t="default"/>
      </items>
    </pivotField>
    <pivotField showAll="0"/>
    <pivotField showAll="0"/>
    <pivotField showAll="0">
      <items count="3">
        <item x="0"/>
        <item h="1" x="1"/>
        <item t="default"/>
      </items>
    </pivotField>
  </pivotFields>
  <rowFields count="1">
    <field x="1"/>
  </rowFields>
  <rowItems count="5">
    <i>
      <x v="1"/>
    </i>
    <i>
      <x v="2"/>
    </i>
    <i>
      <x/>
    </i>
    <i>
      <x v="3"/>
    </i>
    <i t="grand">
      <x/>
    </i>
  </rowItems>
  <colItems count="1">
    <i/>
  </colItems>
  <dataFields count="1">
    <dataField name=" Total Violations" fld="6" baseField="0" baseItem="0"/>
  </dataFields>
  <formats count="4">
    <format dxfId="89">
      <pivotArea type="all" dataOnly="0" outline="0" fieldPosition="0"/>
    </format>
    <format dxfId="88">
      <pivotArea outline="0" collapsedLevelsAreSubtotals="1" fieldPosition="0"/>
    </format>
    <format dxfId="87">
      <pivotArea field="-2" type="button" dataOnly="0" labelOnly="1" outline="0" axis="axisValues" fieldPosition="0"/>
    </format>
    <format dxfId="86">
      <pivotArea dataOnly="0" labelOnly="1" grandCol="1" outline="0" axis="axisCol"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1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K3:M8" firstHeaderRow="0" firstDataRow="1" firstDataCol="1"/>
  <pivotFields count="14">
    <pivotField showAll="0"/>
    <pivotField showAll="0"/>
    <pivotField showAll="0">
      <items count="7">
        <item x="0"/>
        <item x="5"/>
        <item x="4"/>
        <item x="2"/>
        <item x="1"/>
        <item x="3"/>
        <item t="default"/>
      </items>
    </pivotField>
    <pivotField numFmtId="14" showAll="0"/>
    <pivotField showAll="0">
      <items count="8">
        <item x="5"/>
        <item x="4"/>
        <item x="0"/>
        <item x="2"/>
        <item x="6"/>
        <item x="3"/>
        <item x="1"/>
        <item t="default"/>
      </items>
    </pivotField>
    <pivotField showAll="0">
      <items count="17">
        <item x="7"/>
        <item x="13"/>
        <item x="11"/>
        <item x="12"/>
        <item x="15"/>
        <item x="2"/>
        <item x="0"/>
        <item x="6"/>
        <item x="3"/>
        <item x="10"/>
        <item x="5"/>
        <item x="1"/>
        <item x="14"/>
        <item x="4"/>
        <item x="8"/>
        <item x="9"/>
        <item t="default"/>
      </items>
    </pivotField>
    <pivotField showAll="0"/>
    <pivotField dataField="1" showAll="0"/>
    <pivotField dataField="1" showAll="0"/>
    <pivotField showAll="0"/>
    <pivotField axis="axisRow" showAll="0">
      <items count="5">
        <item x="3"/>
        <item x="2"/>
        <item x="0"/>
        <item x="1"/>
        <item t="default"/>
      </items>
    </pivotField>
    <pivotField showAll="0"/>
    <pivotField showAll="0"/>
    <pivotField showAll="0">
      <items count="3">
        <item x="0"/>
        <item h="1" x="1"/>
        <item t="default"/>
      </items>
    </pivotField>
  </pivotFields>
  <rowFields count="1">
    <field x="10"/>
  </rowFields>
  <rowItems count="5">
    <i>
      <x/>
    </i>
    <i>
      <x v="1"/>
    </i>
    <i>
      <x v="2"/>
    </i>
    <i>
      <x v="3"/>
    </i>
    <i t="grand">
      <x/>
    </i>
  </rowItems>
  <colFields count="1">
    <field x="-2"/>
  </colFields>
  <colItems count="2">
    <i>
      <x/>
    </i>
    <i i="1">
      <x v="1"/>
    </i>
  </colItems>
  <dataFields count="2">
    <dataField name="Sum of Active Violations" fld="7" baseField="0" baseItem="0"/>
    <dataField name="Sum of Solved Violations" fld="8" baseField="0" baseItem="0"/>
  </dataFields>
  <formats count="4">
    <format dxfId="93">
      <pivotArea type="all" dataOnly="0" outline="0" fieldPosition="0"/>
    </format>
    <format dxfId="92">
      <pivotArea outline="0" collapsedLevelsAreSubtotals="1" fieldPosition="0"/>
    </format>
    <format dxfId="91">
      <pivotArea field="-2" type="button" dataOnly="0" labelOnly="1" outline="0" axis="axisCol" fieldPosition="0"/>
    </format>
    <format dxfId="90">
      <pivotArea dataOnly="0" labelOnly="1" grandCol="1" outline="0" axis="axisCol" fieldPosition="0"/>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1"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D3:E10" firstHeaderRow="1" firstDataRow="1" firstDataCol="1"/>
  <pivotFields count="14">
    <pivotField showAll="0"/>
    <pivotField showAll="0"/>
    <pivotField axis="axisRow" showAll="0" sortType="ascending">
      <items count="7">
        <item x="0"/>
        <item x="5"/>
        <item x="4"/>
        <item x="2"/>
        <item x="1"/>
        <item x="3"/>
        <item t="default"/>
      </items>
      <autoSortScope>
        <pivotArea dataOnly="0" outline="0" fieldPosition="0">
          <references count="1">
            <reference field="4294967294" count="1" selected="0">
              <x v="0"/>
            </reference>
          </references>
        </pivotArea>
      </autoSortScope>
    </pivotField>
    <pivotField numFmtId="14" showAll="0"/>
    <pivotField showAll="0"/>
    <pivotField showAll="0">
      <items count="17">
        <item x="7"/>
        <item x="13"/>
        <item x="11"/>
        <item x="12"/>
        <item x="15"/>
        <item x="2"/>
        <item x="0"/>
        <item x="6"/>
        <item x="3"/>
        <item x="10"/>
        <item x="5"/>
        <item x="1"/>
        <item x="14"/>
        <item x="4"/>
        <item x="8"/>
        <item x="9"/>
        <item t="default"/>
      </items>
    </pivotField>
    <pivotField dataField="1" showAll="0"/>
    <pivotField showAll="0"/>
    <pivotField showAll="0"/>
    <pivotField showAll="0"/>
    <pivotField showAll="0"/>
    <pivotField showAll="0"/>
    <pivotField showAll="0"/>
    <pivotField showAll="0">
      <items count="3">
        <item x="0"/>
        <item h="1" x="1"/>
        <item t="default"/>
      </items>
    </pivotField>
  </pivotFields>
  <rowFields count="1">
    <field x="2"/>
  </rowFields>
  <rowItems count="7">
    <i>
      <x v="2"/>
    </i>
    <i>
      <x v="5"/>
    </i>
    <i>
      <x/>
    </i>
    <i>
      <x v="4"/>
    </i>
    <i>
      <x v="1"/>
    </i>
    <i>
      <x v="3"/>
    </i>
    <i t="grand">
      <x/>
    </i>
  </rowItems>
  <colItems count="1">
    <i/>
  </colItems>
  <dataFields count="1">
    <dataField name="Sum of Total Violations" fld="6" baseField="0" baseItem="0"/>
  </dataFields>
  <formats count="5">
    <format dxfId="98">
      <pivotArea type="all" dataOnly="0" outline="0" fieldPosition="0"/>
    </format>
    <format dxfId="97">
      <pivotArea outline="0" collapsedLevelsAreSubtotals="1" fieldPosition="0"/>
    </format>
    <format dxfId="96">
      <pivotArea field="-2" type="button" dataOnly="0" labelOnly="1" outline="0" axis="axisValues" fieldPosition="0"/>
    </format>
    <format dxfId="95">
      <pivotArea dataOnly="0" labelOnly="1" outline="0" fieldPosition="0">
        <references count="1">
          <reference field="4294967294" count="1">
            <x v="0"/>
          </reference>
        </references>
      </pivotArea>
    </format>
    <format dxfId="94">
      <pivotArea dataOnly="0" labelOnly="1" grandCol="1" outline="0" axis="axisCol" fieldPosition="0"/>
    </format>
  </formats>
  <chartFormats count="9">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2" count="1" selected="0">
            <x v="3"/>
          </reference>
        </references>
      </pivotArea>
    </chartFormat>
    <chartFormat chart="4" format="5">
      <pivotArea type="data" outline="0" fieldPosition="0">
        <references count="2">
          <reference field="4294967294" count="1" selected="0">
            <x v="0"/>
          </reference>
          <reference field="2" count="1" selected="0">
            <x v="1"/>
          </reference>
        </references>
      </pivotArea>
    </chartFormat>
    <chartFormat chart="4" format="6">
      <pivotArea type="data" outline="0" fieldPosition="0">
        <references count="2">
          <reference field="4294967294" count="1" selected="0">
            <x v="0"/>
          </reference>
          <reference field="2" count="1" selected="0">
            <x v="5"/>
          </reference>
        </references>
      </pivotArea>
    </chartFormat>
    <chartFormat chart="4" format="7">
      <pivotArea type="data" outline="0" fieldPosition="0">
        <references count="2">
          <reference field="4294967294" count="1" selected="0">
            <x v="0"/>
          </reference>
          <reference field="2" count="1" selected="0">
            <x v="4"/>
          </reference>
        </references>
      </pivotArea>
    </chartFormat>
    <chartFormat chart="4" format="8">
      <pivotArea type="data" outline="0" fieldPosition="0">
        <references count="2">
          <reference field="4294967294" count="1" selected="0">
            <x v="0"/>
          </reference>
          <reference field="2" count="1" selected="0">
            <x v="0"/>
          </reference>
        </references>
      </pivotArea>
    </chartFormat>
    <chartFormat chart="4" format="9">
      <pivotArea type="data" outline="0" fieldPosition="0">
        <references count="2">
          <reference field="4294967294" count="1" selected="0">
            <x v="0"/>
          </reference>
          <reference field="2" count="1" selected="0">
            <x v="2"/>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1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S3:T8" firstHeaderRow="1" firstDataRow="1" firstDataCol="1"/>
  <pivotFields count="14">
    <pivotField showAll="0"/>
    <pivotField axis="axisRow" showAll="0" sortType="descending">
      <items count="5">
        <item x="0"/>
        <item x="3"/>
        <item x="2"/>
        <item x="1"/>
        <item t="default"/>
      </items>
    </pivotField>
    <pivotField showAll="0">
      <items count="7">
        <item x="0"/>
        <item x="5"/>
        <item x="4"/>
        <item x="2"/>
        <item x="1"/>
        <item x="3"/>
        <item t="default"/>
      </items>
    </pivotField>
    <pivotField numFmtId="14" showAll="0"/>
    <pivotField showAll="0">
      <items count="8">
        <item x="5"/>
        <item x="4"/>
        <item x="0"/>
        <item x="2"/>
        <item x="6"/>
        <item x="3"/>
        <item x="1"/>
        <item t="default"/>
      </items>
    </pivotField>
    <pivotField showAll="0">
      <items count="17">
        <item x="7"/>
        <item x="13"/>
        <item x="11"/>
        <item x="12"/>
        <item x="15"/>
        <item x="2"/>
        <item x="0"/>
        <item x="6"/>
        <item x="3"/>
        <item x="10"/>
        <item x="5"/>
        <item x="1"/>
        <item x="14"/>
        <item x="4"/>
        <item x="8"/>
        <item x="9"/>
        <item t="default"/>
      </items>
    </pivotField>
    <pivotField showAll="0"/>
    <pivotField showAll="0"/>
    <pivotField dataField="1" showAll="0"/>
    <pivotField showAll="0"/>
    <pivotField showAll="0">
      <items count="5">
        <item x="3"/>
        <item x="2"/>
        <item x="0"/>
        <item x="1"/>
        <item t="default"/>
      </items>
    </pivotField>
    <pivotField showAll="0"/>
    <pivotField showAll="0"/>
    <pivotField showAll="0">
      <items count="3">
        <item x="0"/>
        <item h="1" x="1"/>
        <item t="default"/>
      </items>
    </pivotField>
  </pivotFields>
  <rowFields count="1">
    <field x="1"/>
  </rowFields>
  <rowItems count="5">
    <i>
      <x/>
    </i>
    <i>
      <x v="1"/>
    </i>
    <i>
      <x v="2"/>
    </i>
    <i>
      <x v="3"/>
    </i>
    <i t="grand">
      <x/>
    </i>
  </rowItems>
  <colItems count="1">
    <i/>
  </colItems>
  <dataFields count="1">
    <dataField name="Sum of Solved Violations" fld="8" showDataAs="percentOfTotal" baseField="1" baseItem="1" numFmtId="9"/>
  </dataFields>
  <formats count="6">
    <format dxfId="104">
      <pivotArea type="all" dataOnly="0" outline="0" fieldPosition="0"/>
    </format>
    <format dxfId="103">
      <pivotArea outline="0" collapsedLevelsAreSubtotals="1" fieldPosition="0"/>
    </format>
    <format dxfId="102">
      <pivotArea field="-2" type="button" dataOnly="0" labelOnly="1" outline="0" axis="axisValues" fieldPosition="0"/>
    </format>
    <format dxfId="101">
      <pivotArea dataOnly="0" labelOnly="1" grandCol="1" outline="0" axis="axisCol" fieldPosition="0"/>
    </format>
    <format dxfId="100">
      <pivotArea outline="0" fieldPosition="0">
        <references count="1">
          <reference field="4294967294" count="1">
            <x v="0"/>
          </reference>
        </references>
      </pivotArea>
    </format>
    <format dxfId="99">
      <pivotArea outline="0" collapsedLevelsAreSubtotals="1"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1"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10" firstHeaderRow="1" firstDataRow="1" firstDataCol="1"/>
  <pivotFields count="14">
    <pivotField showAll="0"/>
    <pivotField showAll="0"/>
    <pivotField showAll="0"/>
    <pivotField numFmtId="14" showAll="0"/>
    <pivotField showAll="0"/>
    <pivotField dataField="1" showAll="0">
      <items count="17">
        <item x="7"/>
        <item x="13"/>
        <item x="11"/>
        <item x="12"/>
        <item x="15"/>
        <item x="2"/>
        <item x="0"/>
        <item x="6"/>
        <item x="3"/>
        <item x="10"/>
        <item x="5"/>
        <item x="1"/>
        <item x="14"/>
        <item x="4"/>
        <item x="8"/>
        <item x="9"/>
        <item t="default"/>
      </items>
    </pivotField>
    <pivotField dataField="1" showAll="0"/>
    <pivotField dataField="1" showAll="0"/>
    <pivotField dataField="1" showAll="0"/>
    <pivotField dataField="1" showAll="0"/>
    <pivotField showAll="0"/>
    <pivotField dataField="1" showAll="0"/>
    <pivotField dataField="1" showAll="0"/>
    <pivotField showAll="0">
      <items count="3">
        <item x="0"/>
        <item h="1" x="1"/>
        <item t="default"/>
      </items>
    </pivotField>
  </pivotFields>
  <rowFields count="1">
    <field x="-2"/>
  </rowFields>
  <rowItems count="7">
    <i>
      <x/>
    </i>
    <i i="1">
      <x v="1"/>
    </i>
    <i i="2">
      <x v="2"/>
    </i>
    <i i="3">
      <x v="3"/>
    </i>
    <i i="4">
      <x v="4"/>
    </i>
    <i i="5">
      <x v="5"/>
    </i>
    <i i="6">
      <x v="6"/>
    </i>
  </rowItems>
  <colItems count="1">
    <i/>
  </colItems>
  <dataFields count="7">
    <dataField name="Sum of Total Violations" fld="6" baseField="0" baseItem="0"/>
    <dataField name="Sum of Total Rules" fld="5" baseField="0" baseItem="0"/>
    <dataField name="Sum of Active Violations" fld="7" baseField="0" baseItem="0"/>
    <dataField name="Sum of Solved Violations" fld="8" baseField="0" baseItem="0"/>
    <dataField name="Sum of Ignored Violation" fld="9" baseField="0" baseItem="0"/>
    <dataField name="Sum of Environment Managed" fld="11" baseField="0" baseItem="0"/>
    <dataField name="Sum of Environment Disabled" fld="12" baseField="0" baseItem="0"/>
  </dataFields>
  <formats count="5">
    <format dxfId="109">
      <pivotArea type="all" dataOnly="0" outline="0" fieldPosition="0"/>
    </format>
    <format dxfId="108">
      <pivotArea outline="0" collapsedLevelsAreSubtotals="1" fieldPosition="0"/>
    </format>
    <format dxfId="107">
      <pivotArea field="-2" type="button" dataOnly="0" labelOnly="1" outline="0" axis="axisRow" fieldPosition="0"/>
    </format>
    <format dxfId="106">
      <pivotArea dataOnly="0" labelOnly="1" outline="0" fieldPosition="0">
        <references count="1">
          <reference field="4294967294" count="7">
            <x v="0"/>
            <x v="1"/>
            <x v="2"/>
            <x v="3"/>
            <x v="4"/>
            <x v="5"/>
            <x v="6"/>
          </reference>
        </references>
      </pivotArea>
    </format>
    <format dxfId="105">
      <pivotArea dataOnly="0" labelOnly="1" grandCol="1" outline="0" axis="axisCol"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17EFA5F-A000-45B6-AFFE-56706CB5AB1D}" sourceName="Year">
  <pivotTables>
    <pivotTable tabId="2" name="PivotTable21"/>
    <pivotTable tabId="2" name="PivotTable1"/>
    <pivotTable tabId="2" name="PivotTable11"/>
    <pivotTable tabId="2" name="PivotTable13"/>
    <pivotTable tabId="2" name="PivotTable15"/>
    <pivotTable tabId="2" name="PivotTable17"/>
    <pivotTable tabId="2" name="PivotTable19"/>
  </pivotTables>
  <data>
    <tabular pivotCacheId="1908261768">
      <items count="2">
        <i x="0" s="1"/>
        <i x="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F1197F8-BA7C-44FD-9E9C-9E9391FB200A}" cache="Slicer_Year" caption="Year" columnCoun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N100" totalsRowShown="0">
  <autoFilter ref="A1:N100" xr:uid="{00000000-0009-0000-0100-000001000000}"/>
  <tableColumns count="14">
    <tableColumn id="1" xr3:uid="{00000000-0010-0000-0000-000001000000}" name="Device Name"/>
    <tableColumn id="2" xr3:uid="{00000000-0010-0000-0000-000002000000}" name="Compliance "/>
    <tableColumn id="3" xr3:uid="{00000000-0010-0000-0000-000003000000}" name="Violation Type"/>
    <tableColumn id="4" xr3:uid="{00000000-0010-0000-0000-000004000000}" name="Violation Date" dataDxfId="73"/>
    <tableColumn id="5" xr3:uid="{00000000-0010-0000-0000-000005000000}" name="City"/>
    <tableColumn id="6" xr3:uid="{00000000-0010-0000-0000-000006000000}" name="Total Rules"/>
    <tableColumn id="7" xr3:uid="{00000000-0010-0000-0000-000007000000}" name="Total Violations"/>
    <tableColumn id="8" xr3:uid="{00000000-0010-0000-0000-000008000000}" name="Active Violations"/>
    <tableColumn id="9" xr3:uid="{00000000-0010-0000-0000-000009000000}" name="Solved Violations"/>
    <tableColumn id="10" xr3:uid="{00000000-0010-0000-0000-00000A000000}" name="Ignored Violation"/>
    <tableColumn id="11" xr3:uid="{00000000-0010-0000-0000-00000B000000}" name="Solving Time"/>
    <tableColumn id="12" xr3:uid="{00000000-0010-0000-0000-00000C000000}" name="Environment Managed"/>
    <tableColumn id="13" xr3:uid="{00000000-0010-0000-0000-00000D000000}" name="Environment Disabled"/>
    <tableColumn id="14" xr3:uid="{00000000-0010-0000-0000-00000E000000}" name="Year" dataDxfId="72">
      <calculatedColumnFormula>YEAR(Table1[[#This Row],[Violation Date]])</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Z9"/>
  <sheetViews>
    <sheetView showGridLines="0" tabSelected="1" zoomScale="55" zoomScaleNormal="55" workbookViewId="0">
      <selection activeCell="AG25" sqref="AG25"/>
    </sheetView>
  </sheetViews>
  <sheetFormatPr defaultRowHeight="14.4" x14ac:dyDescent="0.3"/>
  <sheetData>
    <row r="9" spans="26:26" x14ac:dyDescent="0.3">
      <c r="Z9" s="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Z26"/>
  <sheetViews>
    <sheetView showGridLines="0" workbookViewId="0">
      <selection activeCell="H18" sqref="H18"/>
    </sheetView>
  </sheetViews>
  <sheetFormatPr defaultColWidth="8.88671875" defaultRowHeight="14.4" x14ac:dyDescent="0.3"/>
  <cols>
    <col min="1" max="1" width="24.77734375" style="3" bestFit="1" customWidth="1"/>
    <col min="2" max="2" width="6.109375" style="3" customWidth="1"/>
    <col min="3" max="3" width="5.21875" style="3" customWidth="1"/>
    <col min="4" max="4" width="16.33203125" style="3" bestFit="1" customWidth="1"/>
    <col min="5" max="5" width="15.44140625" style="3" customWidth="1"/>
    <col min="6" max="6" width="14.21875" style="3" customWidth="1"/>
    <col min="7" max="7" width="18.88671875" style="3" customWidth="1"/>
    <col min="8" max="8" width="21.77734375" style="3" bestFit="1" customWidth="1"/>
    <col min="9" max="10" width="8.88671875" style="3"/>
    <col min="11" max="11" width="28" style="3" customWidth="1"/>
    <col min="12" max="12" width="14.109375" style="3" customWidth="1"/>
    <col min="13" max="13" width="15.21875" style="3" customWidth="1"/>
    <col min="14" max="16384" width="8.88671875" style="3"/>
  </cols>
  <sheetData>
    <row r="2" spans="1:26" x14ac:dyDescent="0.3">
      <c r="A2" s="2" t="s">
        <v>149</v>
      </c>
      <c r="D2" s="2" t="s">
        <v>157</v>
      </c>
      <c r="E2" s="2"/>
      <c r="G2" s="3" t="s">
        <v>159</v>
      </c>
      <c r="K2" s="3" t="s">
        <v>160</v>
      </c>
      <c r="P2" s="3" t="s">
        <v>161</v>
      </c>
      <c r="S2" s="2" t="s">
        <v>162</v>
      </c>
      <c r="W2" s="3" t="s">
        <v>162</v>
      </c>
    </row>
    <row r="3" spans="1:26" x14ac:dyDescent="0.3">
      <c r="A3" s="8" t="s">
        <v>147</v>
      </c>
      <c r="B3" s="9"/>
      <c r="D3" s="8" t="s">
        <v>140</v>
      </c>
      <c r="E3" s="9" t="s">
        <v>139</v>
      </c>
      <c r="G3" s="8" t="s">
        <v>140</v>
      </c>
      <c r="H3" s="9" t="s">
        <v>142</v>
      </c>
      <c r="K3" s="8" t="s">
        <v>140</v>
      </c>
      <c r="L3" s="9" t="s">
        <v>142</v>
      </c>
      <c r="M3" s="9" t="s">
        <v>143</v>
      </c>
      <c r="P3" s="8" t="s">
        <v>140</v>
      </c>
      <c r="Q3" s="9" t="s">
        <v>163</v>
      </c>
      <c r="R3"/>
      <c r="S3" s="8" t="s">
        <v>140</v>
      </c>
      <c r="T3" s="9" t="s">
        <v>143</v>
      </c>
      <c r="W3" s="8" t="s">
        <v>140</v>
      </c>
      <c r="X3" s="9" t="s">
        <v>142</v>
      </c>
      <c r="Y3" s="9" t="s">
        <v>143</v>
      </c>
      <c r="Z3" s="9" t="s">
        <v>144</v>
      </c>
    </row>
    <row r="4" spans="1:26" x14ac:dyDescent="0.3">
      <c r="A4" s="10" t="s">
        <v>139</v>
      </c>
      <c r="B4" s="12">
        <v>1355</v>
      </c>
      <c r="D4" s="10" t="s">
        <v>35</v>
      </c>
      <c r="E4" s="12">
        <v>109</v>
      </c>
      <c r="G4" s="10" t="s">
        <v>20</v>
      </c>
      <c r="H4" s="12">
        <v>15</v>
      </c>
      <c r="K4" s="10" t="s">
        <v>47</v>
      </c>
      <c r="L4" s="12">
        <v>68</v>
      </c>
      <c r="M4" s="12">
        <v>174</v>
      </c>
      <c r="P4" s="10" t="s">
        <v>23</v>
      </c>
      <c r="Q4" s="12">
        <v>127</v>
      </c>
      <c r="R4"/>
      <c r="S4" s="10" t="s">
        <v>13</v>
      </c>
      <c r="T4" s="11">
        <v>0.5951134380453752</v>
      </c>
      <c r="W4" s="10" t="s">
        <v>13</v>
      </c>
      <c r="X4" s="12">
        <v>170</v>
      </c>
      <c r="Y4" s="12">
        <v>341</v>
      </c>
      <c r="Z4" s="12">
        <v>154</v>
      </c>
    </row>
    <row r="5" spans="1:26" x14ac:dyDescent="0.3">
      <c r="A5" s="10" t="s">
        <v>148</v>
      </c>
      <c r="B5" s="12">
        <v>740</v>
      </c>
      <c r="D5" s="10" t="s">
        <v>28</v>
      </c>
      <c r="E5" s="12">
        <v>150</v>
      </c>
      <c r="G5" s="10" t="s">
        <v>65</v>
      </c>
      <c r="H5" s="12">
        <v>32</v>
      </c>
      <c r="K5" s="10" t="s">
        <v>33</v>
      </c>
      <c r="L5" s="12">
        <v>90</v>
      </c>
      <c r="M5" s="12">
        <v>147</v>
      </c>
      <c r="P5" s="10" t="s">
        <v>27</v>
      </c>
      <c r="Q5" s="12">
        <v>139</v>
      </c>
      <c r="R5"/>
      <c r="S5" s="10" t="s">
        <v>27</v>
      </c>
      <c r="T5" s="11">
        <v>0.14136125654450263</v>
      </c>
      <c r="W5" s="10" t="s">
        <v>27</v>
      </c>
      <c r="X5" s="12">
        <v>60</v>
      </c>
      <c r="Y5" s="12">
        <v>81</v>
      </c>
      <c r="Z5" s="12">
        <v>44</v>
      </c>
    </row>
    <row r="6" spans="1:26" x14ac:dyDescent="0.3">
      <c r="A6" s="10" t="s">
        <v>142</v>
      </c>
      <c r="B6" s="12">
        <v>334</v>
      </c>
      <c r="D6" s="10" t="s">
        <v>14</v>
      </c>
      <c r="E6" s="12">
        <v>247</v>
      </c>
      <c r="G6" s="10" t="s">
        <v>25</v>
      </c>
      <c r="H6" s="12">
        <v>34</v>
      </c>
      <c r="K6" s="10" t="s">
        <v>16</v>
      </c>
      <c r="L6" s="12">
        <v>97</v>
      </c>
      <c r="M6" s="12">
        <v>126</v>
      </c>
      <c r="P6" s="10" t="s">
        <v>18</v>
      </c>
      <c r="Q6" s="12">
        <v>220</v>
      </c>
      <c r="R6"/>
      <c r="S6" s="10" t="s">
        <v>23</v>
      </c>
      <c r="T6" s="11">
        <v>0.13438045375218149</v>
      </c>
      <c r="W6" s="10" t="s">
        <v>23</v>
      </c>
      <c r="X6" s="12">
        <v>41</v>
      </c>
      <c r="Y6" s="12">
        <v>77</v>
      </c>
      <c r="Z6" s="12">
        <v>41</v>
      </c>
    </row>
    <row r="7" spans="1:26" x14ac:dyDescent="0.3">
      <c r="A7" s="10" t="s">
        <v>143</v>
      </c>
      <c r="B7" s="12">
        <v>573</v>
      </c>
      <c r="D7" s="10" t="s">
        <v>19</v>
      </c>
      <c r="E7" s="12">
        <v>249</v>
      </c>
      <c r="G7" s="10" t="s">
        <v>32</v>
      </c>
      <c r="H7" s="12">
        <v>56</v>
      </c>
      <c r="K7" s="10" t="s">
        <v>21</v>
      </c>
      <c r="L7" s="12">
        <v>79</v>
      </c>
      <c r="M7" s="12">
        <v>126</v>
      </c>
      <c r="P7" s="10" t="s">
        <v>13</v>
      </c>
      <c r="Q7" s="12">
        <v>869</v>
      </c>
      <c r="R7"/>
      <c r="S7" s="10" t="s">
        <v>18</v>
      </c>
      <c r="T7" s="11">
        <v>0.12914485165794065</v>
      </c>
      <c r="W7" s="10" t="s">
        <v>18</v>
      </c>
      <c r="X7" s="12">
        <v>63</v>
      </c>
      <c r="Y7" s="12">
        <v>74</v>
      </c>
      <c r="Z7" s="12">
        <v>49</v>
      </c>
    </row>
    <row r="8" spans="1:26" x14ac:dyDescent="0.3">
      <c r="A8" s="10" t="s">
        <v>144</v>
      </c>
      <c r="B8" s="12">
        <v>288</v>
      </c>
      <c r="D8" s="10" t="s">
        <v>44</v>
      </c>
      <c r="E8" s="12">
        <v>290</v>
      </c>
      <c r="G8" s="10" t="s">
        <v>29</v>
      </c>
      <c r="H8" s="12">
        <v>59</v>
      </c>
      <c r="K8" s="10" t="s">
        <v>141</v>
      </c>
      <c r="L8" s="12">
        <v>334</v>
      </c>
      <c r="M8" s="12">
        <v>573</v>
      </c>
      <c r="P8" s="10" t="s">
        <v>141</v>
      </c>
      <c r="Q8" s="12">
        <v>1355</v>
      </c>
      <c r="R8"/>
      <c r="S8" s="10" t="s">
        <v>141</v>
      </c>
      <c r="T8" s="11">
        <v>1</v>
      </c>
      <c r="W8" s="10" t="s">
        <v>141</v>
      </c>
      <c r="X8" s="12">
        <v>334</v>
      </c>
      <c r="Y8" s="12">
        <v>573</v>
      </c>
      <c r="Z8" s="12">
        <v>288</v>
      </c>
    </row>
    <row r="9" spans="1:26" x14ac:dyDescent="0.3">
      <c r="A9" s="10" t="s">
        <v>145</v>
      </c>
      <c r="B9" s="12">
        <v>857</v>
      </c>
      <c r="D9" s="10" t="s">
        <v>24</v>
      </c>
      <c r="E9" s="12">
        <v>310</v>
      </c>
      <c r="G9" s="10" t="s">
        <v>52</v>
      </c>
      <c r="H9" s="12">
        <v>59</v>
      </c>
      <c r="K9"/>
      <c r="L9"/>
      <c r="P9"/>
      <c r="Q9"/>
      <c r="R9"/>
    </row>
    <row r="10" spans="1:26" x14ac:dyDescent="0.3">
      <c r="A10" s="10" t="s">
        <v>146</v>
      </c>
      <c r="B10" s="12">
        <v>164</v>
      </c>
      <c r="D10" s="10" t="s">
        <v>141</v>
      </c>
      <c r="E10" s="12">
        <v>1355</v>
      </c>
      <c r="G10" s="10" t="s">
        <v>15</v>
      </c>
      <c r="H10" s="12">
        <v>79</v>
      </c>
      <c r="K10"/>
      <c r="L10"/>
      <c r="P10"/>
      <c r="Q10"/>
      <c r="R10"/>
    </row>
    <row r="11" spans="1:26" x14ac:dyDescent="0.3">
      <c r="G11" s="10" t="s">
        <v>141</v>
      </c>
      <c r="H11" s="12">
        <v>334</v>
      </c>
      <c r="K11"/>
      <c r="L11"/>
      <c r="P11"/>
      <c r="Q11"/>
      <c r="R11"/>
    </row>
    <row r="12" spans="1:26" x14ac:dyDescent="0.3">
      <c r="K12"/>
      <c r="L12"/>
      <c r="P12"/>
      <c r="Q12"/>
      <c r="R12"/>
    </row>
    <row r="13" spans="1:26" x14ac:dyDescent="0.3">
      <c r="K13"/>
      <c r="L13"/>
      <c r="P13"/>
      <c r="Q13"/>
      <c r="R13"/>
    </row>
    <row r="14" spans="1:26" x14ac:dyDescent="0.3">
      <c r="A14" s="4" t="s">
        <v>151</v>
      </c>
      <c r="B14" s="4" t="s">
        <v>150</v>
      </c>
      <c r="G14" s="7" t="s">
        <v>140</v>
      </c>
      <c r="H14" s="7" t="s">
        <v>142</v>
      </c>
      <c r="I14" s="7" t="s">
        <v>158</v>
      </c>
      <c r="K14"/>
      <c r="L14"/>
      <c r="P14"/>
      <c r="Q14"/>
      <c r="R14"/>
    </row>
    <row r="15" spans="1:26" x14ac:dyDescent="0.3">
      <c r="A15" s="5" t="s">
        <v>6</v>
      </c>
      <c r="B15" s="5">
        <v>2307</v>
      </c>
      <c r="F15" s="3" t="str">
        <f>G15&amp;" - "&amp;H15</f>
        <v>Tokyo - 15</v>
      </c>
      <c r="G15" s="5" t="str">
        <f>G4</f>
        <v>Tokyo</v>
      </c>
      <c r="H15" s="5">
        <f>GETPIVOTDATA("Active Violations",$G$3,"City",G15)</f>
        <v>15</v>
      </c>
      <c r="I15" s="5">
        <f>IF(H15&gt;100,200-H15,100-H15)</f>
        <v>85</v>
      </c>
      <c r="K15"/>
      <c r="L15"/>
      <c r="P15"/>
      <c r="Q15"/>
      <c r="R15"/>
    </row>
    <row r="16" spans="1:26" x14ac:dyDescent="0.3">
      <c r="A16" s="5" t="s">
        <v>152</v>
      </c>
      <c r="B16" s="5">
        <v>1319</v>
      </c>
      <c r="F16" s="3" t="str">
        <f t="shared" ref="F16:F21" si="0">G16&amp;" - "&amp;H16</f>
        <v>Singapore - 32</v>
      </c>
      <c r="G16" s="5" t="str">
        <f t="shared" ref="G16:G21" si="1">G5</f>
        <v>Singapore</v>
      </c>
      <c r="H16" s="5">
        <f t="shared" ref="H16:H21" si="2">GETPIVOTDATA("Active Violations",$G$3,"City",G16)</f>
        <v>32</v>
      </c>
      <c r="I16" s="5">
        <f t="shared" ref="I16:I21" si="3">IF(H16&gt;100,200-H16,100-H16)</f>
        <v>68</v>
      </c>
      <c r="K16"/>
      <c r="L16"/>
      <c r="P16"/>
      <c r="Q16"/>
      <c r="R16"/>
    </row>
    <row r="17" spans="1:18" x14ac:dyDescent="0.3">
      <c r="A17" s="5" t="s">
        <v>153</v>
      </c>
      <c r="B17" s="5">
        <v>720</v>
      </c>
      <c r="C17" s="6">
        <f>B17/$B$15</f>
        <v>0.31209362808842656</v>
      </c>
      <c r="F17" s="3" t="str">
        <f t="shared" si="0"/>
        <v>Paris - 34</v>
      </c>
      <c r="G17" s="5" t="str">
        <f t="shared" si="1"/>
        <v>Paris</v>
      </c>
      <c r="H17" s="5">
        <f t="shared" si="2"/>
        <v>34</v>
      </c>
      <c r="I17" s="5">
        <f t="shared" si="3"/>
        <v>66</v>
      </c>
      <c r="K17"/>
      <c r="L17"/>
      <c r="P17"/>
      <c r="Q17"/>
      <c r="R17"/>
    </row>
    <row r="18" spans="1:18" x14ac:dyDescent="0.3">
      <c r="A18" s="5" t="s">
        <v>154</v>
      </c>
      <c r="B18" s="5">
        <v>1041</v>
      </c>
      <c r="C18" s="6">
        <f t="shared" ref="C18:C19" si="4">B18/$B$15</f>
        <v>0.45123537061118335</v>
      </c>
      <c r="F18" s="3" t="str">
        <f t="shared" si="0"/>
        <v>Mumbai - 56</v>
      </c>
      <c r="G18" s="5" t="str">
        <f t="shared" si="1"/>
        <v>Mumbai</v>
      </c>
      <c r="H18" s="5">
        <f t="shared" si="2"/>
        <v>56</v>
      </c>
      <c r="I18" s="5">
        <f t="shared" si="3"/>
        <v>44</v>
      </c>
      <c r="K18"/>
      <c r="L18"/>
      <c r="P18"/>
      <c r="Q18"/>
      <c r="R18"/>
    </row>
    <row r="19" spans="1:18" x14ac:dyDescent="0.3">
      <c r="A19" s="5" t="s">
        <v>155</v>
      </c>
      <c r="B19" s="5">
        <v>531</v>
      </c>
      <c r="C19" s="6">
        <f t="shared" si="4"/>
        <v>0.23016905071521457</v>
      </c>
      <c r="F19" s="3" t="str">
        <f t="shared" si="0"/>
        <v>Sydney - 59</v>
      </c>
      <c r="G19" s="5" t="str">
        <f t="shared" si="1"/>
        <v>Sydney</v>
      </c>
      <c r="H19" s="5">
        <f t="shared" si="2"/>
        <v>59</v>
      </c>
      <c r="I19" s="5">
        <f t="shared" si="3"/>
        <v>41</v>
      </c>
      <c r="K19"/>
      <c r="L19"/>
      <c r="P19"/>
      <c r="Q19"/>
      <c r="R19"/>
    </row>
    <row r="20" spans="1:18" x14ac:dyDescent="0.3">
      <c r="A20" s="5" t="s">
        <v>10</v>
      </c>
      <c r="B20" s="5">
        <v>1526</v>
      </c>
      <c r="F20" s="3" t="str">
        <f t="shared" si="0"/>
        <v>London - 59</v>
      </c>
      <c r="G20" s="5" t="str">
        <f t="shared" si="1"/>
        <v>London</v>
      </c>
      <c r="H20" s="5">
        <f t="shared" si="2"/>
        <v>59</v>
      </c>
      <c r="I20" s="5">
        <f t="shared" si="3"/>
        <v>41</v>
      </c>
      <c r="K20"/>
      <c r="L20"/>
      <c r="P20"/>
      <c r="Q20"/>
      <c r="R20"/>
    </row>
    <row r="21" spans="1:18" x14ac:dyDescent="0.3">
      <c r="A21" s="5" t="s">
        <v>156</v>
      </c>
      <c r="B21" s="5">
        <v>273</v>
      </c>
      <c r="F21" s="3" t="str">
        <f t="shared" si="0"/>
        <v>New York - 79</v>
      </c>
      <c r="G21" s="5" t="str">
        <f t="shared" si="1"/>
        <v>New York</v>
      </c>
      <c r="H21" s="5">
        <f t="shared" si="2"/>
        <v>79</v>
      </c>
      <c r="I21" s="5">
        <f t="shared" si="3"/>
        <v>21</v>
      </c>
      <c r="K21"/>
      <c r="L21"/>
    </row>
    <row r="22" spans="1:18" x14ac:dyDescent="0.3">
      <c r="K22"/>
      <c r="L22"/>
    </row>
    <row r="23" spans="1:18" x14ac:dyDescent="0.3">
      <c r="K23"/>
      <c r="L23"/>
    </row>
    <row r="24" spans="1:18" x14ac:dyDescent="0.3">
      <c r="K24"/>
      <c r="L24"/>
    </row>
    <row r="25" spans="1:18" x14ac:dyDescent="0.3">
      <c r="K25"/>
      <c r="L25"/>
    </row>
    <row r="26" spans="1:18" x14ac:dyDescent="0.3">
      <c r="K26"/>
      <c r="L26"/>
    </row>
  </sheetData>
  <pageMargins left="0.7" right="0.7" top="0.75" bottom="0.75" header="0.3" footer="0.3"/>
  <pageSetup paperSize="9" orientation="portrait"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0"/>
  <sheetViews>
    <sheetView showGridLines="0" zoomScale="102" workbookViewId="0">
      <pane ySplit="1" topLeftCell="A87" activePane="bottomLeft" state="frozen"/>
      <selection pane="bottomLeft" activeCell="N3" sqref="N3"/>
    </sheetView>
  </sheetViews>
  <sheetFormatPr defaultRowHeight="14.4" x14ac:dyDescent="0.3"/>
  <cols>
    <col min="1" max="1" width="13.44140625" customWidth="1"/>
    <col min="2" max="2" width="14.6640625" customWidth="1"/>
    <col min="3" max="3" width="15.33203125" customWidth="1"/>
    <col min="4" max="4" width="14" style="1" customWidth="1"/>
    <col min="6" max="6" width="14" customWidth="1"/>
    <col min="7" max="7" width="15" customWidth="1"/>
    <col min="8" max="8" width="16" customWidth="1"/>
    <col min="9" max="9" width="16.33203125" customWidth="1"/>
    <col min="10" max="10" width="16.21875" customWidth="1"/>
    <col min="11" max="11" width="12.6640625" customWidth="1"/>
    <col min="12" max="12" width="20.44140625" customWidth="1"/>
    <col min="13" max="13" width="20.21875" customWidth="1"/>
  </cols>
  <sheetData>
    <row r="1" spans="1:14" x14ac:dyDescent="0.3">
      <c r="A1" t="s">
        <v>0</v>
      </c>
      <c r="B1" t="s">
        <v>1</v>
      </c>
      <c r="C1" t="s">
        <v>2</v>
      </c>
      <c r="D1" s="1" t="s">
        <v>3</v>
      </c>
      <c r="E1" t="s">
        <v>4</v>
      </c>
      <c r="F1" t="s">
        <v>5</v>
      </c>
      <c r="G1" t="s">
        <v>6</v>
      </c>
      <c r="H1" t="s">
        <v>7</v>
      </c>
      <c r="I1" t="s">
        <v>8</v>
      </c>
      <c r="J1" t="s">
        <v>137</v>
      </c>
      <c r="K1" t="s">
        <v>9</v>
      </c>
      <c r="L1" t="s">
        <v>10</v>
      </c>
      <c r="M1" t="s">
        <v>11</v>
      </c>
      <c r="N1" t="s">
        <v>138</v>
      </c>
    </row>
    <row r="2" spans="1:14" x14ac:dyDescent="0.3">
      <c r="A2" t="s">
        <v>12</v>
      </c>
      <c r="B2" t="s">
        <v>13</v>
      </c>
      <c r="C2" t="s">
        <v>14</v>
      </c>
      <c r="D2" s="1">
        <v>45047</v>
      </c>
      <c r="E2" t="s">
        <v>15</v>
      </c>
      <c r="F2">
        <v>16</v>
      </c>
      <c r="G2">
        <v>50</v>
      </c>
      <c r="H2">
        <v>28</v>
      </c>
      <c r="I2">
        <v>13</v>
      </c>
      <c r="J2">
        <v>6</v>
      </c>
      <c r="K2" t="s">
        <v>16</v>
      </c>
      <c r="L2">
        <v>14</v>
      </c>
      <c r="M2">
        <v>4</v>
      </c>
      <c r="N2">
        <f>YEAR(Table1[[#This Row],[Violation Date]])</f>
        <v>2023</v>
      </c>
    </row>
    <row r="3" spans="1:14" x14ac:dyDescent="0.3">
      <c r="A3" t="s">
        <v>17</v>
      </c>
      <c r="B3" t="s">
        <v>18</v>
      </c>
      <c r="C3" t="s">
        <v>19</v>
      </c>
      <c r="D3" s="1">
        <v>45615</v>
      </c>
      <c r="E3" t="s">
        <v>20</v>
      </c>
      <c r="F3">
        <v>16</v>
      </c>
      <c r="G3">
        <v>14</v>
      </c>
      <c r="H3">
        <v>5</v>
      </c>
      <c r="I3">
        <v>6</v>
      </c>
      <c r="J3">
        <v>4</v>
      </c>
      <c r="K3" t="s">
        <v>21</v>
      </c>
      <c r="L3">
        <v>19</v>
      </c>
      <c r="M3">
        <v>2</v>
      </c>
      <c r="N3">
        <f>YEAR(Table1[[#This Row],[Violation Date]])</f>
        <v>2024</v>
      </c>
    </row>
    <row r="4" spans="1:14" x14ac:dyDescent="0.3">
      <c r="A4" t="s">
        <v>22</v>
      </c>
      <c r="B4" t="s">
        <v>23</v>
      </c>
      <c r="C4" t="s">
        <v>24</v>
      </c>
      <c r="D4" s="1">
        <v>45601</v>
      </c>
      <c r="E4" t="s">
        <v>25</v>
      </c>
      <c r="F4">
        <v>16</v>
      </c>
      <c r="G4">
        <v>10</v>
      </c>
      <c r="H4">
        <v>9</v>
      </c>
      <c r="I4">
        <v>9</v>
      </c>
      <c r="J4">
        <v>9</v>
      </c>
      <c r="K4" t="s">
        <v>16</v>
      </c>
      <c r="L4">
        <v>15</v>
      </c>
      <c r="M4">
        <v>1</v>
      </c>
      <c r="N4">
        <f>YEAR(Table1[[#This Row],[Violation Date]])</f>
        <v>2024</v>
      </c>
    </row>
    <row r="5" spans="1:14" x14ac:dyDescent="0.3">
      <c r="A5" t="s">
        <v>26</v>
      </c>
      <c r="B5" t="s">
        <v>27</v>
      </c>
      <c r="C5" t="s">
        <v>28</v>
      </c>
      <c r="D5" s="1">
        <v>45564</v>
      </c>
      <c r="E5" t="s">
        <v>29</v>
      </c>
      <c r="F5" t="s">
        <v>30</v>
      </c>
      <c r="G5">
        <v>0</v>
      </c>
      <c r="H5">
        <v>11</v>
      </c>
      <c r="I5">
        <v>5</v>
      </c>
      <c r="J5">
        <v>6</v>
      </c>
      <c r="K5" t="s">
        <v>21</v>
      </c>
      <c r="L5">
        <v>11</v>
      </c>
      <c r="M5">
        <v>1</v>
      </c>
      <c r="N5">
        <f>YEAR(Table1[[#This Row],[Violation Date]])</f>
        <v>2024</v>
      </c>
    </row>
    <row r="6" spans="1:14" x14ac:dyDescent="0.3">
      <c r="A6" t="s">
        <v>31</v>
      </c>
      <c r="B6" t="s">
        <v>23</v>
      </c>
      <c r="C6" t="s">
        <v>19</v>
      </c>
      <c r="D6" s="1">
        <v>45542</v>
      </c>
      <c r="E6" t="s">
        <v>32</v>
      </c>
      <c r="F6">
        <v>15</v>
      </c>
      <c r="G6">
        <v>10</v>
      </c>
      <c r="H6">
        <v>9</v>
      </c>
      <c r="I6">
        <v>12</v>
      </c>
      <c r="J6">
        <v>4</v>
      </c>
      <c r="K6" t="s">
        <v>33</v>
      </c>
      <c r="L6">
        <v>12</v>
      </c>
      <c r="M6">
        <v>1</v>
      </c>
      <c r="N6">
        <f>YEAR(Table1[[#This Row],[Violation Date]])</f>
        <v>2024</v>
      </c>
    </row>
    <row r="7" spans="1:14" x14ac:dyDescent="0.3">
      <c r="A7" t="s">
        <v>34</v>
      </c>
      <c r="B7" t="s">
        <v>13</v>
      </c>
      <c r="C7" t="s">
        <v>35</v>
      </c>
      <c r="D7" s="1">
        <v>45460</v>
      </c>
      <c r="E7" t="s">
        <v>20</v>
      </c>
      <c r="F7">
        <v>18</v>
      </c>
      <c r="G7">
        <v>19</v>
      </c>
      <c r="H7">
        <v>9</v>
      </c>
      <c r="I7">
        <v>14</v>
      </c>
      <c r="J7">
        <v>4</v>
      </c>
      <c r="K7" t="s">
        <v>16</v>
      </c>
      <c r="L7">
        <v>14</v>
      </c>
      <c r="M7">
        <v>1</v>
      </c>
      <c r="N7">
        <f>YEAR(Table1[[#This Row],[Violation Date]])</f>
        <v>2024</v>
      </c>
    </row>
    <row r="8" spans="1:14" x14ac:dyDescent="0.3">
      <c r="A8" t="s">
        <v>36</v>
      </c>
      <c r="B8" t="s">
        <v>23</v>
      </c>
      <c r="C8" t="s">
        <v>19</v>
      </c>
      <c r="D8" s="1">
        <v>45018</v>
      </c>
      <c r="E8" t="s">
        <v>15</v>
      </c>
      <c r="F8">
        <v>16</v>
      </c>
      <c r="G8">
        <v>10</v>
      </c>
      <c r="H8">
        <v>9</v>
      </c>
      <c r="I8">
        <v>6</v>
      </c>
      <c r="J8">
        <v>7</v>
      </c>
      <c r="K8" t="s">
        <v>21</v>
      </c>
      <c r="L8">
        <v>17</v>
      </c>
      <c r="M8">
        <v>1</v>
      </c>
      <c r="N8">
        <f>YEAR(Table1[[#This Row],[Violation Date]])</f>
        <v>2023</v>
      </c>
    </row>
    <row r="9" spans="1:14" x14ac:dyDescent="0.3">
      <c r="A9" t="s">
        <v>37</v>
      </c>
      <c r="B9" t="s">
        <v>13</v>
      </c>
      <c r="C9" t="s">
        <v>28</v>
      </c>
      <c r="D9" s="1">
        <v>45335</v>
      </c>
      <c r="E9" t="s">
        <v>25</v>
      </c>
      <c r="F9" t="s">
        <v>38</v>
      </c>
      <c r="G9">
        <v>15</v>
      </c>
      <c r="H9">
        <v>14</v>
      </c>
      <c r="I9">
        <v>11</v>
      </c>
      <c r="J9">
        <v>4</v>
      </c>
      <c r="K9" t="s">
        <v>33</v>
      </c>
      <c r="L9">
        <v>15</v>
      </c>
      <c r="M9">
        <v>4</v>
      </c>
      <c r="N9">
        <f>YEAR(Table1[[#This Row],[Violation Date]])</f>
        <v>2024</v>
      </c>
    </row>
    <row r="10" spans="1:14" x14ac:dyDescent="0.3">
      <c r="A10" t="s">
        <v>39</v>
      </c>
      <c r="B10" t="s">
        <v>13</v>
      </c>
      <c r="C10" t="s">
        <v>24</v>
      </c>
      <c r="D10" s="1">
        <v>45104</v>
      </c>
      <c r="E10" t="s">
        <v>29</v>
      </c>
      <c r="F10">
        <v>18</v>
      </c>
      <c r="G10">
        <v>14</v>
      </c>
      <c r="H10">
        <v>1</v>
      </c>
      <c r="I10">
        <v>13</v>
      </c>
      <c r="J10">
        <v>2</v>
      </c>
      <c r="K10" t="s">
        <v>33</v>
      </c>
      <c r="L10">
        <v>11</v>
      </c>
      <c r="M10">
        <v>2</v>
      </c>
      <c r="N10">
        <f>YEAR(Table1[[#This Row],[Violation Date]])</f>
        <v>2023</v>
      </c>
    </row>
    <row r="11" spans="1:14" x14ac:dyDescent="0.3">
      <c r="A11" t="s">
        <v>40</v>
      </c>
      <c r="B11" t="s">
        <v>13</v>
      </c>
      <c r="C11" t="s">
        <v>24</v>
      </c>
      <c r="D11" s="1">
        <v>44927</v>
      </c>
      <c r="E11" t="s">
        <v>32</v>
      </c>
      <c r="F11">
        <v>20</v>
      </c>
      <c r="G11">
        <v>19</v>
      </c>
      <c r="H11">
        <v>6</v>
      </c>
      <c r="I11">
        <v>13</v>
      </c>
      <c r="J11">
        <v>7</v>
      </c>
      <c r="K11" t="s">
        <v>21</v>
      </c>
      <c r="L11">
        <v>14</v>
      </c>
      <c r="M11">
        <v>2</v>
      </c>
      <c r="N11">
        <f>YEAR(Table1[[#This Row],[Violation Date]])</f>
        <v>2023</v>
      </c>
    </row>
    <row r="12" spans="1:14" x14ac:dyDescent="0.3">
      <c r="A12" t="s">
        <v>41</v>
      </c>
      <c r="B12" t="s">
        <v>13</v>
      </c>
      <c r="C12" t="s">
        <v>19</v>
      </c>
      <c r="D12" s="1">
        <v>45313</v>
      </c>
      <c r="E12" t="s">
        <v>29</v>
      </c>
      <c r="F12">
        <v>20</v>
      </c>
      <c r="G12">
        <v>14</v>
      </c>
      <c r="H12">
        <v>9</v>
      </c>
      <c r="I12">
        <v>15</v>
      </c>
      <c r="J12">
        <v>3</v>
      </c>
      <c r="K12" t="s">
        <v>16</v>
      </c>
      <c r="L12">
        <v>19</v>
      </c>
      <c r="M12">
        <v>1</v>
      </c>
      <c r="N12">
        <f>YEAR(Table1[[#This Row],[Violation Date]])</f>
        <v>2024</v>
      </c>
    </row>
    <row r="13" spans="1:14" x14ac:dyDescent="0.3">
      <c r="A13" t="s">
        <v>42</v>
      </c>
      <c r="B13" t="s">
        <v>13</v>
      </c>
      <c r="C13" t="s">
        <v>19</v>
      </c>
      <c r="D13" s="1">
        <v>44947</v>
      </c>
      <c r="E13" t="s">
        <v>32</v>
      </c>
      <c r="F13">
        <v>18</v>
      </c>
      <c r="G13">
        <v>23</v>
      </c>
      <c r="H13">
        <v>12</v>
      </c>
      <c r="I13">
        <v>13</v>
      </c>
      <c r="J13">
        <v>4</v>
      </c>
      <c r="K13" t="s">
        <v>16</v>
      </c>
      <c r="L13">
        <v>10</v>
      </c>
      <c r="M13">
        <v>2</v>
      </c>
      <c r="N13">
        <f>YEAR(Table1[[#This Row],[Violation Date]])</f>
        <v>2023</v>
      </c>
    </row>
    <row r="14" spans="1:14" x14ac:dyDescent="0.3">
      <c r="A14" t="s">
        <v>43</v>
      </c>
      <c r="B14" t="s">
        <v>23</v>
      </c>
      <c r="C14" t="s">
        <v>44</v>
      </c>
      <c r="D14" s="1">
        <v>45618</v>
      </c>
      <c r="E14" t="s">
        <v>15</v>
      </c>
      <c r="F14">
        <v>18</v>
      </c>
      <c r="G14">
        <v>10</v>
      </c>
      <c r="H14">
        <v>9</v>
      </c>
      <c r="I14">
        <v>15</v>
      </c>
      <c r="J14">
        <v>5</v>
      </c>
      <c r="K14" t="s">
        <v>21</v>
      </c>
      <c r="L14">
        <v>16</v>
      </c>
      <c r="M14">
        <v>2</v>
      </c>
      <c r="N14">
        <f>YEAR(Table1[[#This Row],[Violation Date]])</f>
        <v>2024</v>
      </c>
    </row>
    <row r="15" spans="1:14" x14ac:dyDescent="0.3">
      <c r="A15" t="s">
        <v>45</v>
      </c>
      <c r="B15" t="s">
        <v>23</v>
      </c>
      <c r="C15" t="s">
        <v>19</v>
      </c>
      <c r="D15" s="1">
        <v>45397</v>
      </c>
      <c r="E15" t="s">
        <v>25</v>
      </c>
      <c r="F15">
        <v>20</v>
      </c>
      <c r="G15">
        <v>10</v>
      </c>
      <c r="H15">
        <v>9</v>
      </c>
      <c r="I15">
        <v>9</v>
      </c>
      <c r="J15">
        <v>2</v>
      </c>
      <c r="K15" t="s">
        <v>21</v>
      </c>
      <c r="L15">
        <v>14</v>
      </c>
      <c r="M15">
        <v>5</v>
      </c>
      <c r="N15">
        <f>YEAR(Table1[[#This Row],[Violation Date]])</f>
        <v>2024</v>
      </c>
    </row>
    <row r="16" spans="1:14" x14ac:dyDescent="0.3">
      <c r="A16" t="s">
        <v>46</v>
      </c>
      <c r="B16" t="s">
        <v>27</v>
      </c>
      <c r="C16" t="s">
        <v>19</v>
      </c>
      <c r="D16" s="1">
        <v>45217</v>
      </c>
      <c r="E16" t="s">
        <v>20</v>
      </c>
      <c r="F16">
        <v>17</v>
      </c>
      <c r="G16">
        <v>10</v>
      </c>
      <c r="H16">
        <v>9</v>
      </c>
      <c r="I16">
        <v>5</v>
      </c>
      <c r="J16">
        <v>2</v>
      </c>
      <c r="K16" t="s">
        <v>47</v>
      </c>
      <c r="L16">
        <v>19</v>
      </c>
      <c r="M16">
        <v>3</v>
      </c>
      <c r="N16">
        <f>YEAR(Table1[[#This Row],[Violation Date]])</f>
        <v>2023</v>
      </c>
    </row>
    <row r="17" spans="1:14" x14ac:dyDescent="0.3">
      <c r="A17" t="s">
        <v>48</v>
      </c>
      <c r="B17" t="s">
        <v>18</v>
      </c>
      <c r="C17" t="s">
        <v>24</v>
      </c>
      <c r="D17" s="1">
        <v>44935</v>
      </c>
      <c r="E17" t="s">
        <v>32</v>
      </c>
      <c r="F17">
        <v>16</v>
      </c>
      <c r="G17">
        <v>39</v>
      </c>
      <c r="H17">
        <v>15</v>
      </c>
      <c r="I17">
        <v>5</v>
      </c>
      <c r="J17">
        <v>5</v>
      </c>
      <c r="K17" t="s">
        <v>33</v>
      </c>
      <c r="L17">
        <v>18</v>
      </c>
      <c r="M17">
        <v>3</v>
      </c>
      <c r="N17">
        <f>YEAR(Table1[[#This Row],[Violation Date]])</f>
        <v>2023</v>
      </c>
    </row>
    <row r="18" spans="1:14" x14ac:dyDescent="0.3">
      <c r="A18" t="s">
        <v>49</v>
      </c>
      <c r="B18" t="s">
        <v>13</v>
      </c>
      <c r="C18" t="s">
        <v>44</v>
      </c>
      <c r="D18" s="1">
        <v>45265</v>
      </c>
      <c r="E18" t="s">
        <v>29</v>
      </c>
      <c r="F18">
        <v>10</v>
      </c>
      <c r="G18">
        <v>35</v>
      </c>
      <c r="H18">
        <v>9</v>
      </c>
      <c r="I18">
        <v>13</v>
      </c>
      <c r="J18">
        <v>2</v>
      </c>
      <c r="K18" t="s">
        <v>47</v>
      </c>
      <c r="L18">
        <v>11</v>
      </c>
      <c r="M18">
        <v>5</v>
      </c>
      <c r="N18">
        <f>YEAR(Table1[[#This Row],[Violation Date]])</f>
        <v>2023</v>
      </c>
    </row>
    <row r="19" spans="1:14" x14ac:dyDescent="0.3">
      <c r="A19" t="s">
        <v>50</v>
      </c>
      <c r="B19" t="s">
        <v>27</v>
      </c>
      <c r="C19" t="s">
        <v>44</v>
      </c>
      <c r="D19" s="1">
        <v>45315</v>
      </c>
      <c r="E19" t="s">
        <v>15</v>
      </c>
      <c r="F19">
        <v>18</v>
      </c>
      <c r="G19">
        <v>16</v>
      </c>
      <c r="H19">
        <v>30</v>
      </c>
      <c r="I19">
        <v>14</v>
      </c>
      <c r="J19">
        <v>13</v>
      </c>
      <c r="K19" t="s">
        <v>33</v>
      </c>
      <c r="L19">
        <v>11</v>
      </c>
      <c r="M19">
        <v>2</v>
      </c>
      <c r="N19">
        <f>YEAR(Table1[[#This Row],[Violation Date]])</f>
        <v>2024</v>
      </c>
    </row>
    <row r="20" spans="1:14" x14ac:dyDescent="0.3">
      <c r="A20" t="s">
        <v>51</v>
      </c>
      <c r="B20" t="s">
        <v>13</v>
      </c>
      <c r="C20" t="s">
        <v>28</v>
      </c>
      <c r="D20" s="1">
        <v>45552</v>
      </c>
      <c r="E20" t="s">
        <v>52</v>
      </c>
      <c r="F20" t="s">
        <v>53</v>
      </c>
      <c r="G20">
        <v>20</v>
      </c>
      <c r="H20">
        <v>38</v>
      </c>
      <c r="I20">
        <v>5</v>
      </c>
      <c r="J20">
        <v>6</v>
      </c>
      <c r="K20" t="s">
        <v>16</v>
      </c>
      <c r="L20">
        <v>11</v>
      </c>
      <c r="M20">
        <v>5</v>
      </c>
      <c r="N20">
        <f>YEAR(Table1[[#This Row],[Violation Date]])</f>
        <v>2024</v>
      </c>
    </row>
    <row r="21" spans="1:14" x14ac:dyDescent="0.3">
      <c r="A21" t="s">
        <v>54</v>
      </c>
      <c r="B21" t="s">
        <v>13</v>
      </c>
      <c r="C21" t="s">
        <v>14</v>
      </c>
      <c r="D21" s="1">
        <v>45039</v>
      </c>
      <c r="E21" t="s">
        <v>25</v>
      </c>
      <c r="F21">
        <v>17</v>
      </c>
      <c r="G21">
        <v>46</v>
      </c>
      <c r="H21">
        <v>15</v>
      </c>
      <c r="I21">
        <v>11</v>
      </c>
      <c r="J21">
        <v>2</v>
      </c>
      <c r="K21" t="s">
        <v>33</v>
      </c>
      <c r="L21">
        <v>10</v>
      </c>
      <c r="M21">
        <v>5</v>
      </c>
      <c r="N21">
        <f>YEAR(Table1[[#This Row],[Violation Date]])</f>
        <v>2023</v>
      </c>
    </row>
    <row r="22" spans="1:14" x14ac:dyDescent="0.3">
      <c r="A22" t="s">
        <v>55</v>
      </c>
      <c r="B22" t="s">
        <v>13</v>
      </c>
      <c r="C22" t="s">
        <v>28</v>
      </c>
      <c r="D22" s="1">
        <v>45340</v>
      </c>
      <c r="E22" t="s">
        <v>29</v>
      </c>
      <c r="F22" t="s">
        <v>56</v>
      </c>
      <c r="G22">
        <v>50</v>
      </c>
      <c r="H22">
        <v>28</v>
      </c>
      <c r="I22">
        <v>8</v>
      </c>
      <c r="J22">
        <v>3</v>
      </c>
      <c r="K22" t="s">
        <v>16</v>
      </c>
      <c r="L22">
        <v>15</v>
      </c>
      <c r="M22">
        <v>4</v>
      </c>
      <c r="N22">
        <f>YEAR(Table1[[#This Row],[Violation Date]])</f>
        <v>2024</v>
      </c>
    </row>
    <row r="23" spans="1:14" x14ac:dyDescent="0.3">
      <c r="A23" t="s">
        <v>57</v>
      </c>
      <c r="B23" t="s">
        <v>27</v>
      </c>
      <c r="C23" t="s">
        <v>35</v>
      </c>
      <c r="D23" s="1">
        <v>45237</v>
      </c>
      <c r="E23" t="s">
        <v>32</v>
      </c>
      <c r="F23">
        <v>10</v>
      </c>
      <c r="G23">
        <v>16</v>
      </c>
      <c r="H23">
        <v>13</v>
      </c>
      <c r="I23">
        <v>6</v>
      </c>
      <c r="J23">
        <v>9</v>
      </c>
      <c r="K23" t="s">
        <v>47</v>
      </c>
      <c r="L23">
        <v>18</v>
      </c>
      <c r="M23">
        <v>1</v>
      </c>
      <c r="N23">
        <f>YEAR(Table1[[#This Row],[Violation Date]])</f>
        <v>2023</v>
      </c>
    </row>
    <row r="24" spans="1:14" x14ac:dyDescent="0.3">
      <c r="A24" t="s">
        <v>58</v>
      </c>
      <c r="B24" t="s">
        <v>18</v>
      </c>
      <c r="C24" t="s">
        <v>19</v>
      </c>
      <c r="D24" s="1">
        <v>45209</v>
      </c>
      <c r="E24" t="s">
        <v>25</v>
      </c>
      <c r="F24">
        <v>15</v>
      </c>
      <c r="G24">
        <v>10</v>
      </c>
      <c r="H24">
        <v>13</v>
      </c>
      <c r="I24">
        <v>9</v>
      </c>
      <c r="J24">
        <v>7</v>
      </c>
      <c r="K24" t="s">
        <v>33</v>
      </c>
      <c r="L24">
        <v>19</v>
      </c>
      <c r="M24">
        <v>4</v>
      </c>
      <c r="N24">
        <f>YEAR(Table1[[#This Row],[Violation Date]])</f>
        <v>2023</v>
      </c>
    </row>
    <row r="25" spans="1:14" x14ac:dyDescent="0.3">
      <c r="A25" t="s">
        <v>59</v>
      </c>
      <c r="B25" t="s">
        <v>23</v>
      </c>
      <c r="C25" t="s">
        <v>35</v>
      </c>
      <c r="D25" s="1">
        <v>45243</v>
      </c>
      <c r="E25" t="s">
        <v>15</v>
      </c>
      <c r="F25">
        <v>19</v>
      </c>
      <c r="G25">
        <v>10</v>
      </c>
      <c r="H25">
        <v>11</v>
      </c>
      <c r="I25">
        <v>12</v>
      </c>
      <c r="J25">
        <v>5</v>
      </c>
      <c r="K25" t="s">
        <v>21</v>
      </c>
      <c r="L25">
        <v>18</v>
      </c>
      <c r="M25">
        <v>2</v>
      </c>
      <c r="N25">
        <f>YEAR(Table1[[#This Row],[Violation Date]])</f>
        <v>2023</v>
      </c>
    </row>
    <row r="26" spans="1:14" x14ac:dyDescent="0.3">
      <c r="A26" t="s">
        <v>60</v>
      </c>
      <c r="B26" t="s">
        <v>13</v>
      </c>
      <c r="C26" t="s">
        <v>35</v>
      </c>
      <c r="D26" s="1">
        <v>45480</v>
      </c>
      <c r="E26" t="s">
        <v>29</v>
      </c>
      <c r="F26">
        <v>12</v>
      </c>
      <c r="G26">
        <v>13</v>
      </c>
      <c r="H26">
        <v>11</v>
      </c>
      <c r="I26">
        <v>14</v>
      </c>
      <c r="J26">
        <v>8</v>
      </c>
      <c r="K26" t="s">
        <v>16</v>
      </c>
      <c r="L26">
        <v>13</v>
      </c>
      <c r="M26">
        <v>1</v>
      </c>
      <c r="N26">
        <f>YEAR(Table1[[#This Row],[Violation Date]])</f>
        <v>2024</v>
      </c>
    </row>
    <row r="27" spans="1:14" x14ac:dyDescent="0.3">
      <c r="A27" t="s">
        <v>61</v>
      </c>
      <c r="B27" t="s">
        <v>27</v>
      </c>
      <c r="C27" t="s">
        <v>44</v>
      </c>
      <c r="D27" s="1">
        <v>45298</v>
      </c>
      <c r="E27" t="s">
        <v>52</v>
      </c>
      <c r="F27">
        <v>13</v>
      </c>
      <c r="G27">
        <v>16</v>
      </c>
      <c r="H27">
        <v>11</v>
      </c>
      <c r="I27">
        <v>11</v>
      </c>
      <c r="J27">
        <v>6</v>
      </c>
      <c r="K27" t="s">
        <v>16</v>
      </c>
      <c r="L27">
        <v>15</v>
      </c>
      <c r="M27">
        <v>1</v>
      </c>
      <c r="N27">
        <f>YEAR(Table1[[#This Row],[Violation Date]])</f>
        <v>2024</v>
      </c>
    </row>
    <row r="28" spans="1:14" x14ac:dyDescent="0.3">
      <c r="A28" t="s">
        <v>62</v>
      </c>
      <c r="B28" t="s">
        <v>27</v>
      </c>
      <c r="C28" t="s">
        <v>19</v>
      </c>
      <c r="D28" s="1">
        <v>45287</v>
      </c>
      <c r="E28" t="s">
        <v>32</v>
      </c>
      <c r="F28">
        <v>17</v>
      </c>
      <c r="G28">
        <v>16</v>
      </c>
      <c r="H28">
        <v>4</v>
      </c>
      <c r="I28">
        <v>6</v>
      </c>
      <c r="J28">
        <v>2</v>
      </c>
      <c r="K28" t="s">
        <v>21</v>
      </c>
      <c r="L28">
        <v>17</v>
      </c>
      <c r="M28">
        <v>4</v>
      </c>
      <c r="N28">
        <f>YEAR(Table1[[#This Row],[Violation Date]])</f>
        <v>2023</v>
      </c>
    </row>
    <row r="29" spans="1:14" x14ac:dyDescent="0.3">
      <c r="A29" t="s">
        <v>63</v>
      </c>
      <c r="B29" t="s">
        <v>23</v>
      </c>
      <c r="C29" t="s">
        <v>24</v>
      </c>
      <c r="D29" s="1">
        <v>45390</v>
      </c>
      <c r="E29" t="s">
        <v>15</v>
      </c>
      <c r="F29">
        <v>17</v>
      </c>
      <c r="G29">
        <v>10</v>
      </c>
      <c r="H29">
        <v>11</v>
      </c>
      <c r="I29">
        <v>9</v>
      </c>
      <c r="J29">
        <v>4</v>
      </c>
      <c r="K29" t="s">
        <v>21</v>
      </c>
      <c r="L29">
        <v>15</v>
      </c>
      <c r="M29">
        <v>1</v>
      </c>
      <c r="N29">
        <f>YEAR(Table1[[#This Row],[Violation Date]])</f>
        <v>2024</v>
      </c>
    </row>
    <row r="30" spans="1:14" x14ac:dyDescent="0.3">
      <c r="A30" t="s">
        <v>64</v>
      </c>
      <c r="B30" t="s">
        <v>18</v>
      </c>
      <c r="C30" t="s">
        <v>19</v>
      </c>
      <c r="D30" s="1">
        <v>45109</v>
      </c>
      <c r="E30" t="s">
        <v>65</v>
      </c>
      <c r="F30">
        <v>11</v>
      </c>
      <c r="G30">
        <v>18</v>
      </c>
      <c r="H30">
        <v>7</v>
      </c>
      <c r="I30">
        <v>9</v>
      </c>
      <c r="J30">
        <v>7</v>
      </c>
      <c r="K30" t="s">
        <v>16</v>
      </c>
      <c r="L30">
        <v>16</v>
      </c>
      <c r="M30">
        <v>5</v>
      </c>
      <c r="N30">
        <f>YEAR(Table1[[#This Row],[Violation Date]])</f>
        <v>2023</v>
      </c>
    </row>
    <row r="31" spans="1:14" x14ac:dyDescent="0.3">
      <c r="A31" t="s">
        <v>66</v>
      </c>
      <c r="B31" t="s">
        <v>13</v>
      </c>
      <c r="C31" t="s">
        <v>44</v>
      </c>
      <c r="D31" s="1">
        <v>45188</v>
      </c>
      <c r="E31" t="s">
        <v>29</v>
      </c>
      <c r="F31">
        <v>15</v>
      </c>
      <c r="G31">
        <v>42</v>
      </c>
      <c r="H31">
        <v>2</v>
      </c>
      <c r="I31">
        <v>9</v>
      </c>
      <c r="J31">
        <v>4</v>
      </c>
      <c r="K31" t="s">
        <v>33</v>
      </c>
      <c r="L31">
        <v>12</v>
      </c>
      <c r="M31">
        <v>5</v>
      </c>
      <c r="N31">
        <f>YEAR(Table1[[#This Row],[Violation Date]])</f>
        <v>2023</v>
      </c>
    </row>
    <row r="32" spans="1:14" x14ac:dyDescent="0.3">
      <c r="A32" t="s">
        <v>67</v>
      </c>
      <c r="B32" t="s">
        <v>27</v>
      </c>
      <c r="C32" t="s">
        <v>24</v>
      </c>
      <c r="D32" s="1">
        <v>45475</v>
      </c>
      <c r="E32" t="s">
        <v>52</v>
      </c>
      <c r="F32">
        <v>15</v>
      </c>
      <c r="G32">
        <v>16</v>
      </c>
      <c r="H32">
        <v>32</v>
      </c>
      <c r="I32">
        <v>11</v>
      </c>
      <c r="J32">
        <v>5</v>
      </c>
      <c r="K32" t="s">
        <v>16</v>
      </c>
      <c r="L32">
        <v>19</v>
      </c>
      <c r="M32">
        <v>2</v>
      </c>
      <c r="N32">
        <f>YEAR(Table1[[#This Row],[Violation Date]])</f>
        <v>2024</v>
      </c>
    </row>
    <row r="33" spans="1:14" x14ac:dyDescent="0.3">
      <c r="A33" t="s">
        <v>68</v>
      </c>
      <c r="B33" t="s">
        <v>13</v>
      </c>
      <c r="C33" t="s">
        <v>35</v>
      </c>
      <c r="D33" s="1">
        <v>45148</v>
      </c>
      <c r="E33" t="s">
        <v>32</v>
      </c>
      <c r="F33">
        <v>13</v>
      </c>
      <c r="G33">
        <v>17</v>
      </c>
      <c r="H33">
        <v>6</v>
      </c>
      <c r="I33">
        <v>14</v>
      </c>
      <c r="J33">
        <v>4</v>
      </c>
      <c r="K33" t="s">
        <v>47</v>
      </c>
      <c r="L33">
        <v>18</v>
      </c>
      <c r="M33">
        <v>3</v>
      </c>
      <c r="N33">
        <f>YEAR(Table1[[#This Row],[Violation Date]])</f>
        <v>2023</v>
      </c>
    </row>
    <row r="34" spans="1:14" x14ac:dyDescent="0.3">
      <c r="A34" t="s">
        <v>69</v>
      </c>
      <c r="B34" t="s">
        <v>18</v>
      </c>
      <c r="C34" t="s">
        <v>19</v>
      </c>
      <c r="D34" s="1">
        <v>45456</v>
      </c>
      <c r="E34" t="s">
        <v>15</v>
      </c>
      <c r="F34">
        <v>11</v>
      </c>
      <c r="G34">
        <v>18</v>
      </c>
      <c r="H34">
        <v>11</v>
      </c>
      <c r="I34">
        <v>6</v>
      </c>
      <c r="J34">
        <v>6</v>
      </c>
      <c r="K34" t="s">
        <v>21</v>
      </c>
      <c r="L34">
        <v>15</v>
      </c>
      <c r="M34">
        <v>1</v>
      </c>
      <c r="N34">
        <f>YEAR(Table1[[#This Row],[Violation Date]])</f>
        <v>2024</v>
      </c>
    </row>
    <row r="35" spans="1:14" x14ac:dyDescent="0.3">
      <c r="A35" t="s">
        <v>70</v>
      </c>
      <c r="B35" t="s">
        <v>23</v>
      </c>
      <c r="C35" t="s">
        <v>28</v>
      </c>
      <c r="D35" s="1">
        <v>45619</v>
      </c>
      <c r="E35" t="s">
        <v>65</v>
      </c>
      <c r="F35" t="s">
        <v>71</v>
      </c>
      <c r="G35">
        <v>50</v>
      </c>
      <c r="H35">
        <v>11</v>
      </c>
      <c r="I35">
        <v>11</v>
      </c>
      <c r="J35">
        <v>3</v>
      </c>
      <c r="K35" t="s">
        <v>33</v>
      </c>
      <c r="L35">
        <v>13</v>
      </c>
      <c r="M35">
        <v>4</v>
      </c>
      <c r="N35">
        <f>YEAR(Table1[[#This Row],[Violation Date]])</f>
        <v>2024</v>
      </c>
    </row>
    <row r="36" spans="1:14" x14ac:dyDescent="0.3">
      <c r="A36" t="s">
        <v>72</v>
      </c>
      <c r="B36" t="s">
        <v>13</v>
      </c>
      <c r="C36" t="s">
        <v>14</v>
      </c>
      <c r="D36" s="1">
        <v>45073</v>
      </c>
      <c r="E36" t="s">
        <v>52</v>
      </c>
      <c r="F36">
        <v>18</v>
      </c>
      <c r="G36">
        <v>41</v>
      </c>
      <c r="H36">
        <v>11</v>
      </c>
      <c r="I36">
        <v>12</v>
      </c>
      <c r="J36">
        <v>4</v>
      </c>
      <c r="K36" t="s">
        <v>16</v>
      </c>
      <c r="L36">
        <v>12</v>
      </c>
      <c r="M36">
        <v>3</v>
      </c>
      <c r="N36">
        <f>YEAR(Table1[[#This Row],[Violation Date]])</f>
        <v>2023</v>
      </c>
    </row>
    <row r="37" spans="1:14" x14ac:dyDescent="0.3">
      <c r="A37" t="s">
        <v>73</v>
      </c>
      <c r="B37" t="s">
        <v>27</v>
      </c>
      <c r="C37" t="s">
        <v>44</v>
      </c>
      <c r="D37" s="1">
        <v>44978</v>
      </c>
      <c r="E37" t="s">
        <v>29</v>
      </c>
      <c r="F37">
        <v>14</v>
      </c>
      <c r="G37">
        <v>16</v>
      </c>
      <c r="H37">
        <v>9</v>
      </c>
      <c r="I37">
        <v>8</v>
      </c>
      <c r="J37">
        <v>3</v>
      </c>
      <c r="K37" t="s">
        <v>21</v>
      </c>
      <c r="L37">
        <v>11</v>
      </c>
      <c r="M37">
        <v>4</v>
      </c>
      <c r="N37">
        <f>YEAR(Table1[[#This Row],[Violation Date]])</f>
        <v>2023</v>
      </c>
    </row>
    <row r="38" spans="1:14" x14ac:dyDescent="0.3">
      <c r="A38" t="s">
        <v>74</v>
      </c>
      <c r="B38" t="s">
        <v>13</v>
      </c>
      <c r="C38" t="s">
        <v>24</v>
      </c>
      <c r="D38" s="1">
        <v>45396</v>
      </c>
      <c r="E38" t="s">
        <v>32</v>
      </c>
      <c r="F38">
        <v>17</v>
      </c>
      <c r="G38">
        <v>15</v>
      </c>
      <c r="H38">
        <v>11</v>
      </c>
      <c r="I38">
        <v>9</v>
      </c>
      <c r="J38">
        <v>5</v>
      </c>
      <c r="K38" t="s">
        <v>33</v>
      </c>
      <c r="L38">
        <v>17</v>
      </c>
      <c r="M38">
        <v>2</v>
      </c>
      <c r="N38">
        <f>YEAR(Table1[[#This Row],[Violation Date]])</f>
        <v>2024</v>
      </c>
    </row>
    <row r="39" spans="1:14" x14ac:dyDescent="0.3">
      <c r="A39" t="s">
        <v>75</v>
      </c>
      <c r="B39" t="s">
        <v>13</v>
      </c>
      <c r="C39" t="s">
        <v>19</v>
      </c>
      <c r="D39" s="1">
        <v>45179</v>
      </c>
      <c r="E39" t="s">
        <v>15</v>
      </c>
      <c r="F39">
        <v>11</v>
      </c>
      <c r="G39">
        <v>23</v>
      </c>
      <c r="H39">
        <v>11</v>
      </c>
      <c r="I39">
        <v>5</v>
      </c>
      <c r="J39">
        <v>6</v>
      </c>
      <c r="K39" t="s">
        <v>21</v>
      </c>
      <c r="L39">
        <v>14</v>
      </c>
      <c r="M39">
        <v>5</v>
      </c>
      <c r="N39">
        <f>YEAR(Table1[[#This Row],[Violation Date]])</f>
        <v>2023</v>
      </c>
    </row>
    <row r="40" spans="1:14" x14ac:dyDescent="0.3">
      <c r="A40" t="s">
        <v>76</v>
      </c>
      <c r="B40" t="s">
        <v>27</v>
      </c>
      <c r="C40" t="s">
        <v>28</v>
      </c>
      <c r="D40" s="1">
        <v>45089</v>
      </c>
      <c r="E40" t="s">
        <v>29</v>
      </c>
      <c r="F40" t="s">
        <v>30</v>
      </c>
      <c r="G40">
        <v>0</v>
      </c>
      <c r="H40">
        <v>7</v>
      </c>
      <c r="I40">
        <v>7</v>
      </c>
      <c r="J40">
        <v>3</v>
      </c>
      <c r="K40" t="s">
        <v>16</v>
      </c>
      <c r="L40">
        <v>16</v>
      </c>
      <c r="M40">
        <v>1</v>
      </c>
      <c r="N40">
        <f>YEAR(Table1[[#This Row],[Violation Date]])</f>
        <v>2023</v>
      </c>
    </row>
    <row r="41" spans="1:14" x14ac:dyDescent="0.3">
      <c r="A41" t="s">
        <v>77</v>
      </c>
      <c r="B41" t="s">
        <v>23</v>
      </c>
      <c r="C41" t="s">
        <v>35</v>
      </c>
      <c r="D41" s="1">
        <v>45633</v>
      </c>
      <c r="E41" t="s">
        <v>52</v>
      </c>
      <c r="F41">
        <v>13</v>
      </c>
      <c r="G41">
        <v>14</v>
      </c>
      <c r="H41">
        <v>7</v>
      </c>
      <c r="I41">
        <v>13</v>
      </c>
      <c r="J41">
        <v>4</v>
      </c>
      <c r="K41" t="s">
        <v>47</v>
      </c>
      <c r="L41">
        <v>20</v>
      </c>
      <c r="M41">
        <v>2</v>
      </c>
      <c r="N41">
        <f>YEAR(Table1[[#This Row],[Violation Date]])</f>
        <v>2024</v>
      </c>
    </row>
    <row r="42" spans="1:14" x14ac:dyDescent="0.3">
      <c r="A42" t="s">
        <v>78</v>
      </c>
      <c r="B42" t="s">
        <v>13</v>
      </c>
      <c r="C42" t="s">
        <v>35</v>
      </c>
      <c r="D42" s="1">
        <v>44995</v>
      </c>
      <c r="E42" t="s">
        <v>65</v>
      </c>
      <c r="F42">
        <v>16</v>
      </c>
      <c r="G42">
        <v>12</v>
      </c>
      <c r="H42">
        <v>7</v>
      </c>
      <c r="I42">
        <v>10</v>
      </c>
      <c r="J42">
        <v>7</v>
      </c>
      <c r="K42" t="s">
        <v>21</v>
      </c>
      <c r="L42">
        <v>18</v>
      </c>
      <c r="M42">
        <v>1</v>
      </c>
      <c r="N42">
        <f>YEAR(Table1[[#This Row],[Violation Date]])</f>
        <v>2023</v>
      </c>
    </row>
    <row r="43" spans="1:14" x14ac:dyDescent="0.3">
      <c r="A43" t="s">
        <v>79</v>
      </c>
      <c r="B43" t="s">
        <v>27</v>
      </c>
      <c r="C43" t="s">
        <v>44</v>
      </c>
      <c r="D43" s="1">
        <v>45426</v>
      </c>
      <c r="E43" t="s">
        <v>32</v>
      </c>
      <c r="F43">
        <v>19</v>
      </c>
      <c r="G43">
        <v>16</v>
      </c>
      <c r="H43">
        <v>17</v>
      </c>
      <c r="I43">
        <v>12</v>
      </c>
      <c r="J43">
        <v>5</v>
      </c>
      <c r="K43" t="s">
        <v>47</v>
      </c>
      <c r="L43">
        <v>16</v>
      </c>
      <c r="M43">
        <v>4</v>
      </c>
      <c r="N43">
        <f>YEAR(Table1[[#This Row],[Violation Date]])</f>
        <v>2024</v>
      </c>
    </row>
    <row r="44" spans="1:14" x14ac:dyDescent="0.3">
      <c r="A44" t="s">
        <v>80</v>
      </c>
      <c r="B44" t="s">
        <v>23</v>
      </c>
      <c r="C44" t="s">
        <v>19</v>
      </c>
      <c r="D44" s="1">
        <v>45491</v>
      </c>
      <c r="E44" t="s">
        <v>15</v>
      </c>
      <c r="F44">
        <v>11</v>
      </c>
      <c r="G44">
        <v>23</v>
      </c>
      <c r="H44">
        <v>7</v>
      </c>
      <c r="I44">
        <v>7</v>
      </c>
      <c r="J44">
        <v>8</v>
      </c>
      <c r="K44" t="s">
        <v>16</v>
      </c>
      <c r="L44">
        <v>17</v>
      </c>
      <c r="M44">
        <v>2</v>
      </c>
      <c r="N44">
        <f>YEAR(Table1[[#This Row],[Violation Date]])</f>
        <v>2024</v>
      </c>
    </row>
    <row r="45" spans="1:14" x14ac:dyDescent="0.3">
      <c r="A45" t="s">
        <v>81</v>
      </c>
      <c r="B45" t="s">
        <v>18</v>
      </c>
      <c r="C45" t="s">
        <v>14</v>
      </c>
      <c r="D45" s="1">
        <v>45283</v>
      </c>
      <c r="E45" t="s">
        <v>52</v>
      </c>
      <c r="F45">
        <v>17</v>
      </c>
      <c r="G45">
        <v>18</v>
      </c>
      <c r="H45">
        <v>7</v>
      </c>
      <c r="I45">
        <v>10</v>
      </c>
      <c r="J45">
        <v>6</v>
      </c>
      <c r="K45" t="s">
        <v>21</v>
      </c>
      <c r="L45">
        <v>19</v>
      </c>
      <c r="M45">
        <v>1</v>
      </c>
      <c r="N45">
        <f>YEAR(Table1[[#This Row],[Violation Date]])</f>
        <v>2023</v>
      </c>
    </row>
    <row r="46" spans="1:14" x14ac:dyDescent="0.3">
      <c r="A46" t="s">
        <v>82</v>
      </c>
      <c r="B46" t="s">
        <v>13</v>
      </c>
      <c r="C46" t="s">
        <v>28</v>
      </c>
      <c r="D46" s="1">
        <v>45167</v>
      </c>
      <c r="E46" t="s">
        <v>65</v>
      </c>
      <c r="F46" t="s">
        <v>38</v>
      </c>
      <c r="G46">
        <v>15</v>
      </c>
      <c r="H46">
        <v>7</v>
      </c>
      <c r="I46">
        <v>13</v>
      </c>
      <c r="J46">
        <v>4</v>
      </c>
      <c r="K46" t="s">
        <v>33</v>
      </c>
      <c r="L46">
        <v>11</v>
      </c>
      <c r="M46">
        <v>2</v>
      </c>
      <c r="N46">
        <f>YEAR(Table1[[#This Row],[Violation Date]])</f>
        <v>2023</v>
      </c>
    </row>
    <row r="47" spans="1:14" x14ac:dyDescent="0.3">
      <c r="A47" t="s">
        <v>83</v>
      </c>
      <c r="B47" t="s">
        <v>13</v>
      </c>
      <c r="C47" t="s">
        <v>24</v>
      </c>
      <c r="D47" s="1">
        <v>45212</v>
      </c>
      <c r="E47" t="s">
        <v>29</v>
      </c>
      <c r="F47">
        <v>13</v>
      </c>
      <c r="G47">
        <v>23</v>
      </c>
      <c r="H47">
        <v>7</v>
      </c>
      <c r="I47">
        <v>9</v>
      </c>
      <c r="J47">
        <v>5</v>
      </c>
      <c r="K47" t="s">
        <v>16</v>
      </c>
      <c r="L47">
        <v>15</v>
      </c>
      <c r="M47">
        <v>5</v>
      </c>
      <c r="N47">
        <f>YEAR(Table1[[#This Row],[Violation Date]])</f>
        <v>2023</v>
      </c>
    </row>
    <row r="48" spans="1:14" x14ac:dyDescent="0.3">
      <c r="A48" t="s">
        <v>84</v>
      </c>
      <c r="B48" t="s">
        <v>27</v>
      </c>
      <c r="C48" t="s">
        <v>35</v>
      </c>
      <c r="D48" s="1">
        <v>45608</v>
      </c>
      <c r="E48" t="s">
        <v>32</v>
      </c>
      <c r="F48">
        <v>12</v>
      </c>
      <c r="G48">
        <v>16</v>
      </c>
      <c r="H48">
        <v>9</v>
      </c>
      <c r="I48">
        <v>6</v>
      </c>
      <c r="J48">
        <v>2</v>
      </c>
      <c r="K48" t="s">
        <v>16</v>
      </c>
      <c r="L48">
        <v>14</v>
      </c>
      <c r="M48">
        <v>3</v>
      </c>
      <c r="N48">
        <f>YEAR(Table1[[#This Row],[Violation Date]])</f>
        <v>2024</v>
      </c>
    </row>
    <row r="49" spans="1:14" x14ac:dyDescent="0.3">
      <c r="A49" t="s">
        <v>85</v>
      </c>
      <c r="B49" t="s">
        <v>23</v>
      </c>
      <c r="C49" t="s">
        <v>19</v>
      </c>
      <c r="D49" s="1">
        <v>44946</v>
      </c>
      <c r="E49" t="s">
        <v>52</v>
      </c>
      <c r="F49">
        <v>19</v>
      </c>
      <c r="G49">
        <v>23</v>
      </c>
      <c r="H49">
        <v>7</v>
      </c>
      <c r="I49">
        <v>11</v>
      </c>
      <c r="J49">
        <v>6</v>
      </c>
      <c r="K49" t="s">
        <v>33</v>
      </c>
      <c r="L49">
        <v>13</v>
      </c>
      <c r="M49">
        <v>5</v>
      </c>
      <c r="N49">
        <f>YEAR(Table1[[#This Row],[Violation Date]])</f>
        <v>2023</v>
      </c>
    </row>
    <row r="50" spans="1:14" x14ac:dyDescent="0.3">
      <c r="A50" t="s">
        <v>86</v>
      </c>
      <c r="B50" t="s">
        <v>13</v>
      </c>
      <c r="C50" t="s">
        <v>44</v>
      </c>
      <c r="D50" s="1">
        <v>45393</v>
      </c>
      <c r="E50" t="s">
        <v>15</v>
      </c>
      <c r="F50">
        <v>16</v>
      </c>
      <c r="G50">
        <v>40</v>
      </c>
      <c r="H50">
        <v>7</v>
      </c>
      <c r="I50">
        <v>12</v>
      </c>
      <c r="J50">
        <v>4</v>
      </c>
      <c r="K50" t="s">
        <v>16</v>
      </c>
      <c r="L50">
        <v>12</v>
      </c>
      <c r="M50">
        <v>4</v>
      </c>
      <c r="N50">
        <f>YEAR(Table1[[#This Row],[Violation Date]])</f>
        <v>2024</v>
      </c>
    </row>
    <row r="51" spans="1:14" x14ac:dyDescent="0.3">
      <c r="A51" t="s">
        <v>87</v>
      </c>
      <c r="B51" t="s">
        <v>23</v>
      </c>
      <c r="C51" t="s">
        <v>24</v>
      </c>
      <c r="D51" s="1">
        <v>45129</v>
      </c>
      <c r="E51" t="s">
        <v>65</v>
      </c>
      <c r="F51">
        <v>17</v>
      </c>
      <c r="G51">
        <v>23</v>
      </c>
      <c r="H51">
        <v>7</v>
      </c>
      <c r="I51">
        <v>15</v>
      </c>
      <c r="J51">
        <v>5</v>
      </c>
      <c r="K51" t="s">
        <v>47</v>
      </c>
      <c r="L51">
        <v>19</v>
      </c>
      <c r="M51">
        <v>3</v>
      </c>
      <c r="N51">
        <f>YEAR(Table1[[#This Row],[Violation Date]])</f>
        <v>2023</v>
      </c>
    </row>
    <row r="52" spans="1:14" x14ac:dyDescent="0.3">
      <c r="A52" t="s">
        <v>88</v>
      </c>
      <c r="B52" t="s">
        <v>13</v>
      </c>
      <c r="C52" t="s">
        <v>28</v>
      </c>
      <c r="D52" s="1">
        <v>45003</v>
      </c>
      <c r="E52" t="s">
        <v>29</v>
      </c>
      <c r="F52" t="s">
        <v>53</v>
      </c>
      <c r="G52">
        <v>25</v>
      </c>
      <c r="H52">
        <v>7</v>
      </c>
      <c r="I52">
        <v>11</v>
      </c>
      <c r="J52">
        <v>5</v>
      </c>
      <c r="K52" t="s">
        <v>21</v>
      </c>
      <c r="L52">
        <v>18</v>
      </c>
      <c r="M52">
        <v>4</v>
      </c>
      <c r="N52">
        <f>YEAR(Table1[[#This Row],[Violation Date]])</f>
        <v>2023</v>
      </c>
    </row>
    <row r="53" spans="1:14" x14ac:dyDescent="0.3">
      <c r="A53" t="s">
        <v>89</v>
      </c>
      <c r="B53" t="s">
        <v>23</v>
      </c>
      <c r="C53" t="s">
        <v>14</v>
      </c>
      <c r="D53" s="1">
        <v>45348</v>
      </c>
      <c r="E53" t="s">
        <v>32</v>
      </c>
      <c r="F53">
        <v>19</v>
      </c>
      <c r="G53">
        <v>23</v>
      </c>
      <c r="H53">
        <v>8</v>
      </c>
      <c r="I53">
        <v>15</v>
      </c>
      <c r="J53">
        <v>6</v>
      </c>
      <c r="K53" t="s">
        <v>33</v>
      </c>
      <c r="L53">
        <v>16</v>
      </c>
      <c r="M53">
        <v>1</v>
      </c>
      <c r="N53">
        <f>YEAR(Table1[[#This Row],[Violation Date]])</f>
        <v>2024</v>
      </c>
    </row>
    <row r="54" spans="1:14" x14ac:dyDescent="0.3">
      <c r="A54" t="s">
        <v>90</v>
      </c>
      <c r="B54" t="s">
        <v>27</v>
      </c>
      <c r="C54" t="s">
        <v>35</v>
      </c>
      <c r="D54" s="1">
        <v>45643</v>
      </c>
      <c r="E54" t="s">
        <v>15</v>
      </c>
      <c r="F54">
        <v>14</v>
      </c>
      <c r="G54">
        <v>15</v>
      </c>
      <c r="H54">
        <v>7</v>
      </c>
      <c r="I54">
        <v>7</v>
      </c>
      <c r="J54">
        <v>5</v>
      </c>
      <c r="K54" t="s">
        <v>47</v>
      </c>
      <c r="L54">
        <v>15</v>
      </c>
      <c r="M54">
        <v>3</v>
      </c>
      <c r="N54">
        <f>YEAR(Table1[[#This Row],[Violation Date]])</f>
        <v>2024</v>
      </c>
    </row>
    <row r="55" spans="1:14" x14ac:dyDescent="0.3">
      <c r="A55" t="s">
        <v>91</v>
      </c>
      <c r="B55" t="s">
        <v>13</v>
      </c>
      <c r="C55" t="s">
        <v>44</v>
      </c>
      <c r="D55" s="1">
        <v>45056</v>
      </c>
      <c r="E55" t="s">
        <v>52</v>
      </c>
      <c r="F55">
        <v>11</v>
      </c>
      <c r="G55">
        <v>23</v>
      </c>
      <c r="H55">
        <v>7</v>
      </c>
      <c r="I55">
        <v>6</v>
      </c>
      <c r="J55">
        <v>3</v>
      </c>
      <c r="K55" t="s">
        <v>16</v>
      </c>
      <c r="L55">
        <v>17</v>
      </c>
      <c r="M55">
        <v>2</v>
      </c>
      <c r="N55">
        <f>YEAR(Table1[[#This Row],[Violation Date]])</f>
        <v>2023</v>
      </c>
    </row>
    <row r="56" spans="1:14" x14ac:dyDescent="0.3">
      <c r="A56" t="s">
        <v>92</v>
      </c>
      <c r="B56" t="s">
        <v>13</v>
      </c>
      <c r="C56" t="s">
        <v>24</v>
      </c>
      <c r="D56" s="1">
        <v>45559</v>
      </c>
      <c r="E56" t="s">
        <v>65</v>
      </c>
      <c r="F56">
        <v>16</v>
      </c>
      <c r="G56">
        <v>36</v>
      </c>
      <c r="H56">
        <v>7</v>
      </c>
      <c r="I56">
        <v>9</v>
      </c>
      <c r="J56">
        <v>7</v>
      </c>
      <c r="K56" t="s">
        <v>21</v>
      </c>
      <c r="L56">
        <v>13</v>
      </c>
      <c r="M56">
        <v>5</v>
      </c>
      <c r="N56">
        <f>YEAR(Table1[[#This Row],[Violation Date]])</f>
        <v>2024</v>
      </c>
    </row>
    <row r="57" spans="1:14" x14ac:dyDescent="0.3">
      <c r="A57" t="s">
        <v>93</v>
      </c>
      <c r="B57" t="s">
        <v>18</v>
      </c>
      <c r="C57" t="s">
        <v>19</v>
      </c>
      <c r="D57" s="1">
        <v>44971</v>
      </c>
      <c r="E57" t="s">
        <v>29</v>
      </c>
      <c r="F57">
        <v>13</v>
      </c>
      <c r="G57">
        <v>18</v>
      </c>
      <c r="H57">
        <v>7</v>
      </c>
      <c r="I57">
        <v>8</v>
      </c>
      <c r="J57">
        <v>6</v>
      </c>
      <c r="K57" t="s">
        <v>33</v>
      </c>
      <c r="L57">
        <v>19</v>
      </c>
      <c r="M57">
        <v>4</v>
      </c>
      <c r="N57">
        <f>YEAR(Table1[[#This Row],[Violation Date]])</f>
        <v>2023</v>
      </c>
    </row>
    <row r="58" spans="1:14" x14ac:dyDescent="0.3">
      <c r="A58" t="s">
        <v>94</v>
      </c>
      <c r="B58" t="s">
        <v>27</v>
      </c>
      <c r="C58" t="s">
        <v>28</v>
      </c>
      <c r="D58" s="1">
        <v>45654</v>
      </c>
      <c r="E58" t="s">
        <v>32</v>
      </c>
      <c r="F58" t="s">
        <v>56</v>
      </c>
      <c r="G58">
        <v>40</v>
      </c>
      <c r="H58">
        <v>7</v>
      </c>
      <c r="I58">
        <v>10</v>
      </c>
      <c r="J58">
        <v>5</v>
      </c>
      <c r="K58" t="s">
        <v>47</v>
      </c>
      <c r="L58">
        <v>14</v>
      </c>
      <c r="M58">
        <v>3</v>
      </c>
      <c r="N58">
        <f>YEAR(Table1[[#This Row],[Violation Date]])</f>
        <v>2024</v>
      </c>
    </row>
    <row r="59" spans="1:14" x14ac:dyDescent="0.3">
      <c r="A59" t="s">
        <v>95</v>
      </c>
      <c r="B59" t="s">
        <v>23</v>
      </c>
      <c r="C59" t="s">
        <v>35</v>
      </c>
      <c r="D59" s="1">
        <v>45455</v>
      </c>
      <c r="E59" t="s">
        <v>65</v>
      </c>
      <c r="F59">
        <v>15</v>
      </c>
      <c r="G59">
        <v>23</v>
      </c>
      <c r="H59">
        <v>2</v>
      </c>
      <c r="I59">
        <v>12</v>
      </c>
      <c r="J59">
        <v>8</v>
      </c>
      <c r="K59" t="s">
        <v>16</v>
      </c>
      <c r="L59">
        <v>12</v>
      </c>
      <c r="M59">
        <v>5</v>
      </c>
      <c r="N59">
        <f>YEAR(Table1[[#This Row],[Violation Date]])</f>
        <v>2024</v>
      </c>
    </row>
    <row r="60" spans="1:14" x14ac:dyDescent="0.3">
      <c r="A60" t="s">
        <v>96</v>
      </c>
      <c r="B60" t="s">
        <v>13</v>
      </c>
      <c r="C60" t="s">
        <v>44</v>
      </c>
      <c r="D60" s="1">
        <v>45117</v>
      </c>
      <c r="E60" t="s">
        <v>15</v>
      </c>
      <c r="F60">
        <v>18</v>
      </c>
      <c r="G60">
        <v>41</v>
      </c>
      <c r="H60">
        <v>2</v>
      </c>
      <c r="I60">
        <v>13</v>
      </c>
      <c r="J60">
        <v>4</v>
      </c>
      <c r="K60" t="s">
        <v>47</v>
      </c>
      <c r="L60">
        <v>16</v>
      </c>
      <c r="M60">
        <v>2</v>
      </c>
      <c r="N60">
        <f>YEAR(Table1[[#This Row],[Violation Date]])</f>
        <v>2023</v>
      </c>
    </row>
    <row r="61" spans="1:14" x14ac:dyDescent="0.3">
      <c r="A61" t="s">
        <v>97</v>
      </c>
      <c r="B61" t="s">
        <v>13</v>
      </c>
      <c r="C61" t="s">
        <v>24</v>
      </c>
      <c r="D61" s="1">
        <v>45252</v>
      </c>
      <c r="E61" t="s">
        <v>52</v>
      </c>
      <c r="F61">
        <v>19</v>
      </c>
      <c r="G61">
        <v>23</v>
      </c>
      <c r="H61">
        <v>4</v>
      </c>
      <c r="I61">
        <v>14</v>
      </c>
      <c r="J61">
        <v>5</v>
      </c>
      <c r="K61" t="s">
        <v>33</v>
      </c>
      <c r="L61">
        <v>17</v>
      </c>
      <c r="M61">
        <v>3</v>
      </c>
      <c r="N61">
        <f>YEAR(Table1[[#This Row],[Violation Date]])</f>
        <v>2023</v>
      </c>
    </row>
    <row r="62" spans="1:14" x14ac:dyDescent="0.3">
      <c r="A62" t="s">
        <v>98</v>
      </c>
      <c r="B62" t="s">
        <v>27</v>
      </c>
      <c r="C62" t="s">
        <v>19</v>
      </c>
      <c r="D62" s="1">
        <v>44950</v>
      </c>
      <c r="E62" t="s">
        <v>29</v>
      </c>
      <c r="F62">
        <v>18</v>
      </c>
      <c r="G62">
        <v>20</v>
      </c>
      <c r="H62">
        <v>2</v>
      </c>
      <c r="I62">
        <v>9</v>
      </c>
      <c r="J62">
        <v>4</v>
      </c>
      <c r="K62" t="s">
        <v>16</v>
      </c>
      <c r="L62">
        <v>14</v>
      </c>
      <c r="M62">
        <v>2</v>
      </c>
      <c r="N62">
        <f>YEAR(Table1[[#This Row],[Violation Date]])</f>
        <v>2023</v>
      </c>
    </row>
    <row r="63" spans="1:14" x14ac:dyDescent="0.3">
      <c r="A63" t="s">
        <v>99</v>
      </c>
      <c r="B63" t="s">
        <v>13</v>
      </c>
      <c r="C63" t="s">
        <v>14</v>
      </c>
      <c r="D63" s="1">
        <v>45025</v>
      </c>
      <c r="E63" t="s">
        <v>52</v>
      </c>
      <c r="F63">
        <v>12</v>
      </c>
      <c r="G63">
        <v>46</v>
      </c>
      <c r="H63">
        <v>1</v>
      </c>
      <c r="I63">
        <v>15</v>
      </c>
      <c r="J63">
        <v>6</v>
      </c>
      <c r="K63" t="s">
        <v>21</v>
      </c>
      <c r="L63">
        <v>16</v>
      </c>
      <c r="M63">
        <v>4</v>
      </c>
      <c r="N63">
        <f>YEAR(Table1[[#This Row],[Violation Date]])</f>
        <v>2023</v>
      </c>
    </row>
    <row r="64" spans="1:14" x14ac:dyDescent="0.3">
      <c r="A64" t="s">
        <v>100</v>
      </c>
      <c r="B64" t="s">
        <v>23</v>
      </c>
      <c r="C64" t="s">
        <v>35</v>
      </c>
      <c r="D64" s="1">
        <v>45252</v>
      </c>
      <c r="E64" t="s">
        <v>15</v>
      </c>
      <c r="F64">
        <v>16</v>
      </c>
      <c r="G64">
        <v>13</v>
      </c>
      <c r="H64">
        <v>2</v>
      </c>
      <c r="I64">
        <v>10</v>
      </c>
      <c r="J64">
        <v>8</v>
      </c>
      <c r="K64" t="s">
        <v>33</v>
      </c>
      <c r="L64">
        <v>19</v>
      </c>
      <c r="M64">
        <v>1</v>
      </c>
      <c r="N64">
        <f>YEAR(Table1[[#This Row],[Violation Date]])</f>
        <v>2023</v>
      </c>
    </row>
    <row r="65" spans="1:14" x14ac:dyDescent="0.3">
      <c r="A65" t="s">
        <v>101</v>
      </c>
      <c r="B65" t="s">
        <v>13</v>
      </c>
      <c r="C65" t="s">
        <v>44</v>
      </c>
      <c r="D65" s="1">
        <v>45222</v>
      </c>
      <c r="E65" t="s">
        <v>65</v>
      </c>
      <c r="F65">
        <v>11</v>
      </c>
      <c r="G65">
        <v>23</v>
      </c>
      <c r="H65">
        <v>2</v>
      </c>
      <c r="I65">
        <v>7</v>
      </c>
      <c r="J65">
        <v>5</v>
      </c>
      <c r="K65" t="s">
        <v>47</v>
      </c>
      <c r="L65">
        <v>11</v>
      </c>
      <c r="M65">
        <v>3</v>
      </c>
      <c r="N65">
        <f>YEAR(Table1[[#This Row],[Violation Date]])</f>
        <v>2023</v>
      </c>
    </row>
    <row r="66" spans="1:14" x14ac:dyDescent="0.3">
      <c r="A66" t="s">
        <v>102</v>
      </c>
      <c r="B66" t="s">
        <v>18</v>
      </c>
      <c r="C66" t="s">
        <v>28</v>
      </c>
      <c r="D66" s="1">
        <v>44982</v>
      </c>
      <c r="E66" t="s">
        <v>29</v>
      </c>
      <c r="F66" t="s">
        <v>71</v>
      </c>
      <c r="G66">
        <v>50</v>
      </c>
      <c r="H66">
        <v>3</v>
      </c>
      <c r="I66">
        <v>9</v>
      </c>
      <c r="J66">
        <v>3</v>
      </c>
      <c r="K66" t="s">
        <v>16</v>
      </c>
      <c r="L66">
        <v>15</v>
      </c>
      <c r="M66">
        <v>2</v>
      </c>
      <c r="N66">
        <f>YEAR(Table1[[#This Row],[Violation Date]])</f>
        <v>2023</v>
      </c>
    </row>
    <row r="67" spans="1:14" x14ac:dyDescent="0.3">
      <c r="A67" t="s">
        <v>103</v>
      </c>
      <c r="B67" t="s">
        <v>13</v>
      </c>
      <c r="C67" t="s">
        <v>24</v>
      </c>
      <c r="D67" s="1">
        <v>45481</v>
      </c>
      <c r="E67" t="s">
        <v>20</v>
      </c>
      <c r="F67">
        <v>19</v>
      </c>
      <c r="G67">
        <v>15</v>
      </c>
      <c r="H67">
        <v>2</v>
      </c>
      <c r="I67">
        <v>12</v>
      </c>
      <c r="J67">
        <v>7</v>
      </c>
      <c r="K67" t="s">
        <v>21</v>
      </c>
      <c r="L67">
        <v>17</v>
      </c>
      <c r="M67">
        <v>5</v>
      </c>
      <c r="N67">
        <f>YEAR(Table1[[#This Row],[Violation Date]])</f>
        <v>2024</v>
      </c>
    </row>
    <row r="68" spans="1:14" x14ac:dyDescent="0.3">
      <c r="A68" t="s">
        <v>104</v>
      </c>
      <c r="B68" t="s">
        <v>27</v>
      </c>
      <c r="C68" t="s">
        <v>19</v>
      </c>
      <c r="D68" s="1">
        <v>45056</v>
      </c>
      <c r="E68" t="s">
        <v>52</v>
      </c>
      <c r="F68">
        <v>14</v>
      </c>
      <c r="G68">
        <v>20</v>
      </c>
      <c r="H68">
        <v>2</v>
      </c>
      <c r="I68">
        <v>11</v>
      </c>
      <c r="J68">
        <v>6</v>
      </c>
      <c r="K68" t="s">
        <v>47</v>
      </c>
      <c r="L68">
        <v>12</v>
      </c>
      <c r="M68">
        <v>1</v>
      </c>
      <c r="N68">
        <f>YEAR(Table1[[#This Row],[Violation Date]])</f>
        <v>2023</v>
      </c>
    </row>
    <row r="69" spans="1:14" x14ac:dyDescent="0.3">
      <c r="A69" t="s">
        <v>105</v>
      </c>
      <c r="B69" t="s">
        <v>13</v>
      </c>
      <c r="C69" t="s">
        <v>14</v>
      </c>
      <c r="D69" s="1">
        <v>45178</v>
      </c>
      <c r="E69" t="s">
        <v>15</v>
      </c>
      <c r="F69">
        <v>18</v>
      </c>
      <c r="G69">
        <v>23</v>
      </c>
      <c r="H69">
        <v>2</v>
      </c>
      <c r="I69">
        <v>8</v>
      </c>
      <c r="J69">
        <v>7</v>
      </c>
      <c r="K69" t="s">
        <v>33</v>
      </c>
      <c r="L69">
        <v>13</v>
      </c>
      <c r="M69">
        <v>4</v>
      </c>
      <c r="N69">
        <f>YEAR(Table1[[#This Row],[Violation Date]])</f>
        <v>2023</v>
      </c>
    </row>
    <row r="70" spans="1:14" x14ac:dyDescent="0.3">
      <c r="A70" t="s">
        <v>106</v>
      </c>
      <c r="B70" t="s">
        <v>18</v>
      </c>
      <c r="C70" t="s">
        <v>35</v>
      </c>
      <c r="D70" s="1">
        <v>45363</v>
      </c>
      <c r="E70" t="s">
        <v>20</v>
      </c>
      <c r="F70">
        <v>15</v>
      </c>
      <c r="G70">
        <v>18</v>
      </c>
      <c r="H70">
        <v>2</v>
      </c>
      <c r="I70">
        <v>10</v>
      </c>
      <c r="J70">
        <v>5</v>
      </c>
      <c r="K70" t="s">
        <v>16</v>
      </c>
      <c r="L70">
        <v>18</v>
      </c>
      <c r="M70">
        <v>3</v>
      </c>
      <c r="N70">
        <f>YEAR(Table1[[#This Row],[Violation Date]])</f>
        <v>2024</v>
      </c>
    </row>
    <row r="71" spans="1:14" x14ac:dyDescent="0.3">
      <c r="A71" t="s">
        <v>107</v>
      </c>
      <c r="B71" t="s">
        <v>13</v>
      </c>
      <c r="C71" t="s">
        <v>24</v>
      </c>
      <c r="D71" s="1">
        <v>45263</v>
      </c>
      <c r="E71" t="s">
        <v>65</v>
      </c>
      <c r="F71">
        <v>17</v>
      </c>
      <c r="G71">
        <v>44</v>
      </c>
      <c r="H71">
        <v>2</v>
      </c>
      <c r="I71">
        <v>13</v>
      </c>
      <c r="J71">
        <v>5</v>
      </c>
      <c r="K71" t="s">
        <v>47</v>
      </c>
      <c r="L71">
        <v>20</v>
      </c>
      <c r="M71">
        <v>2</v>
      </c>
      <c r="N71">
        <f>YEAR(Table1[[#This Row],[Violation Date]])</f>
        <v>2023</v>
      </c>
    </row>
    <row r="72" spans="1:14" x14ac:dyDescent="0.3">
      <c r="A72" t="s">
        <v>108</v>
      </c>
      <c r="B72" t="s">
        <v>23</v>
      </c>
      <c r="C72" t="s">
        <v>28</v>
      </c>
      <c r="D72" s="1">
        <v>45370</v>
      </c>
      <c r="E72" t="s">
        <v>29</v>
      </c>
      <c r="F72" t="s">
        <v>30</v>
      </c>
      <c r="G72">
        <v>0</v>
      </c>
      <c r="H72">
        <v>2</v>
      </c>
      <c r="I72">
        <v>8</v>
      </c>
      <c r="J72">
        <v>6</v>
      </c>
      <c r="K72" t="s">
        <v>21</v>
      </c>
      <c r="L72">
        <v>12</v>
      </c>
      <c r="M72">
        <v>2</v>
      </c>
      <c r="N72">
        <f>YEAR(Table1[[#This Row],[Violation Date]])</f>
        <v>2024</v>
      </c>
    </row>
    <row r="73" spans="1:14" x14ac:dyDescent="0.3">
      <c r="A73" t="s">
        <v>109</v>
      </c>
      <c r="B73" t="s">
        <v>13</v>
      </c>
      <c r="C73" t="s">
        <v>24</v>
      </c>
      <c r="D73" s="1">
        <v>45118</v>
      </c>
      <c r="E73" t="s">
        <v>52</v>
      </c>
      <c r="F73">
        <v>15</v>
      </c>
      <c r="G73">
        <v>38</v>
      </c>
      <c r="H73">
        <v>5</v>
      </c>
      <c r="I73">
        <v>10</v>
      </c>
      <c r="J73">
        <v>4</v>
      </c>
      <c r="K73" t="s">
        <v>33</v>
      </c>
      <c r="L73">
        <v>18</v>
      </c>
      <c r="M73">
        <v>3</v>
      </c>
      <c r="N73">
        <f>YEAR(Table1[[#This Row],[Violation Date]])</f>
        <v>2023</v>
      </c>
    </row>
    <row r="74" spans="1:14" x14ac:dyDescent="0.3">
      <c r="A74" t="s">
        <v>110</v>
      </c>
      <c r="B74" t="s">
        <v>27</v>
      </c>
      <c r="C74" t="s">
        <v>35</v>
      </c>
      <c r="D74" s="1">
        <v>45617</v>
      </c>
      <c r="E74" t="s">
        <v>29</v>
      </c>
      <c r="F74">
        <v>18</v>
      </c>
      <c r="G74">
        <v>20</v>
      </c>
      <c r="H74">
        <v>2</v>
      </c>
      <c r="I74">
        <v>13</v>
      </c>
      <c r="J74">
        <v>5</v>
      </c>
      <c r="K74" t="s">
        <v>47</v>
      </c>
      <c r="L74">
        <v>17</v>
      </c>
      <c r="M74">
        <v>1</v>
      </c>
      <c r="N74">
        <f>YEAR(Table1[[#This Row],[Violation Date]])</f>
        <v>2024</v>
      </c>
    </row>
    <row r="75" spans="1:14" x14ac:dyDescent="0.3">
      <c r="A75" t="s">
        <v>111</v>
      </c>
      <c r="B75" t="s">
        <v>18</v>
      </c>
      <c r="C75" t="s">
        <v>44</v>
      </c>
      <c r="D75" s="1">
        <v>45282</v>
      </c>
      <c r="E75" t="s">
        <v>52</v>
      </c>
      <c r="F75">
        <v>19</v>
      </c>
      <c r="G75">
        <v>18</v>
      </c>
      <c r="H75">
        <v>1</v>
      </c>
      <c r="I75">
        <v>12</v>
      </c>
      <c r="J75">
        <v>6</v>
      </c>
      <c r="K75" t="s">
        <v>16</v>
      </c>
      <c r="L75">
        <v>15</v>
      </c>
      <c r="M75">
        <v>4</v>
      </c>
      <c r="N75">
        <f>YEAR(Table1[[#This Row],[Violation Date]])</f>
        <v>2023</v>
      </c>
    </row>
    <row r="76" spans="1:14" x14ac:dyDescent="0.3">
      <c r="A76" t="s">
        <v>112</v>
      </c>
      <c r="B76" t="s">
        <v>23</v>
      </c>
      <c r="C76" t="s">
        <v>14</v>
      </c>
      <c r="D76" s="1">
        <v>44942</v>
      </c>
      <c r="E76" t="s">
        <v>15</v>
      </c>
      <c r="F76">
        <v>12</v>
      </c>
      <c r="G76">
        <v>23</v>
      </c>
      <c r="H76">
        <v>2</v>
      </c>
      <c r="I76">
        <v>15</v>
      </c>
      <c r="J76">
        <v>4</v>
      </c>
      <c r="K76" t="s">
        <v>16</v>
      </c>
      <c r="L76">
        <v>14</v>
      </c>
      <c r="M76">
        <v>2</v>
      </c>
      <c r="N76">
        <f>YEAR(Table1[[#This Row],[Violation Date]])</f>
        <v>2023</v>
      </c>
    </row>
    <row r="77" spans="1:14" x14ac:dyDescent="0.3">
      <c r="A77" t="s">
        <v>113</v>
      </c>
      <c r="B77" t="s">
        <v>13</v>
      </c>
      <c r="C77" t="s">
        <v>19</v>
      </c>
      <c r="D77" s="1">
        <v>45487</v>
      </c>
      <c r="E77" t="s">
        <v>65</v>
      </c>
      <c r="F77">
        <v>16</v>
      </c>
      <c r="G77">
        <v>14</v>
      </c>
      <c r="H77">
        <v>2</v>
      </c>
      <c r="I77">
        <v>11</v>
      </c>
      <c r="J77">
        <v>8</v>
      </c>
      <c r="K77" t="s">
        <v>21</v>
      </c>
      <c r="L77">
        <v>19</v>
      </c>
      <c r="M77">
        <v>3</v>
      </c>
      <c r="N77">
        <f>YEAR(Table1[[#This Row],[Violation Date]])</f>
        <v>2024</v>
      </c>
    </row>
    <row r="78" spans="1:14" x14ac:dyDescent="0.3">
      <c r="A78" t="s">
        <v>114</v>
      </c>
      <c r="B78" t="s">
        <v>13</v>
      </c>
      <c r="C78" t="s">
        <v>28</v>
      </c>
      <c r="D78" s="1">
        <v>45253</v>
      </c>
      <c r="E78" t="s">
        <v>20</v>
      </c>
      <c r="F78" t="s">
        <v>38</v>
      </c>
      <c r="G78">
        <v>7.5</v>
      </c>
      <c r="H78">
        <v>2</v>
      </c>
      <c r="I78">
        <v>14</v>
      </c>
      <c r="J78">
        <v>7</v>
      </c>
      <c r="K78" t="s">
        <v>47</v>
      </c>
      <c r="L78">
        <v>16</v>
      </c>
      <c r="M78">
        <v>5</v>
      </c>
      <c r="N78">
        <f>YEAR(Table1[[#This Row],[Violation Date]])</f>
        <v>2023</v>
      </c>
    </row>
    <row r="79" spans="1:14" x14ac:dyDescent="0.3">
      <c r="A79" t="s">
        <v>115</v>
      </c>
      <c r="B79" t="s">
        <v>27</v>
      </c>
      <c r="C79" t="s">
        <v>35</v>
      </c>
      <c r="D79" s="1">
        <v>45094</v>
      </c>
      <c r="E79" t="s">
        <v>52</v>
      </c>
      <c r="F79">
        <v>17</v>
      </c>
      <c r="G79">
        <v>10</v>
      </c>
      <c r="H79">
        <v>3</v>
      </c>
      <c r="I79">
        <v>8</v>
      </c>
      <c r="J79">
        <v>5</v>
      </c>
      <c r="K79" t="s">
        <v>33</v>
      </c>
      <c r="L79">
        <v>13</v>
      </c>
      <c r="M79">
        <v>2</v>
      </c>
      <c r="N79">
        <f>YEAR(Table1[[#This Row],[Violation Date]])</f>
        <v>2023</v>
      </c>
    </row>
    <row r="80" spans="1:14" x14ac:dyDescent="0.3">
      <c r="A80" t="s">
        <v>116</v>
      </c>
      <c r="B80" t="s">
        <v>18</v>
      </c>
      <c r="C80" t="s">
        <v>24</v>
      </c>
      <c r="D80" s="1">
        <v>45587</v>
      </c>
      <c r="E80" t="s">
        <v>15</v>
      </c>
      <c r="F80">
        <v>19</v>
      </c>
      <c r="G80">
        <v>18</v>
      </c>
      <c r="H80">
        <v>2</v>
      </c>
      <c r="I80">
        <v>12</v>
      </c>
      <c r="J80">
        <v>9</v>
      </c>
      <c r="K80" t="s">
        <v>16</v>
      </c>
      <c r="L80">
        <v>20</v>
      </c>
      <c r="M80">
        <v>1</v>
      </c>
      <c r="N80">
        <f>YEAR(Table1[[#This Row],[Violation Date]])</f>
        <v>2024</v>
      </c>
    </row>
    <row r="81" spans="1:14" x14ac:dyDescent="0.3">
      <c r="A81" t="s">
        <v>117</v>
      </c>
      <c r="B81" t="s">
        <v>13</v>
      </c>
      <c r="C81" t="s">
        <v>44</v>
      </c>
      <c r="D81" s="1">
        <v>45071</v>
      </c>
      <c r="E81" t="s">
        <v>25</v>
      </c>
      <c r="F81">
        <v>18</v>
      </c>
      <c r="G81">
        <v>46</v>
      </c>
      <c r="H81">
        <v>2</v>
      </c>
      <c r="I81">
        <v>11</v>
      </c>
      <c r="J81">
        <v>6</v>
      </c>
      <c r="K81" t="s">
        <v>47</v>
      </c>
      <c r="L81">
        <v>17</v>
      </c>
      <c r="M81">
        <v>4</v>
      </c>
      <c r="N81">
        <f>YEAR(Table1[[#This Row],[Violation Date]])</f>
        <v>2023</v>
      </c>
    </row>
    <row r="82" spans="1:14" x14ac:dyDescent="0.3">
      <c r="A82" t="s">
        <v>118</v>
      </c>
      <c r="B82" t="s">
        <v>23</v>
      </c>
      <c r="C82" t="s">
        <v>28</v>
      </c>
      <c r="D82" s="1">
        <v>45004</v>
      </c>
      <c r="E82" t="s">
        <v>29</v>
      </c>
      <c r="F82" t="s">
        <v>53</v>
      </c>
      <c r="G82">
        <v>25</v>
      </c>
      <c r="H82">
        <v>3</v>
      </c>
      <c r="I82">
        <v>8</v>
      </c>
      <c r="J82">
        <v>6</v>
      </c>
      <c r="K82" t="s">
        <v>21</v>
      </c>
      <c r="L82">
        <v>12</v>
      </c>
      <c r="M82">
        <v>2</v>
      </c>
      <c r="N82">
        <f>YEAR(Table1[[#This Row],[Violation Date]])</f>
        <v>2023</v>
      </c>
    </row>
    <row r="83" spans="1:14" x14ac:dyDescent="0.3">
      <c r="A83" t="s">
        <v>119</v>
      </c>
      <c r="B83" t="s">
        <v>13</v>
      </c>
      <c r="C83" t="s">
        <v>24</v>
      </c>
      <c r="D83" s="1">
        <v>45118</v>
      </c>
      <c r="E83" t="s">
        <v>20</v>
      </c>
      <c r="F83">
        <v>15</v>
      </c>
      <c r="G83">
        <v>38</v>
      </c>
      <c r="H83">
        <v>2</v>
      </c>
      <c r="I83">
        <v>10</v>
      </c>
      <c r="J83">
        <v>4</v>
      </c>
      <c r="K83" t="s">
        <v>33</v>
      </c>
      <c r="L83">
        <v>18</v>
      </c>
      <c r="M83">
        <v>3</v>
      </c>
      <c r="N83">
        <f>YEAR(Table1[[#This Row],[Violation Date]])</f>
        <v>2023</v>
      </c>
    </row>
    <row r="84" spans="1:14" x14ac:dyDescent="0.3">
      <c r="A84" t="s">
        <v>120</v>
      </c>
      <c r="B84" t="s">
        <v>27</v>
      </c>
      <c r="C84" t="s">
        <v>35</v>
      </c>
      <c r="D84" s="1">
        <v>45550</v>
      </c>
      <c r="E84" t="s">
        <v>32</v>
      </c>
      <c r="F84">
        <v>18</v>
      </c>
      <c r="G84">
        <v>20</v>
      </c>
      <c r="H84">
        <v>2</v>
      </c>
      <c r="I84">
        <v>13</v>
      </c>
      <c r="J84">
        <v>5</v>
      </c>
      <c r="K84" t="s">
        <v>47</v>
      </c>
      <c r="L84">
        <v>17</v>
      </c>
      <c r="M84">
        <v>1</v>
      </c>
      <c r="N84">
        <f>YEAR(Table1[[#This Row],[Violation Date]])</f>
        <v>2024</v>
      </c>
    </row>
    <row r="85" spans="1:14" x14ac:dyDescent="0.3">
      <c r="A85" t="s">
        <v>121</v>
      </c>
      <c r="B85" t="s">
        <v>18</v>
      </c>
      <c r="C85" t="s">
        <v>44</v>
      </c>
      <c r="D85" s="1">
        <v>45648</v>
      </c>
      <c r="E85" t="s">
        <v>15</v>
      </c>
      <c r="F85">
        <v>19</v>
      </c>
      <c r="G85">
        <v>36</v>
      </c>
      <c r="H85">
        <v>2</v>
      </c>
      <c r="I85">
        <v>12</v>
      </c>
      <c r="J85">
        <v>6</v>
      </c>
      <c r="K85" t="s">
        <v>16</v>
      </c>
      <c r="L85">
        <v>15</v>
      </c>
      <c r="M85">
        <v>4</v>
      </c>
      <c r="N85">
        <f>YEAR(Table1[[#This Row],[Violation Date]])</f>
        <v>2024</v>
      </c>
    </row>
    <row r="86" spans="1:14" x14ac:dyDescent="0.3">
      <c r="A86" t="s">
        <v>122</v>
      </c>
      <c r="B86" t="s">
        <v>23</v>
      </c>
      <c r="C86" t="s">
        <v>14</v>
      </c>
      <c r="D86" s="1">
        <v>45309</v>
      </c>
      <c r="E86" t="s">
        <v>20</v>
      </c>
      <c r="F86">
        <v>12</v>
      </c>
      <c r="G86">
        <v>23</v>
      </c>
      <c r="H86">
        <v>2</v>
      </c>
      <c r="I86">
        <v>15</v>
      </c>
      <c r="J86">
        <v>4</v>
      </c>
      <c r="K86" t="s">
        <v>16</v>
      </c>
      <c r="L86">
        <v>14</v>
      </c>
      <c r="M86">
        <v>2</v>
      </c>
      <c r="N86">
        <f>YEAR(Table1[[#This Row],[Violation Date]])</f>
        <v>2024</v>
      </c>
    </row>
    <row r="87" spans="1:14" x14ac:dyDescent="0.3">
      <c r="A87" t="s">
        <v>123</v>
      </c>
      <c r="B87" t="s">
        <v>13</v>
      </c>
      <c r="C87" t="s">
        <v>19</v>
      </c>
      <c r="D87" s="1">
        <v>45121</v>
      </c>
      <c r="E87" t="s">
        <v>25</v>
      </c>
      <c r="F87">
        <v>16</v>
      </c>
      <c r="G87">
        <v>14</v>
      </c>
      <c r="H87">
        <v>2</v>
      </c>
      <c r="I87">
        <v>11</v>
      </c>
      <c r="J87">
        <v>8</v>
      </c>
      <c r="K87" t="s">
        <v>21</v>
      </c>
      <c r="L87">
        <v>19</v>
      </c>
      <c r="M87">
        <v>3</v>
      </c>
      <c r="N87">
        <f>YEAR(Table1[[#This Row],[Violation Date]])</f>
        <v>2023</v>
      </c>
    </row>
    <row r="88" spans="1:14" x14ac:dyDescent="0.3">
      <c r="A88" t="s">
        <v>124</v>
      </c>
      <c r="B88" t="s">
        <v>13</v>
      </c>
      <c r="C88" t="s">
        <v>28</v>
      </c>
      <c r="D88" s="1">
        <v>45283</v>
      </c>
      <c r="E88" t="s">
        <v>29</v>
      </c>
      <c r="F88" t="s">
        <v>56</v>
      </c>
      <c r="G88">
        <v>22.5</v>
      </c>
      <c r="H88">
        <v>2</v>
      </c>
      <c r="I88">
        <v>14</v>
      </c>
      <c r="J88">
        <v>7</v>
      </c>
      <c r="K88" t="s">
        <v>47</v>
      </c>
      <c r="L88">
        <v>16</v>
      </c>
      <c r="M88">
        <v>5</v>
      </c>
      <c r="N88">
        <f>YEAR(Table1[[#This Row],[Violation Date]])</f>
        <v>2023</v>
      </c>
    </row>
    <row r="89" spans="1:14" x14ac:dyDescent="0.3">
      <c r="A89" t="s">
        <v>125</v>
      </c>
      <c r="B89" t="s">
        <v>27</v>
      </c>
      <c r="C89" t="s">
        <v>35</v>
      </c>
      <c r="D89" s="1">
        <v>45460</v>
      </c>
      <c r="E89" t="s">
        <v>32</v>
      </c>
      <c r="F89">
        <v>17</v>
      </c>
      <c r="G89">
        <v>20</v>
      </c>
      <c r="H89">
        <v>2</v>
      </c>
      <c r="I89">
        <v>8</v>
      </c>
      <c r="J89">
        <v>5</v>
      </c>
      <c r="K89" t="s">
        <v>33</v>
      </c>
      <c r="L89">
        <v>13</v>
      </c>
      <c r="M89">
        <v>2</v>
      </c>
      <c r="N89">
        <f>YEAR(Table1[[#This Row],[Violation Date]])</f>
        <v>2024</v>
      </c>
    </row>
    <row r="90" spans="1:14" x14ac:dyDescent="0.3">
      <c r="A90" t="s">
        <v>126</v>
      </c>
      <c r="B90" t="s">
        <v>18</v>
      </c>
      <c r="C90" t="s">
        <v>24</v>
      </c>
      <c r="D90" s="1">
        <v>45592</v>
      </c>
      <c r="E90" t="s">
        <v>25</v>
      </c>
      <c r="F90">
        <v>19</v>
      </c>
      <c r="G90">
        <v>49</v>
      </c>
      <c r="H90">
        <v>2</v>
      </c>
      <c r="I90">
        <v>12</v>
      </c>
      <c r="J90">
        <v>9</v>
      </c>
      <c r="K90" t="s">
        <v>16</v>
      </c>
      <c r="L90">
        <v>20</v>
      </c>
      <c r="M90">
        <v>1</v>
      </c>
      <c r="N90">
        <f>YEAR(Table1[[#This Row],[Violation Date]])</f>
        <v>2024</v>
      </c>
    </row>
    <row r="91" spans="1:14" x14ac:dyDescent="0.3">
      <c r="A91" t="s">
        <v>127</v>
      </c>
      <c r="B91" t="s">
        <v>13</v>
      </c>
      <c r="C91" t="s">
        <v>44</v>
      </c>
      <c r="D91" s="1">
        <v>45051</v>
      </c>
      <c r="E91" t="s">
        <v>15</v>
      </c>
      <c r="F91">
        <v>18</v>
      </c>
      <c r="G91">
        <v>46</v>
      </c>
      <c r="H91">
        <v>2</v>
      </c>
      <c r="I91">
        <v>11</v>
      </c>
      <c r="J91">
        <v>6</v>
      </c>
      <c r="K91" t="s">
        <v>47</v>
      </c>
      <c r="L91">
        <v>17</v>
      </c>
      <c r="M91">
        <v>4</v>
      </c>
      <c r="N91">
        <f>YEAR(Table1[[#This Row],[Violation Date]])</f>
        <v>2023</v>
      </c>
    </row>
    <row r="92" spans="1:14" x14ac:dyDescent="0.3">
      <c r="A92" t="s">
        <v>128</v>
      </c>
      <c r="B92" t="s">
        <v>23</v>
      </c>
      <c r="C92" t="s">
        <v>28</v>
      </c>
      <c r="D92" s="1">
        <v>45360</v>
      </c>
      <c r="E92" t="s">
        <v>29</v>
      </c>
      <c r="F92" t="s">
        <v>71</v>
      </c>
      <c r="G92">
        <v>50</v>
      </c>
      <c r="H92">
        <v>2</v>
      </c>
      <c r="I92">
        <v>8</v>
      </c>
      <c r="J92">
        <v>6</v>
      </c>
      <c r="K92" t="s">
        <v>21</v>
      </c>
      <c r="L92">
        <v>12</v>
      </c>
      <c r="M92">
        <v>2</v>
      </c>
      <c r="N92">
        <f>YEAR(Table1[[#This Row],[Violation Date]])</f>
        <v>2024</v>
      </c>
    </row>
    <row r="93" spans="1:14" x14ac:dyDescent="0.3">
      <c r="A93" t="s">
        <v>129</v>
      </c>
      <c r="B93" t="s">
        <v>13</v>
      </c>
      <c r="C93" t="s">
        <v>24</v>
      </c>
      <c r="D93" s="1">
        <v>45484</v>
      </c>
      <c r="E93" t="s">
        <v>20</v>
      </c>
      <c r="F93">
        <v>15</v>
      </c>
      <c r="G93">
        <v>38</v>
      </c>
      <c r="H93">
        <v>2</v>
      </c>
      <c r="I93">
        <v>10</v>
      </c>
      <c r="J93">
        <v>4</v>
      </c>
      <c r="K93" t="s">
        <v>33</v>
      </c>
      <c r="L93">
        <v>18</v>
      </c>
      <c r="M93">
        <v>3</v>
      </c>
      <c r="N93">
        <f>YEAR(Table1[[#This Row],[Violation Date]])</f>
        <v>2024</v>
      </c>
    </row>
    <row r="94" spans="1:14" x14ac:dyDescent="0.3">
      <c r="A94" t="s">
        <v>130</v>
      </c>
      <c r="B94" t="s">
        <v>27</v>
      </c>
      <c r="C94" t="s">
        <v>35</v>
      </c>
      <c r="D94" s="1">
        <v>45181</v>
      </c>
      <c r="E94" t="s">
        <v>52</v>
      </c>
      <c r="F94">
        <v>18</v>
      </c>
      <c r="G94">
        <v>20</v>
      </c>
      <c r="H94">
        <v>6</v>
      </c>
      <c r="I94">
        <v>13</v>
      </c>
      <c r="J94">
        <v>5</v>
      </c>
      <c r="K94" t="s">
        <v>47</v>
      </c>
      <c r="L94">
        <v>17</v>
      </c>
      <c r="M94">
        <v>1</v>
      </c>
      <c r="N94">
        <f>YEAR(Table1[[#This Row],[Violation Date]])</f>
        <v>2023</v>
      </c>
    </row>
    <row r="95" spans="1:14" x14ac:dyDescent="0.3">
      <c r="A95" t="s">
        <v>131</v>
      </c>
      <c r="B95" t="s">
        <v>18</v>
      </c>
      <c r="C95" t="s">
        <v>44</v>
      </c>
      <c r="D95" s="1">
        <v>45647</v>
      </c>
      <c r="E95" t="s">
        <v>15</v>
      </c>
      <c r="F95">
        <v>19</v>
      </c>
      <c r="G95">
        <v>36</v>
      </c>
      <c r="H95">
        <v>2</v>
      </c>
      <c r="I95">
        <v>12</v>
      </c>
      <c r="J95">
        <v>6</v>
      </c>
      <c r="K95" t="s">
        <v>16</v>
      </c>
      <c r="L95">
        <v>15</v>
      </c>
      <c r="M95">
        <v>4</v>
      </c>
      <c r="N95">
        <f>YEAR(Table1[[#This Row],[Violation Date]])</f>
        <v>2024</v>
      </c>
    </row>
    <row r="96" spans="1:14" x14ac:dyDescent="0.3">
      <c r="A96" t="s">
        <v>132</v>
      </c>
      <c r="B96" t="s">
        <v>23</v>
      </c>
      <c r="C96" t="s">
        <v>14</v>
      </c>
      <c r="D96" s="1">
        <v>45307</v>
      </c>
      <c r="E96" t="s">
        <v>29</v>
      </c>
      <c r="F96">
        <v>12</v>
      </c>
      <c r="G96">
        <v>23</v>
      </c>
      <c r="H96">
        <v>2</v>
      </c>
      <c r="I96">
        <v>15</v>
      </c>
      <c r="J96">
        <v>4</v>
      </c>
      <c r="K96" t="s">
        <v>16</v>
      </c>
      <c r="L96">
        <v>14</v>
      </c>
      <c r="M96">
        <v>2</v>
      </c>
      <c r="N96">
        <f>YEAR(Table1[[#This Row],[Violation Date]])</f>
        <v>2024</v>
      </c>
    </row>
    <row r="97" spans="1:14" x14ac:dyDescent="0.3">
      <c r="A97" t="s">
        <v>133</v>
      </c>
      <c r="B97" t="s">
        <v>13</v>
      </c>
      <c r="C97" t="s">
        <v>19</v>
      </c>
      <c r="D97" s="1">
        <v>45111</v>
      </c>
      <c r="E97" t="s">
        <v>20</v>
      </c>
      <c r="F97">
        <v>16</v>
      </c>
      <c r="G97">
        <v>44</v>
      </c>
      <c r="H97">
        <v>2</v>
      </c>
      <c r="I97">
        <v>11</v>
      </c>
      <c r="J97">
        <v>8</v>
      </c>
      <c r="K97" t="s">
        <v>21</v>
      </c>
      <c r="L97">
        <v>19</v>
      </c>
      <c r="M97">
        <v>3</v>
      </c>
      <c r="N97">
        <f>YEAR(Table1[[#This Row],[Violation Date]])</f>
        <v>2023</v>
      </c>
    </row>
    <row r="98" spans="1:14" x14ac:dyDescent="0.3">
      <c r="A98" t="s">
        <v>134</v>
      </c>
      <c r="B98" t="s">
        <v>13</v>
      </c>
      <c r="C98" t="s">
        <v>28</v>
      </c>
      <c r="D98" s="1">
        <v>45254</v>
      </c>
      <c r="E98" t="s">
        <v>25</v>
      </c>
      <c r="F98" t="s">
        <v>53</v>
      </c>
      <c r="G98">
        <v>5</v>
      </c>
      <c r="H98">
        <v>2</v>
      </c>
      <c r="I98">
        <v>14</v>
      </c>
      <c r="J98">
        <v>7</v>
      </c>
      <c r="K98" t="s">
        <v>47</v>
      </c>
      <c r="L98">
        <v>16</v>
      </c>
      <c r="M98">
        <v>5</v>
      </c>
      <c r="N98">
        <f>YEAR(Table1[[#This Row],[Violation Date]])</f>
        <v>2023</v>
      </c>
    </row>
    <row r="99" spans="1:14" x14ac:dyDescent="0.3">
      <c r="A99" t="s">
        <v>135</v>
      </c>
      <c r="B99" t="s">
        <v>27</v>
      </c>
      <c r="C99" t="s">
        <v>35</v>
      </c>
      <c r="D99" s="1">
        <v>45084</v>
      </c>
      <c r="E99" t="s">
        <v>52</v>
      </c>
      <c r="F99">
        <v>17</v>
      </c>
      <c r="G99">
        <v>11</v>
      </c>
      <c r="H99">
        <v>5</v>
      </c>
      <c r="I99">
        <v>8</v>
      </c>
      <c r="J99">
        <v>5</v>
      </c>
      <c r="K99" t="s">
        <v>33</v>
      </c>
      <c r="L99">
        <v>13</v>
      </c>
      <c r="M99">
        <v>2</v>
      </c>
      <c r="N99">
        <f>YEAR(Table1[[#This Row],[Violation Date]])</f>
        <v>2023</v>
      </c>
    </row>
    <row r="100" spans="1:14" x14ac:dyDescent="0.3">
      <c r="A100" t="s">
        <v>136</v>
      </c>
      <c r="B100" t="s">
        <v>18</v>
      </c>
      <c r="C100" t="s">
        <v>24</v>
      </c>
      <c r="D100" s="1">
        <v>45227</v>
      </c>
      <c r="E100" t="s">
        <v>15</v>
      </c>
      <c r="F100">
        <v>19</v>
      </c>
      <c r="G100">
        <v>49</v>
      </c>
      <c r="H100">
        <v>10</v>
      </c>
      <c r="I100">
        <v>12</v>
      </c>
      <c r="J100">
        <v>9</v>
      </c>
      <c r="K100" t="s">
        <v>16</v>
      </c>
      <c r="L100">
        <v>20</v>
      </c>
      <c r="M100">
        <v>1</v>
      </c>
      <c r="N100">
        <f>YEAR(Table1[[#This Row],[Violation Date]])</f>
        <v>2023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Manasvi Desai</cp:lastModifiedBy>
  <dcterms:created xsi:type="dcterms:W3CDTF">2025-02-26T13:04:02Z</dcterms:created>
  <dcterms:modified xsi:type="dcterms:W3CDTF">2026-05-12T05:48:58Z</dcterms:modified>
</cp:coreProperties>
</file>