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av\Desktop\Tata Steel Project\"/>
    </mc:Choice>
  </mc:AlternateContent>
  <bookViews>
    <workbookView xWindow="0" yWindow="0" windowWidth="20490" windowHeight="7530" activeTab="1"/>
  </bookViews>
  <sheets>
    <sheet name="Paper 2" sheetId="2" r:id="rId1"/>
    <sheet name="Ra Natural Conv" sheetId="4" r:id="rId2"/>
    <sheet name="Air Property" sheetId="3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3" i="4"/>
  <c r="B2" i="4"/>
  <c r="A2" i="4"/>
  <c r="D18" i="2"/>
  <c r="D10" i="2" l="1"/>
  <c r="D14" i="2" l="1"/>
  <c r="D7" i="2" l="1"/>
  <c r="D19" i="2" s="1"/>
  <c r="D13" i="2"/>
  <c r="D16" i="2" l="1"/>
  <c r="D20" i="2" s="1"/>
  <c r="J18" i="2"/>
  <c r="E18" i="2"/>
  <c r="F18" i="2"/>
  <c r="I18" i="2"/>
  <c r="L18" i="2"/>
  <c r="H18" i="2"/>
  <c r="K18" i="2"/>
  <c r="G18" i="2"/>
  <c r="E16" i="2"/>
  <c r="L22" i="2" l="1"/>
  <c r="K23" i="2"/>
  <c r="E23" i="2"/>
  <c r="G22" i="2"/>
  <c r="H22" i="2"/>
  <c r="L16" i="2"/>
  <c r="I16" i="2"/>
  <c r="F23" i="2"/>
  <c r="D23" i="2"/>
  <c r="I23" i="2"/>
  <c r="K22" i="2"/>
  <c r="I22" i="2"/>
  <c r="E22" i="2"/>
  <c r="J23" i="2"/>
  <c r="H23" i="2"/>
  <c r="F16" i="2"/>
  <c r="G16" i="2"/>
  <c r="F22" i="2"/>
  <c r="J22" i="2"/>
  <c r="G23" i="2"/>
  <c r="L23" i="2"/>
  <c r="J16" i="2"/>
  <c r="K16" i="2"/>
  <c r="H16" i="2"/>
  <c r="D22" i="2"/>
  <c r="L24" i="2" l="1"/>
  <c r="H24" i="2"/>
  <c r="D24" i="2"/>
  <c r="K24" i="2"/>
  <c r="G24" i="2"/>
  <c r="J24" i="2"/>
  <c r="F24" i="2"/>
  <c r="I24" i="2"/>
  <c r="E24" i="2"/>
</calcChain>
</file>

<file path=xl/sharedStrings.xml><?xml version="1.0" encoding="utf-8"?>
<sst xmlns="http://schemas.openxmlformats.org/spreadsheetml/2006/main" count="84" uniqueCount="79">
  <si>
    <t>Ra</t>
  </si>
  <si>
    <t>10^-2 to 10^2</t>
  </si>
  <si>
    <t>10^2 to 10^4</t>
  </si>
  <si>
    <t>10^4 to 10^7</t>
  </si>
  <si>
    <t>C</t>
  </si>
  <si>
    <t>n</t>
  </si>
  <si>
    <t>d</t>
  </si>
  <si>
    <t>D</t>
  </si>
  <si>
    <t>g</t>
  </si>
  <si>
    <t>h</t>
  </si>
  <si>
    <t>hfc</t>
  </si>
  <si>
    <t>hnc</t>
  </si>
  <si>
    <t>k</t>
  </si>
  <si>
    <t>ka</t>
  </si>
  <si>
    <t>l</t>
  </si>
  <si>
    <t>p</t>
  </si>
  <si>
    <t>ui</t>
  </si>
  <si>
    <t>V</t>
  </si>
  <si>
    <t>w</t>
  </si>
  <si>
    <t>α</t>
  </si>
  <si>
    <t>ε</t>
  </si>
  <si>
    <t>εs</t>
  </si>
  <si>
    <t>μ</t>
  </si>
  <si>
    <t>ν</t>
  </si>
  <si>
    <t>ρ</t>
  </si>
  <si>
    <t>σ</t>
  </si>
  <si>
    <t>wire diameter (mm)</t>
  </si>
  <si>
    <t>roller diameter (mm)</t>
  </si>
  <si>
    <t>acceleration due to gravity (m/s2)</t>
  </si>
  <si>
    <t>nozzle to roller distance (mm)</t>
  </si>
  <si>
    <t>force convection heat transfer coefficient (W/m2 K)</t>
  </si>
  <si>
    <t>natural convection heat transfer coefficient (W/m2 K)</t>
  </si>
  <si>
    <t>turbulence kinetic energy (m2/s2)</t>
  </si>
  <si>
    <t>thermal conductivity of air (W/m K)</t>
  </si>
  <si>
    <t>nozzle length (mm)</t>
  </si>
  <si>
    <t>pressure (Pa)</t>
  </si>
  <si>
    <t>Rayleigh number</t>
  </si>
  <si>
    <t>mean velocity component in xi direction (m/s)</t>
  </si>
  <si>
    <t>fluctuating velocity component in xi direction (m/s)</t>
  </si>
  <si>
    <t>u′i</t>
  </si>
  <si>
    <t>average air velocity (m/s)</t>
  </si>
  <si>
    <t>air nozzle gap (mm)</t>
  </si>
  <si>
    <t>thermal diffusivity (m2/s)</t>
  </si>
  <si>
    <t>turbulence dissipation rate (m2/s3)</t>
  </si>
  <si>
    <t>total emissivity including shape factor</t>
  </si>
  <si>
    <t>dynamic viscosity (Pa·s)</t>
  </si>
  <si>
    <t>kinematic viscosity (m2/s)</t>
  </si>
  <si>
    <t>density (kg/m3)</t>
  </si>
  <si>
    <t>Stefan-Boltzmann constant (5.56×10−8(W/m2 K4))</t>
  </si>
  <si>
    <t>T_s</t>
  </si>
  <si>
    <t>T_infy</t>
  </si>
  <si>
    <t>WR surface temperature (0C)</t>
  </si>
  <si>
    <t>Air ambient temp (oc)</t>
  </si>
  <si>
    <t>T_film</t>
  </si>
  <si>
    <t>hr</t>
  </si>
  <si>
    <t>radiation heat transfer coeffiecient</t>
  </si>
  <si>
    <t>radiation heat transfer coeffiecient(KW/m2)</t>
  </si>
  <si>
    <t xml:space="preserve">film temperature (oC)  </t>
  </si>
  <si>
    <t>@T_film</t>
  </si>
  <si>
    <t>force convection heat transfer coefficient (KW/m2)</t>
  </si>
  <si>
    <t>natural convection heat transfer coefficient (KW/m2 )</t>
  </si>
  <si>
    <t>Step 1: Manual entry in Notepad file</t>
  </si>
  <si>
    <t>Temp</t>
  </si>
  <si>
    <t>Density</t>
  </si>
  <si>
    <t>Specific Heat</t>
  </si>
  <si>
    <t>Thermal Conductivity</t>
  </si>
  <si>
    <t>Thermal Diffusivity</t>
  </si>
  <si>
    <t>Dynamic Viscosity</t>
  </si>
  <si>
    <t>Kinematic Viscosity</t>
  </si>
  <si>
    <t>Prandtl Number</t>
  </si>
  <si>
    <t>Step 2: calculate T_film temperature</t>
  </si>
  <si>
    <t>Step 3: Identify Air property at T_film temp</t>
  </si>
  <si>
    <t>Step 4: Calculate Ra Number</t>
  </si>
  <si>
    <t>Step 5: Calculate heat transfer coefficient1</t>
  </si>
  <si>
    <t>Formula for calculations</t>
  </si>
  <si>
    <t>Step 6: Calculate heat transfer coefficient2</t>
  </si>
  <si>
    <t>Ra low limit</t>
  </si>
  <si>
    <t>Ra max limit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</si>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</sst>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'Paper 2'!$C$23</c:f>
              <c:strCache>
                <c:ptCount val="1"/>
                <c:pt idx="0">
                  <c:v>radiation heat transfer coeffiecient(KW/m2)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'Paper 2'!$D$5:$L$5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cat>
          <c:val>
            <c:numRef>
              <c:f>'Paper 2'!$D$23:$L$23</c:f>
              <c:numCache>
                <c:formatCode>General</c:formatCode>
                <c:ptCount val="9"/>
                <c:pt idx="0">
                  <c:v>32.553514369931371</c:v>
                </c:pt>
                <c:pt idx="1">
                  <c:v>32.553514369931371</c:v>
                </c:pt>
                <c:pt idx="2">
                  <c:v>32.553514369931371</c:v>
                </c:pt>
                <c:pt idx="3">
                  <c:v>32.553514369931371</c:v>
                </c:pt>
                <c:pt idx="4">
                  <c:v>32.553514369931371</c:v>
                </c:pt>
                <c:pt idx="5">
                  <c:v>32.553514369931371</c:v>
                </c:pt>
                <c:pt idx="6">
                  <c:v>32.553514369931371</c:v>
                </c:pt>
                <c:pt idx="7">
                  <c:v>32.553514369931371</c:v>
                </c:pt>
                <c:pt idx="8">
                  <c:v>32.553514369931371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C-418E-964C-9D5175ABD63D}"/>
            </c:ext>
          </c:extLst>
        </c:ser>
        <c:ser>
          <c:idx val="3"/>
          <c:order val="1"/>
          <c:tx>
            <c:strRef>
              <c:f>'Paper 2'!$C$24</c:f>
              <c:strCache>
                <c:ptCount val="1"/>
                <c:pt idx="0">
                  <c:v>natural convection heat transfer coefficient (KW/m2 )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'Paper 2'!$D$5:$L$5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cat>
          <c:val>
            <c:numRef>
              <c:f>'Paper 2'!$D$24:$L$24</c:f>
              <c:numCache>
                <c:formatCode>General</c:formatCode>
                <c:ptCount val="9"/>
                <c:pt idx="0">
                  <c:v>14.337917705961402</c:v>
                </c:pt>
                <c:pt idx="1">
                  <c:v>14.337917705961402</c:v>
                </c:pt>
                <c:pt idx="2">
                  <c:v>14.337917705961402</c:v>
                </c:pt>
                <c:pt idx="3">
                  <c:v>14.337917705961402</c:v>
                </c:pt>
                <c:pt idx="4">
                  <c:v>14.337917705961402</c:v>
                </c:pt>
                <c:pt idx="5">
                  <c:v>14.337917705961402</c:v>
                </c:pt>
                <c:pt idx="6">
                  <c:v>14.337917705961402</c:v>
                </c:pt>
                <c:pt idx="7">
                  <c:v>14.337917705961402</c:v>
                </c:pt>
                <c:pt idx="8">
                  <c:v>14.337917705961402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C-418E-964C-9D5175ABD63D}"/>
            </c:ext>
          </c:extLst>
        </c:ser>
        <c:ser>
          <c:idx val="1"/>
          <c:order val="2"/>
          <c:tx>
            <c:strRef>
              <c:f>'Paper 2'!$C$22</c:f>
              <c:strCache>
                <c:ptCount val="1"/>
                <c:pt idx="0">
                  <c:v>force convection heat transfer coefficient (KW/m2)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'Paper 2'!$D$5:$L$5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cat>
          <c:val>
            <c:numRef>
              <c:f>'Paper 2'!$D$22:$L$22</c:f>
              <c:numCache>
                <c:formatCode>General</c:formatCode>
                <c:ptCount val="9"/>
                <c:pt idx="0">
                  <c:v>0</c:v>
                </c:pt>
                <c:pt idx="1">
                  <c:v>39.048384059305349</c:v>
                </c:pt>
                <c:pt idx="2">
                  <c:v>74.501157813646728</c:v>
                </c:pt>
                <c:pt idx="3">
                  <c:v>102.90654564512327</c:v>
                </c:pt>
                <c:pt idx="4">
                  <c:v>126.69606666287642</c:v>
                </c:pt>
                <c:pt idx="5">
                  <c:v>137.93090726953923</c:v>
                </c:pt>
                <c:pt idx="6">
                  <c:v>148.203614902445</c:v>
                </c:pt>
                <c:pt idx="7">
                  <c:v>157.7186474893567</c:v>
                </c:pt>
                <c:pt idx="8">
                  <c:v>166.61731038350626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C-418E-964C-9D5175ABD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563208"/>
        <c:axId val="1140559928"/>
      </c:lineChart>
      <c:catAx>
        <c:axId val="114056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59928"/>
        <c:crosses val="autoZero"/>
        <c:auto val="1"/>
        <c:lblAlgn val="ctr"/>
        <c:lblOffset val="100"/>
        <c:noMultiLvlLbl val="0"/>
      </c:catAx>
      <c:valAx>
        <c:axId val="114055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6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124278</xdr:colOff>
      <xdr:row>1</xdr:row>
      <xdr:rowOff>26534</xdr:rowOff>
    </xdr:from>
    <xdr:ext cx="2355901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E0FD675-5C9D-4C57-8E30-837A20B8EE8F}"/>
                </a:ext>
              </a:extLst>
            </xdr:cNvPr>
            <xdr:cNvSpPr txBox="1"/>
          </xdr:nvSpPr>
          <xdr:spPr>
            <a:xfrm>
              <a:off x="7381421" y="207963"/>
              <a:ext cx="2355901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𝑓𝑐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=0.683∗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0.466</m:t>
                        </m:r>
                      </m:sup>
                    </m:sSup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0.33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E0FD675-5C9D-4C57-8E30-837A20B8EE8F}"/>
                </a:ext>
              </a:extLst>
            </xdr:cNvPr>
            <xdr:cNvSpPr txBox="1"/>
          </xdr:nvSpPr>
          <xdr:spPr>
            <a:xfrm>
              <a:off x="7381421" y="207963"/>
              <a:ext cx="2355901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𝑓𝑐=0.683∗𝑘_𝑎/𝑑∗((𝑉∗𝑑)/𝑣)^0.466 (𝑣/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𝛼)^</a:t>
              </a:r>
              <a:r>
                <a:rPr lang="en-US" sz="1100" b="0" i="0">
                  <a:latin typeface="Cambria Math" panose="02040503050406030204" pitchFamily="18" charset="0"/>
                </a:rPr>
                <a:t>0.33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17</xdr:col>
      <xdr:colOff>19276</xdr:colOff>
      <xdr:row>10</xdr:row>
      <xdr:rowOff>121331</xdr:rowOff>
    </xdr:from>
    <xdr:ext cx="27314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8A343AC-5B4E-47A2-8225-7FFD19F681A5}"/>
                </a:ext>
              </a:extLst>
            </xdr:cNvPr>
            <xdr:cNvSpPr txBox="1"/>
          </xdr:nvSpPr>
          <xdr:spPr>
            <a:xfrm>
              <a:off x="6913562" y="1209902"/>
              <a:ext cx="27314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𝑡h𝑒𝑟𝑚𝑎𝑙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𝑐𝑜𝑛𝑑𝑢𝑐𝑡𝑖𝑣𝑖𝑡𝑦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𝑚𝐾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8A343AC-5B4E-47A2-8225-7FFD19F681A5}"/>
                </a:ext>
              </a:extLst>
            </xdr:cNvPr>
            <xdr:cNvSpPr txBox="1"/>
          </xdr:nvSpPr>
          <xdr:spPr>
            <a:xfrm>
              <a:off x="6913562" y="1209902"/>
              <a:ext cx="27314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𝑎=𝑡ℎ𝑒𝑟𝑚𝑎𝑙 𝑐𝑜𝑛𝑑𝑢𝑐𝑡𝑖𝑣𝑖𝑡𝑦 𝑜𝑓 𝑎𝑖𝑟−𝑊/𝑚𝐾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17</xdr:col>
      <xdr:colOff>35152</xdr:colOff>
      <xdr:row>12</xdr:row>
      <xdr:rowOff>25853</xdr:rowOff>
    </xdr:from>
    <xdr:ext cx="1707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92B219E-C3EB-42D0-B4E2-5CA0CA38EAE0}"/>
                </a:ext>
              </a:extLst>
            </xdr:cNvPr>
            <xdr:cNvSpPr txBox="1"/>
          </xdr:nvSpPr>
          <xdr:spPr>
            <a:xfrm>
              <a:off x="11274652" y="1477282"/>
              <a:ext cx="1707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𝑤𝑖𝑟𝑒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𝑑𝑖𝑎𝑚𝑒𝑡𝑒𝑟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92B219E-C3EB-42D0-B4E2-5CA0CA38EAE0}"/>
                </a:ext>
              </a:extLst>
            </xdr:cNvPr>
            <xdr:cNvSpPr txBox="1"/>
          </xdr:nvSpPr>
          <xdr:spPr>
            <a:xfrm>
              <a:off x="11274652" y="1477282"/>
              <a:ext cx="1707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=𝑤𝑖𝑟𝑒 𝑑𝑖𝑎𝑚𝑒𝑡𝑒𝑟− 𝑚𝑚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17</xdr:col>
      <xdr:colOff>3402</xdr:colOff>
      <xdr:row>13</xdr:row>
      <xdr:rowOff>167821</xdr:rowOff>
    </xdr:from>
    <xdr:ext cx="2053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6D7FFF9-0FD7-45D3-89F2-22FB470D8302}"/>
                </a:ext>
              </a:extLst>
            </xdr:cNvPr>
            <xdr:cNvSpPr txBox="1"/>
          </xdr:nvSpPr>
          <xdr:spPr>
            <a:xfrm>
              <a:off x="6897688" y="1800678"/>
              <a:ext cx="2053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𝑎𝑣𝑒𝑟𝑎𝑔𝑒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𝑣𝑒𝑙𝑜𝑐𝑖𝑡𝑦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−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s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6D7FFF9-0FD7-45D3-89F2-22FB470D8302}"/>
                </a:ext>
              </a:extLst>
            </xdr:cNvPr>
            <xdr:cNvSpPr txBox="1"/>
          </xdr:nvSpPr>
          <xdr:spPr>
            <a:xfrm>
              <a:off x="6897688" y="1800678"/>
              <a:ext cx="2053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=𝑎𝑣𝑒𝑟𝑎𝑔𝑒 𝑎𝑖𝑟 𝑣𝑒𝑙𝑜𝑐𝑖𝑡𝑦 −m/s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17</xdr:col>
      <xdr:colOff>3402</xdr:colOff>
      <xdr:row>15</xdr:row>
      <xdr:rowOff>83232</xdr:rowOff>
    </xdr:from>
    <xdr:ext cx="24550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9767179-62A2-4141-B5B0-9DFDD68E46DC}"/>
                </a:ext>
              </a:extLst>
            </xdr:cNvPr>
            <xdr:cNvSpPr txBox="1"/>
          </xdr:nvSpPr>
          <xdr:spPr>
            <a:xfrm>
              <a:off x="6897688" y="2078946"/>
              <a:ext cx="24550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𝑘𝑖𝑛𝑒𝑚𝑎𝑡𝑖𝑐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𝑣𝑖𝑠𝑐𝑜𝑠𝑖𝑡𝑦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9767179-62A2-4141-B5B0-9DFDD68E46DC}"/>
                </a:ext>
              </a:extLst>
            </xdr:cNvPr>
            <xdr:cNvSpPr txBox="1"/>
          </xdr:nvSpPr>
          <xdr:spPr>
            <a:xfrm>
              <a:off x="6897688" y="2078946"/>
              <a:ext cx="24550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𝑣=𝑘𝑖𝑛𝑒𝑚𝑎𝑡𝑖𝑐 𝑣𝑖𝑠𝑐𝑜𝑠𝑖𝑡𝑦 𝑜𝑓 𝑎𝑖𝑟−𝑚2/𝑠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17</xdr:col>
      <xdr:colOff>11339</xdr:colOff>
      <xdr:row>17</xdr:row>
      <xdr:rowOff>18144</xdr:rowOff>
    </xdr:from>
    <xdr:ext cx="25282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F380A52-C2BB-474F-8EBF-B6C0FB9D1A54}"/>
                </a:ext>
              </a:extLst>
            </xdr:cNvPr>
            <xdr:cNvSpPr txBox="1"/>
          </xdr:nvSpPr>
          <xdr:spPr>
            <a:xfrm>
              <a:off x="6905625" y="2376715"/>
              <a:ext cx="25282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𝑡h𝑒𝑟𝑚𝑎𝑙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𝑑𝑖𝑓𝑓𝑢𝑠𝑖𝑣𝑖𝑡𝑦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F380A52-C2BB-474F-8EBF-B6C0FB9D1A54}"/>
                </a:ext>
              </a:extLst>
            </xdr:cNvPr>
            <xdr:cNvSpPr txBox="1"/>
          </xdr:nvSpPr>
          <xdr:spPr>
            <a:xfrm>
              <a:off x="6905625" y="2376715"/>
              <a:ext cx="25282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=𝑡ℎ𝑒𝑟𝑚𝑎𝑙 𝑑𝑖𝑓𝑓𝑢𝑠𝑖𝑣𝑖𝑡𝑦 𝑜𝑓 𝑎𝑖𝑟 −𝑚2/𝑠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23</xdr:col>
      <xdr:colOff>127000</xdr:colOff>
      <xdr:row>0</xdr:row>
      <xdr:rowOff>165100</xdr:rowOff>
    </xdr:from>
    <xdr:ext cx="1466876" cy="3876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3EEF0D4-CF5C-4A9F-A9A7-26B4C93AF179}"/>
                </a:ext>
              </a:extLst>
            </xdr:cNvPr>
            <xdr:cNvSpPr txBox="1"/>
          </xdr:nvSpPr>
          <xdr:spPr>
            <a:xfrm>
              <a:off x="11321143" y="165100"/>
              <a:ext cx="1466876" cy="387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b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∞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3EEF0D4-CF5C-4A9F-A9A7-26B4C93AF179}"/>
                </a:ext>
              </a:extLst>
            </xdr:cNvPr>
            <xdr:cNvSpPr txBox="1"/>
          </xdr:nvSpPr>
          <xdr:spPr>
            <a:xfrm>
              <a:off x="11321143" y="165100"/>
              <a:ext cx="1466876" cy="387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𝑟=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𝑠∗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((𝑇_𝑠^4−𝑇_∞^4)/(𝑇_𝑠−𝑇_∞ 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22</xdr:col>
      <xdr:colOff>25400</xdr:colOff>
      <xdr:row>12</xdr:row>
      <xdr:rowOff>4763</xdr:rowOff>
    </xdr:from>
    <xdr:ext cx="28555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6D1C785-6F90-4C47-A133-F15AD3586B4E}"/>
                </a:ext>
              </a:extLst>
            </xdr:cNvPr>
            <xdr:cNvSpPr txBox="1"/>
          </xdr:nvSpPr>
          <xdr:spPr>
            <a:xfrm>
              <a:off x="3692525" y="735013"/>
              <a:ext cx="2855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𝑒𝑚𝑖𝑠𝑠𝑖𝑣𝑖𝑡𝑦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𝑖𝑛𝑐𝑙𝑢𝑑𝑖𝑛𝑔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𝑠h𝑎𝑝𝑒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𝑓𝑎𝑐𝑡𝑜𝑟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−0.7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6D1C785-6F90-4C47-A133-F15AD3586B4E}"/>
                </a:ext>
              </a:extLst>
            </xdr:cNvPr>
            <xdr:cNvSpPr txBox="1"/>
          </xdr:nvSpPr>
          <xdr:spPr>
            <a:xfrm>
              <a:off x="3692525" y="735013"/>
              <a:ext cx="2855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𝑠=𝑒𝑚𝑖𝑠𝑠𝑖𝑣𝑖𝑡𝑦 𝑖𝑛𝑐𝑙𝑢𝑑𝑖𝑛𝑔 𝑠ℎ𝑎𝑝𝑒 𝑓𝑎𝑐𝑡𝑜𝑟−0.7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22</xdr:col>
      <xdr:colOff>17462</xdr:colOff>
      <xdr:row>13</xdr:row>
      <xdr:rowOff>44450</xdr:rowOff>
    </xdr:from>
    <xdr:ext cx="37623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E86FD2B-26EA-42E9-9001-5F1C87EBE32F}"/>
                </a:ext>
              </a:extLst>
            </xdr:cNvPr>
            <xdr:cNvSpPr txBox="1"/>
          </xdr:nvSpPr>
          <xdr:spPr>
            <a:xfrm>
              <a:off x="3684587" y="957263"/>
              <a:ext cx="37623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𝜎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𝑠𝑡𝑒𝑓𝑎𝑛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𝐵𝑜𝑙𝑡𝑧𝑚𝑎𝑛𝑛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𝑐𝑜𝑛𝑠𝑡𝑎𝑛𝑡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 −5.56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x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10^−8</m:t>
                  </m:r>
                </m:oMath>
              </a14:m>
              <a:r>
                <a:rPr lang="en-IN" sz="1100"/>
                <a:t>(W/m2K4)</a:t>
              </a: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E86FD2B-26EA-42E9-9001-5F1C87EBE32F}"/>
                </a:ext>
              </a:extLst>
            </xdr:cNvPr>
            <xdr:cNvSpPr txBox="1"/>
          </xdr:nvSpPr>
          <xdr:spPr>
            <a:xfrm>
              <a:off x="3684587" y="957263"/>
              <a:ext cx="37623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US" sz="1100" b="0" i="0">
                  <a:latin typeface="Cambria Math" panose="02040503050406030204" pitchFamily="18" charset="0"/>
                </a:rPr>
                <a:t>=𝑠𝑡𝑒𝑓𝑎𝑛−𝐵𝑜𝑙𝑡𝑧𝑚𝑎𝑛𝑛 𝑐𝑜𝑛𝑠𝑡𝑎𝑛𝑡 −5.56x10^−8</a:t>
              </a:r>
              <a:r>
                <a:rPr lang="en-IN" sz="1100"/>
                <a:t>(W/m2K4)</a:t>
              </a:r>
            </a:p>
          </xdr:txBody>
        </xdr:sp>
      </mc:Fallback>
    </mc:AlternateContent>
    <xdr:clientData/>
  </xdr:oneCellAnchor>
  <xdr:oneCellAnchor>
    <xdr:from>
      <xdr:col>22</xdr:col>
      <xdr:colOff>15875</xdr:colOff>
      <xdr:row>14</xdr:row>
      <xdr:rowOff>109538</xdr:rowOff>
    </xdr:from>
    <xdr:ext cx="24189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7150C44-F00A-4A12-AA1F-269FBF72E69D}"/>
                </a:ext>
              </a:extLst>
            </xdr:cNvPr>
            <xdr:cNvSpPr txBox="1"/>
          </xdr:nvSpPr>
          <xdr:spPr>
            <a:xfrm>
              <a:off x="3683000" y="1204913"/>
              <a:ext cx="24189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𝑠𝑢𝑟𝑓𝑎𝑐𝑒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𝑡𝑒𝑚𝑝𝑒𝑟𝑎𝑡𝑢𝑟𝑒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𝑤𝑖𝑟𝑒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7150C44-F00A-4A12-AA1F-269FBF72E69D}"/>
                </a:ext>
              </a:extLst>
            </xdr:cNvPr>
            <xdr:cNvSpPr txBox="1"/>
          </xdr:nvSpPr>
          <xdr:spPr>
            <a:xfrm>
              <a:off x="3683000" y="1204913"/>
              <a:ext cx="24189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𝑠=𝑠𝑢𝑟𝑓𝑎𝑐𝑒 𝑡𝑒𝑚𝑝𝑒𝑟𝑎𝑡𝑢𝑟𝑒 𝑜𝑓 𝑤𝑖𝑟𝑒(𝐾)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22</xdr:col>
      <xdr:colOff>4762</xdr:colOff>
      <xdr:row>16</xdr:row>
      <xdr:rowOff>15875</xdr:rowOff>
    </xdr:from>
    <xdr:ext cx="1974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3BCA0C3-2049-473E-A56E-45B3819383FA}"/>
                </a:ext>
              </a:extLst>
            </xdr:cNvPr>
            <xdr:cNvSpPr txBox="1"/>
          </xdr:nvSpPr>
          <xdr:spPr>
            <a:xfrm>
              <a:off x="3671887" y="1476375"/>
              <a:ext cx="1974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𝑎𝑚𝑏𝑖𝑒𝑛𝑡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𝑡𝑒𝑚𝑝𝑒𝑟𝑎𝑡𝑢𝑟𝑒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3BCA0C3-2049-473E-A56E-45B3819383FA}"/>
                </a:ext>
              </a:extLst>
            </xdr:cNvPr>
            <xdr:cNvSpPr txBox="1"/>
          </xdr:nvSpPr>
          <xdr:spPr>
            <a:xfrm>
              <a:off x="3671887" y="1476375"/>
              <a:ext cx="1974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r>
                <a:rPr lang="en-US" sz="1100" b="0" i="0">
                  <a:latin typeface="Cambria Math" panose="02040503050406030204" pitchFamily="18" charset="0"/>
                </a:rPr>
                <a:t>=𝑎𝑚𝑏𝑖𝑒𝑛𝑡 𝑡𝑒𝑚𝑝𝑒𝑟𝑎𝑡𝑢𝑟𝑒(𝐾)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29</xdr:col>
      <xdr:colOff>307975</xdr:colOff>
      <xdr:row>1</xdr:row>
      <xdr:rowOff>3175</xdr:rowOff>
    </xdr:from>
    <xdr:ext cx="1196802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0AB20C8-270E-4331-8E23-C8C03D336769}"/>
                </a:ext>
              </a:extLst>
            </xdr:cNvPr>
            <xdr:cNvSpPr txBox="1"/>
          </xdr:nvSpPr>
          <xdr:spPr>
            <a:xfrm>
              <a:off x="8515350" y="185738"/>
              <a:ext cx="1196802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𝑛𝑐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0AB20C8-270E-4331-8E23-C8C03D336769}"/>
                </a:ext>
              </a:extLst>
            </xdr:cNvPr>
            <xdr:cNvSpPr txBox="1"/>
          </xdr:nvSpPr>
          <xdr:spPr>
            <a:xfrm>
              <a:off x="8515350" y="185738"/>
              <a:ext cx="1196802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𝑛𝑐=𝑘_𝑎/𝑑∗𝐶∗〖𝑅𝑎〗^𝑛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29</xdr:col>
      <xdr:colOff>307799</xdr:colOff>
      <xdr:row>12</xdr:row>
      <xdr:rowOff>47626</xdr:rowOff>
    </xdr:from>
    <xdr:ext cx="27314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E434898-5C5F-4E06-80D1-B8BEE9517481}"/>
                </a:ext>
              </a:extLst>
            </xdr:cNvPr>
            <xdr:cNvSpPr txBox="1"/>
          </xdr:nvSpPr>
          <xdr:spPr>
            <a:xfrm>
              <a:off x="8515174" y="777876"/>
              <a:ext cx="27314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𝑡h𝑒𝑟𝑚𝑎𝑙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𝑐𝑜𝑛𝑑𝑢𝑐𝑡𝑖𝑣𝑖𝑡𝑦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𝑚𝐾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E434898-5C5F-4E06-80D1-B8BEE9517481}"/>
                </a:ext>
              </a:extLst>
            </xdr:cNvPr>
            <xdr:cNvSpPr txBox="1"/>
          </xdr:nvSpPr>
          <xdr:spPr>
            <a:xfrm>
              <a:off x="8515174" y="777876"/>
              <a:ext cx="27314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𝑎=𝑡ℎ𝑒𝑟𝑚𝑎𝑙 𝑐𝑜𝑛𝑑𝑢𝑐𝑡𝑖𝑣𝑖𝑡𝑦 𝑜𝑓 𝑎𝑖𝑟−𝑊/𝑚𝐾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29</xdr:col>
      <xdr:colOff>345722</xdr:colOff>
      <xdr:row>13</xdr:row>
      <xdr:rowOff>49389</xdr:rowOff>
    </xdr:from>
    <xdr:ext cx="16179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66F58B0-38E5-4CAD-ADD3-5F38045BE70A}"/>
                </a:ext>
              </a:extLst>
            </xdr:cNvPr>
            <xdr:cNvSpPr txBox="1"/>
          </xdr:nvSpPr>
          <xdr:spPr>
            <a:xfrm>
              <a:off x="8553097" y="962202"/>
              <a:ext cx="16179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𝑤𝑖𝑟𝑒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𝑑𝑖𝑎𝑚𝑒𝑡𝑒𝑟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66F58B0-38E5-4CAD-ADD3-5F38045BE70A}"/>
                </a:ext>
              </a:extLst>
            </xdr:cNvPr>
            <xdr:cNvSpPr txBox="1"/>
          </xdr:nvSpPr>
          <xdr:spPr>
            <a:xfrm>
              <a:off x="8553097" y="962202"/>
              <a:ext cx="16179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=𝑤𝑖𝑟𝑒 𝑑𝑖𝑎𝑚𝑒𝑡𝑒𝑟−𝑚𝑚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29</xdr:col>
      <xdr:colOff>154340</xdr:colOff>
      <xdr:row>14</xdr:row>
      <xdr:rowOff>50270</xdr:rowOff>
    </xdr:from>
    <xdr:ext cx="37745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F65C29D-AAE8-4949-A65C-9F9D28BBB131}"/>
                </a:ext>
              </a:extLst>
            </xdr:cNvPr>
            <xdr:cNvSpPr txBox="1"/>
          </xdr:nvSpPr>
          <xdr:spPr>
            <a:xfrm>
              <a:off x="8361715" y="1145645"/>
              <a:ext cx="37745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&amp;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𝑐𝑜𝑛𝑠𝑡𝑎𝑛𝑡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𝑑𝑒𝑡𝑒𝑟𝑚𝑖𝑛𝑒𝑑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𝑅𝑎𝑦𝑙𝑒𝑖𝑔h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𝑛𝑢𝑚𝑏𝑒𝑟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F65C29D-AAE8-4949-A65C-9F9D28BBB131}"/>
                </a:ext>
              </a:extLst>
            </xdr:cNvPr>
            <xdr:cNvSpPr txBox="1"/>
          </xdr:nvSpPr>
          <xdr:spPr>
            <a:xfrm>
              <a:off x="8361715" y="1145645"/>
              <a:ext cx="37745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 &amp; 𝑛=𝑎𝑟𝑒 𝑐𝑜𝑛𝑠𝑡𝑎𝑛𝑡 𝑑𝑒𝑡𝑒𝑟𝑚𝑖𝑛𝑒𝑑 𝑏𝑦 𝑅𝑎𝑦𝑙𝑒𝑖𝑔ℎ 𝑛𝑢𝑚𝑏𝑒𝑟 (𝑅𝑎)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29</xdr:col>
      <xdr:colOff>246063</xdr:colOff>
      <xdr:row>16</xdr:row>
      <xdr:rowOff>7056</xdr:rowOff>
    </xdr:from>
    <xdr:ext cx="1462836" cy="3874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EBDEB26-41DB-4CD4-8B68-6CF2CB958253}"/>
                </a:ext>
              </a:extLst>
            </xdr:cNvPr>
            <xdr:cNvSpPr txBox="1"/>
          </xdr:nvSpPr>
          <xdr:spPr>
            <a:xfrm>
              <a:off x="8453438" y="1467556"/>
              <a:ext cx="1462836" cy="387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EBDEB26-41DB-4CD4-8B68-6CF2CB958253}"/>
                </a:ext>
              </a:extLst>
            </xdr:cNvPr>
            <xdr:cNvSpPr txBox="1"/>
          </xdr:nvSpPr>
          <xdr:spPr>
            <a:xfrm>
              <a:off x="8453438" y="1467556"/>
              <a:ext cx="1462836" cy="387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𝑎=(𝑔∗(𝑇_𝑠−𝑇_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 )</a:t>
              </a:r>
              <a:r>
                <a:rPr lang="en-US" sz="1100" b="0" i="0">
                  <a:latin typeface="Cambria Math" panose="02040503050406030204" pitchFamily="18" charset="0"/>
                </a:rPr>
                <a:t>∗𝑑^3)/(𝑣∗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𝛼∗𝑇_𝑓 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29</xdr:col>
      <xdr:colOff>333376</xdr:colOff>
      <xdr:row>19</xdr:row>
      <xdr:rowOff>23812</xdr:rowOff>
    </xdr:from>
    <xdr:ext cx="25561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5678464-33AC-4BDB-8A0E-36D069A15BF6}"/>
                </a:ext>
              </a:extLst>
            </xdr:cNvPr>
            <xdr:cNvSpPr txBox="1"/>
          </xdr:nvSpPr>
          <xdr:spPr>
            <a:xfrm>
              <a:off x="8540751" y="2032000"/>
              <a:ext cx="25561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𝑎𝑐𝑐𝑒𝑙𝑒𝑟𝑎𝑡𝑖𝑜𝑛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𝑑𝑢𝑒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𝑔𝑟𝑎𝑣𝑖𝑡𝑦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5678464-33AC-4BDB-8A0E-36D069A15BF6}"/>
                </a:ext>
              </a:extLst>
            </xdr:cNvPr>
            <xdr:cNvSpPr txBox="1"/>
          </xdr:nvSpPr>
          <xdr:spPr>
            <a:xfrm>
              <a:off x="8540751" y="2032000"/>
              <a:ext cx="25561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𝑔</a:t>
              </a:r>
              <a:r>
                <a:rPr lang="en-US" sz="1100" b="0" i="0">
                  <a:latin typeface="Cambria Math" panose="02040503050406030204" pitchFamily="18" charset="0"/>
                </a:rPr>
                <a:t>=𝑎𝑐𝑐𝑒𝑙𝑒𝑟𝑎𝑡𝑖𝑜𝑛 𝑑𝑢𝑒 𝑡𝑜 𝑔𝑟𝑎𝑣𝑖𝑡𝑦−𝑚/𝑠2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29</xdr:col>
      <xdr:colOff>262819</xdr:colOff>
      <xdr:row>26</xdr:row>
      <xdr:rowOff>18523</xdr:rowOff>
    </xdr:from>
    <xdr:ext cx="175060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899F011A-0ACD-4344-ABF2-464359C92CD2}"/>
                </a:ext>
              </a:extLst>
            </xdr:cNvPr>
            <xdr:cNvSpPr txBox="1"/>
          </xdr:nvSpPr>
          <xdr:spPr>
            <a:xfrm>
              <a:off x="8470194" y="3304648"/>
              <a:ext cx="175060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𝑓𝑖𝑙𝑚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𝑡𝑒𝑚𝑝𝑒𝑟𝑎𝑡𝑢𝑟𝑒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899F011A-0ACD-4344-ABF2-464359C92CD2}"/>
                </a:ext>
              </a:extLst>
            </xdr:cNvPr>
            <xdr:cNvSpPr txBox="1"/>
          </xdr:nvSpPr>
          <xdr:spPr>
            <a:xfrm>
              <a:off x="8470194" y="3304648"/>
              <a:ext cx="175060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𝑓=𝑓𝑖𝑙𝑚 𝑡𝑒𝑚𝑝𝑒𝑟𝑎𝑡𝑢𝑟𝑒−𝐾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29</xdr:col>
      <xdr:colOff>288395</xdr:colOff>
      <xdr:row>20</xdr:row>
      <xdr:rowOff>53799</xdr:rowOff>
    </xdr:from>
    <xdr:ext cx="24699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B78AA92-2C3F-4224-B661-955702558032}"/>
                </a:ext>
              </a:extLst>
            </xdr:cNvPr>
            <xdr:cNvSpPr txBox="1"/>
          </xdr:nvSpPr>
          <xdr:spPr>
            <a:xfrm>
              <a:off x="8495770" y="2244549"/>
              <a:ext cx="24699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𝑠𝑢𝑟𝑓𝑎𝑐𝑒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𝑡𝑒𝑚𝑝𝑒𝑟𝑎𝑡𝑢𝑟𝑒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𝑤𝑖𝑟𝑒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B78AA92-2C3F-4224-B661-955702558032}"/>
                </a:ext>
              </a:extLst>
            </xdr:cNvPr>
            <xdr:cNvSpPr txBox="1"/>
          </xdr:nvSpPr>
          <xdr:spPr>
            <a:xfrm>
              <a:off x="8495770" y="2244549"/>
              <a:ext cx="24699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𝑠=𝑠𝑢𝑟𝑓𝑎𝑐𝑒 𝑡𝑒𝑚𝑝𝑒𝑟𝑎𝑡𝑢𝑟𝑒 𝑜𝑓 𝑤𝑖𝑟𝑒−𝐾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29</xdr:col>
      <xdr:colOff>261936</xdr:colOff>
      <xdr:row>21</xdr:row>
      <xdr:rowOff>39688</xdr:rowOff>
    </xdr:from>
    <xdr:ext cx="20256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8813FE4-89D9-45C8-97B8-BC083625A2DF}"/>
                </a:ext>
              </a:extLst>
            </xdr:cNvPr>
            <xdr:cNvSpPr txBox="1"/>
          </xdr:nvSpPr>
          <xdr:spPr>
            <a:xfrm>
              <a:off x="8469311" y="2413001"/>
              <a:ext cx="20256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𝑎𝑚𝑏𝑖𝑒𝑛𝑡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𝑡𝑒𝑚𝑝𝑒𝑟𝑎𝑡𝑢𝑟𝑒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8813FE4-89D9-45C8-97B8-BC083625A2DF}"/>
                </a:ext>
              </a:extLst>
            </xdr:cNvPr>
            <xdr:cNvSpPr txBox="1"/>
          </xdr:nvSpPr>
          <xdr:spPr>
            <a:xfrm>
              <a:off x="8469311" y="2413001"/>
              <a:ext cx="20256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r>
                <a:rPr lang="en-US" sz="1100" b="0" i="0">
                  <a:latin typeface="Cambria Math" panose="02040503050406030204" pitchFamily="18" charset="0"/>
                </a:rPr>
                <a:t>=𝑎𝑚𝑏𝑖𝑒𝑛𝑡 𝑡𝑒𝑚𝑝𝑒𝑟𝑎𝑡𝑢𝑟𝑒−𝐾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29</xdr:col>
      <xdr:colOff>330728</xdr:colOff>
      <xdr:row>22</xdr:row>
      <xdr:rowOff>59091</xdr:rowOff>
    </xdr:from>
    <xdr:ext cx="16179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0A8CBD7-9C4C-4275-857D-076DD90F7BD4}"/>
                </a:ext>
              </a:extLst>
            </xdr:cNvPr>
            <xdr:cNvSpPr txBox="1"/>
          </xdr:nvSpPr>
          <xdr:spPr>
            <a:xfrm>
              <a:off x="8538103" y="2614966"/>
              <a:ext cx="16179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𝑤𝑖𝑟𝑒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𝑑𝑖𝑎𝑚𝑒𝑡𝑒𝑟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0A8CBD7-9C4C-4275-857D-076DD90F7BD4}"/>
                </a:ext>
              </a:extLst>
            </xdr:cNvPr>
            <xdr:cNvSpPr txBox="1"/>
          </xdr:nvSpPr>
          <xdr:spPr>
            <a:xfrm>
              <a:off x="8538103" y="2614966"/>
              <a:ext cx="16179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=𝑤𝑖𝑟𝑒 𝑑𝑖𝑎𝑚𝑒𝑡𝑒𝑟−𝑚𝑚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29</xdr:col>
      <xdr:colOff>301625</xdr:colOff>
      <xdr:row>23</xdr:row>
      <xdr:rowOff>82902</xdr:rowOff>
    </xdr:from>
    <xdr:ext cx="24550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946BE67-9E52-4F23-8A20-DFA2C2A833C5}"/>
                </a:ext>
              </a:extLst>
            </xdr:cNvPr>
            <xdr:cNvSpPr txBox="1"/>
          </xdr:nvSpPr>
          <xdr:spPr>
            <a:xfrm>
              <a:off x="8509000" y="2821340"/>
              <a:ext cx="24550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𝑘𝑖𝑛𝑒𝑚𝑎𝑡𝑖𝑐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𝑣𝑖𝑠𝑐𝑜𝑠𝑖𝑡𝑦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946BE67-9E52-4F23-8A20-DFA2C2A833C5}"/>
                </a:ext>
              </a:extLst>
            </xdr:cNvPr>
            <xdr:cNvSpPr txBox="1"/>
          </xdr:nvSpPr>
          <xdr:spPr>
            <a:xfrm>
              <a:off x="8509000" y="2821340"/>
              <a:ext cx="24550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𝑣=𝑘𝑖𝑛𝑒𝑚𝑎𝑡𝑖𝑐 𝑣𝑖𝑠𝑐𝑜𝑠𝑖𝑡𝑦 𝑜𝑓 𝑎𝑖𝑟−𝑚2/𝑠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29</xdr:col>
      <xdr:colOff>277813</xdr:colOff>
      <xdr:row>24</xdr:row>
      <xdr:rowOff>121002</xdr:rowOff>
    </xdr:from>
    <xdr:ext cx="24972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E4CC38A-8978-4D30-B161-D56B8BAA1439}"/>
                </a:ext>
              </a:extLst>
            </xdr:cNvPr>
            <xdr:cNvSpPr txBox="1"/>
          </xdr:nvSpPr>
          <xdr:spPr>
            <a:xfrm>
              <a:off x="8485188" y="3042002"/>
              <a:ext cx="24972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𝑡h𝑒𝑟𝑚𝑎𝑙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𝑑𝑖𝑓𝑓𝑢𝑠𝑖𝑣𝑖𝑡𝑦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E4CC38A-8978-4D30-B161-D56B8BAA1439}"/>
                </a:ext>
              </a:extLst>
            </xdr:cNvPr>
            <xdr:cNvSpPr txBox="1"/>
          </xdr:nvSpPr>
          <xdr:spPr>
            <a:xfrm>
              <a:off x="8485188" y="3042002"/>
              <a:ext cx="24972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=𝑡ℎ𝑒𝑟𝑚𝑎𝑙 𝑑𝑖𝑓𝑓𝑢𝑠𝑖𝑣𝑖𝑡𝑦 𝑜𝑓 𝑎𝑖𝑟−𝑚2/𝑠</a:t>
              </a:r>
              <a:endParaRPr lang="en-IN" sz="1100"/>
            </a:p>
          </xdr:txBody>
        </xdr:sp>
      </mc:Fallback>
    </mc:AlternateContent>
    <xdr:clientData/>
  </xdr:oneCellAnchor>
  <xdr:twoCellAnchor>
    <xdr:from>
      <xdr:col>13</xdr:col>
      <xdr:colOff>580571</xdr:colOff>
      <xdr:row>15</xdr:row>
      <xdr:rowOff>172357</xdr:rowOff>
    </xdr:from>
    <xdr:to>
      <xdr:col>23</xdr:col>
      <xdr:colOff>322036</xdr:colOff>
      <xdr:row>38</xdr:row>
      <xdr:rowOff>47172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FD19882-EC64-4CFA-8D42-6B7693866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149225</xdr:colOff>
      <xdr:row>1</xdr:row>
      <xdr:rowOff>149225</xdr:rowOff>
    </xdr:from>
    <xdr:ext cx="1621598" cy="37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C3ECE0E-8C21-44C9-9756-F36A7DBDDACC}"/>
                </a:ext>
              </a:extLst>
            </xdr:cNvPr>
            <xdr:cNvSpPr txBox="1"/>
          </xdr:nvSpPr>
          <xdr:spPr>
            <a:xfrm>
              <a:off x="1978025" y="333375"/>
              <a:ext cx="1621598" cy="37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𝑟𝑘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C3ECE0E-8C21-44C9-9756-F36A7DBDDACC}"/>
                </a:ext>
              </a:extLst>
            </xdr:cNvPr>
            <xdr:cNvSpPr txBox="1"/>
          </xdr:nvSpPr>
          <xdr:spPr>
            <a:xfrm>
              <a:off x="1978025" y="333375"/>
              <a:ext cx="1621598" cy="37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</a:t>
              </a:r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</a:t>
              </a:r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𝑡−1/𝑟  𝜕/𝜕𝑟 [𝑟𝑘 𝜕𝑇/𝜕𝑟]=𝑄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558800</xdr:colOff>
      <xdr:row>6</xdr:row>
      <xdr:rowOff>171450</xdr:rowOff>
    </xdr:from>
    <xdr:ext cx="17043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5209682-0E0C-41BE-93DD-4C6E1E5DFFB3}"/>
                </a:ext>
              </a:extLst>
            </xdr:cNvPr>
            <xdr:cNvSpPr txBox="1"/>
          </xdr:nvSpPr>
          <xdr:spPr>
            <a:xfrm>
              <a:off x="1168400" y="1276350"/>
              <a:ext cx="1704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/2=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𝑊𝑖𝑟𝑒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𝐷𝑖𝑎𝑚𝑒𝑡𝑒𝑟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5209682-0E0C-41BE-93DD-4C6E1E5DFFB3}"/>
                </a:ext>
              </a:extLst>
            </xdr:cNvPr>
            <xdr:cNvSpPr txBox="1"/>
          </xdr:nvSpPr>
          <xdr:spPr>
            <a:xfrm>
              <a:off x="1168400" y="1276350"/>
              <a:ext cx="1704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𝑟=𝐷/2=𝑊𝑖𝑟𝑒 𝐷𝑖𝑎𝑚𝑒𝑡𝑒𝑟 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3</xdr:col>
      <xdr:colOff>139700</xdr:colOff>
      <xdr:row>9</xdr:row>
      <xdr:rowOff>69850</xdr:rowOff>
    </xdr:from>
    <xdr:ext cx="1538626" cy="4298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6B12223-40C0-4D1B-A167-534E7DB417E1}"/>
                </a:ext>
              </a:extLst>
            </xdr:cNvPr>
            <xdr:cNvSpPr txBox="1"/>
          </xdr:nvSpPr>
          <xdr:spPr>
            <a:xfrm>
              <a:off x="1968500" y="1727200"/>
              <a:ext cx="1538626" cy="4298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6B12223-40C0-4D1B-A167-534E7DB417E1}"/>
                </a:ext>
              </a:extLst>
            </xdr:cNvPr>
            <xdr:cNvSpPr txBox="1"/>
          </xdr:nvSpPr>
          <xdr:spPr>
            <a:xfrm>
              <a:off x="1968500" y="1727200"/>
              <a:ext cx="1538626" cy="4298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𝑘(𝑇)=∑8_(𝑖=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𝛾,𝑓,𝑝,𝑏,𝑚)▒〖</a:t>
              </a:r>
              <a:r>
                <a:rPr lang="en-US" sz="1100" b="0" i="0">
                  <a:latin typeface="Cambria Math" panose="02040503050406030204" pitchFamily="18" charset="0"/>
                </a:rPr>
                <a:t>𝑘_𝑖 (𝑇)𝑋_𝑖 〗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2</xdr:col>
      <xdr:colOff>44450</xdr:colOff>
      <xdr:row>7</xdr:row>
      <xdr:rowOff>171450</xdr:rowOff>
    </xdr:from>
    <xdr:ext cx="6107378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4A71DE-A1A1-4883-BE0A-AA1CA1CB4B9F}"/>
                </a:ext>
              </a:extLst>
            </xdr:cNvPr>
            <xdr:cNvSpPr txBox="1"/>
          </xdr:nvSpPr>
          <xdr:spPr>
            <a:xfrm>
              <a:off x="1263650" y="1460500"/>
              <a:ext cx="610737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&amp;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𝑇h𝑒𝑟𝑚𝑎𝑙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𝑐𝑜𝑛𝑑𝑢𝑐𝑡𝑖𝑣𝑖𝑡𝑦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&amp;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𝑆𝑝𝑒𝑐𝑖𝑓𝑖𝑐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h𝑒𝑎𝑡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𝑟𝑜𝑑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𝑚𝑎𝑡𝑒𝑟𝑖𝑎𝑙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𝑤𝑖𝑡h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𝑝𝑟𝑜𝑝𝑜𝑟𝑡𝑖𝑜𝑛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𝑚𝑖𝑐𝑟𝑜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𝑝h𝑎𝑠𝑒𝑠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4A71DE-A1A1-4883-BE0A-AA1CA1CB4B9F}"/>
                </a:ext>
              </a:extLst>
            </xdr:cNvPr>
            <xdr:cNvSpPr txBox="1"/>
          </xdr:nvSpPr>
          <xdr:spPr>
            <a:xfrm>
              <a:off x="1263650" y="1460500"/>
              <a:ext cx="610737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〖𝑘 &amp; 𝐶〗_𝑝=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𝑇ℎ𝑒𝑟𝑚𝑎𝑙 𝑐𝑜𝑛𝑑𝑢𝑐𝑡𝑖𝑣𝑖𝑡𝑦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&amp; </a:t>
              </a:r>
              <a:r>
                <a:rPr lang="en-US" sz="1100" b="0" i="0">
                  <a:latin typeface="Cambria Math" panose="02040503050406030204" pitchFamily="18" charset="0"/>
                </a:rPr>
                <a:t>𝑆𝑝𝑒𝑐𝑖𝑓𝑖𝑐 ℎ𝑒𝑎𝑡 𝑜𝑓 𝑟𝑜𝑑 𝑚𝑎𝑡𝑒𝑟𝑖𝑎𝑙 𝑤𝑖𝑡ℎ 𝑝𝑟𝑜𝑝𝑜𝑟𝑡𝑖𝑜𝑛 𝑜𝑓 𝑚𝑖𝑐𝑟𝑜 𝑝ℎ𝑎𝑠𝑒𝑠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3</xdr:col>
      <xdr:colOff>82550</xdr:colOff>
      <xdr:row>12</xdr:row>
      <xdr:rowOff>0</xdr:rowOff>
    </xdr:from>
    <xdr:ext cx="1689822" cy="4298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170A526-9446-4724-B61A-3A376CDBDD88}"/>
                </a:ext>
              </a:extLst>
            </xdr:cNvPr>
            <xdr:cNvSpPr txBox="1"/>
          </xdr:nvSpPr>
          <xdr:spPr>
            <a:xfrm>
              <a:off x="1911350" y="2209800"/>
              <a:ext cx="1689822" cy="4298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170A526-9446-4724-B61A-3A376CDBDD88}"/>
                </a:ext>
              </a:extLst>
            </xdr:cNvPr>
            <xdr:cNvSpPr txBox="1"/>
          </xdr:nvSpPr>
          <xdr:spPr>
            <a:xfrm>
              <a:off x="1911350" y="2209800"/>
              <a:ext cx="1689822" cy="4298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𝐶_𝑝 (𝑇)=∑8_(𝑖=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𝛾,𝑓,𝑝,𝑏,𝑚)▒〖</a:t>
              </a:r>
              <a:r>
                <a:rPr lang="en-US" sz="1100" b="0" i="0">
                  <a:latin typeface="Cambria Math" panose="02040503050406030204" pitchFamily="18" charset="0"/>
                </a:rPr>
                <a:t>𝐶_(𝑝,𝑖) (𝑇)𝑋_𝑖 〗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3</xdr:col>
      <xdr:colOff>44450</xdr:colOff>
      <xdr:row>15</xdr:row>
      <xdr:rowOff>76200</xdr:rowOff>
    </xdr:from>
    <xdr:ext cx="31424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86E7192-F480-485C-82B0-11F1CB610568}"/>
                </a:ext>
              </a:extLst>
            </xdr:cNvPr>
            <xdr:cNvSpPr txBox="1"/>
          </xdr:nvSpPr>
          <xdr:spPr>
            <a:xfrm>
              <a:off x="1873250" y="2838450"/>
              <a:ext cx="31424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𝑜𝑏𝑡𝑎𝑖𝑛𝑒𝑑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𝑎𝑓𝑡𝑒𝑟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𝑠𝑜𝑙𝑣𝑖𝑛𝑔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𝑚𝑒𝑡𝑎𝑙𝑙𝑢𝑟𝑔𝑖𝑐𝑎𝑙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𝑚𝑜𝑑𝑒𝑙</m:t>
                    </m:r>
                  </m:oMath>
                </m:oMathPara>
              </a14:m>
              <a:endParaRPr lang="en-US" sz="1100" b="0" i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86E7192-F480-485C-82B0-11F1CB610568}"/>
                </a:ext>
              </a:extLst>
            </xdr:cNvPr>
            <xdr:cNvSpPr txBox="1"/>
          </xdr:nvSpPr>
          <xdr:spPr>
            <a:xfrm>
              <a:off x="1873250" y="2838450"/>
              <a:ext cx="31424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𝑋_𝑖=𝑜𝑏𝑡𝑎𝑖𝑛𝑒𝑑 𝑎𝑓𝑡𝑒𝑟 𝑠𝑜𝑙𝑣𝑖𝑛𝑔 𝑚𝑒𝑡𝑎𝑙𝑙𝑢𝑟𝑔𝑖𝑐𝑎𝑙 𝑚𝑜𝑑𝑒𝑙</a:t>
              </a:r>
              <a:endParaRPr lang="en-US" sz="1100" b="0" i="1"/>
            </a:p>
          </xdr:txBody>
        </xdr:sp>
      </mc:Fallback>
    </mc:AlternateContent>
    <xdr:clientData/>
  </xdr:oneCellAnchor>
  <xdr:oneCellAnchor>
    <xdr:from>
      <xdr:col>6</xdr:col>
      <xdr:colOff>323850</xdr:colOff>
      <xdr:row>10</xdr:row>
      <xdr:rowOff>44450</xdr:rowOff>
    </xdr:from>
    <xdr:ext cx="3751733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2C06FA7-80C7-43D7-AC43-3045D46B630B}"/>
                </a:ext>
              </a:extLst>
            </xdr:cNvPr>
            <xdr:cNvSpPr txBox="1"/>
          </xdr:nvSpPr>
          <xdr:spPr>
            <a:xfrm>
              <a:off x="3981450" y="1885950"/>
              <a:ext cx="3751733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2C06FA7-80C7-43D7-AC43-3045D46B630B}"/>
                </a:ext>
              </a:extLst>
            </xdr:cNvPr>
            <xdr:cNvSpPr txBox="1"/>
          </xdr:nvSpPr>
          <xdr:spPr>
            <a:xfrm>
              <a:off x="3981450" y="1885950"/>
              <a:ext cx="3751733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𝑘(𝑇)=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𝑘_𝛾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𝑋_𝛾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(𝑇)𝑋_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6</xdr:col>
      <xdr:colOff>330200</xdr:colOff>
      <xdr:row>12</xdr:row>
      <xdr:rowOff>146050</xdr:rowOff>
    </xdr:from>
    <xdr:ext cx="4229556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D57792F-84BF-4CE5-995E-932C770A9643}"/>
                </a:ext>
              </a:extLst>
            </xdr:cNvPr>
            <xdr:cNvSpPr txBox="1"/>
          </xdr:nvSpPr>
          <xdr:spPr>
            <a:xfrm>
              <a:off x="3987800" y="2355850"/>
              <a:ext cx="4229556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𝛾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𝛾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D57792F-84BF-4CE5-995E-932C770A9643}"/>
                </a:ext>
              </a:extLst>
            </xdr:cNvPr>
            <xdr:cNvSpPr txBox="1"/>
          </xdr:nvSpPr>
          <xdr:spPr>
            <a:xfrm>
              <a:off x="3987800" y="2355850"/>
              <a:ext cx="4229556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𝐶_𝑝 (𝑇)=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𝐶_(𝑝,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𝐶_(𝑝,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𝐶_(𝑝,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𝐶_(𝑝,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𝐶_(𝑝,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(𝑇)𝑋_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2</xdr:col>
      <xdr:colOff>330200</xdr:colOff>
      <xdr:row>5</xdr:row>
      <xdr:rowOff>152400</xdr:rowOff>
    </xdr:from>
    <xdr:ext cx="49780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5AB71D4-F090-46DC-B1A9-8FB552FFA802}"/>
                </a:ext>
              </a:extLst>
            </xdr:cNvPr>
            <xdr:cNvSpPr txBox="1"/>
          </xdr:nvSpPr>
          <xdr:spPr>
            <a:xfrm>
              <a:off x="1549400" y="1073150"/>
              <a:ext cx="49780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𝐻𝑒𝑎𝑡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𝑔𝑒𝑛𝑒𝑟𝑎𝑡𝑒𝑑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𝑚𝑒𝑡𝑎𝑙𝑙𝑢𝑟𝑔𝑖𝑐𝑎𝑙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𝑡𝑟𝑎𝑛𝑠𝑓𝑜𝑟𝑚𝑎𝑡𝑖𝑜𝑛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𝑑𝑢𝑟𝑖𝑛𝑔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𝑐𝑜𝑜𝑙𝑖𝑛𝑔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𝑝𝑟𝑜𝑐𝑒𝑠𝑠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5AB71D4-F090-46DC-B1A9-8FB552FFA802}"/>
                </a:ext>
              </a:extLst>
            </xdr:cNvPr>
            <xdr:cNvSpPr txBox="1"/>
          </xdr:nvSpPr>
          <xdr:spPr>
            <a:xfrm>
              <a:off x="1549400" y="1073150"/>
              <a:ext cx="49780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𝑄=𝐻𝑒𝑎𝑡 𝑔𝑒𝑛𝑒𝑟𝑎𝑡𝑒𝑑 𝑏𝑦 𝑚𝑒𝑡𝑎𝑙𝑙𝑢𝑟𝑔𝑖𝑐𝑎𝑙 𝑡𝑟𝑎𝑛𝑠𝑓𝑜𝑟𝑚𝑎𝑡𝑖𝑜𝑛 𝑑𝑢𝑟𝑖𝑛𝑔 𝑐𝑜𝑜𝑙𝑖𝑛𝑔 𝑝𝑟𝑜𝑐𝑒𝑠𝑠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2</xdr:col>
      <xdr:colOff>355600</xdr:colOff>
      <xdr:row>4</xdr:row>
      <xdr:rowOff>38100</xdr:rowOff>
    </xdr:from>
    <xdr:ext cx="28550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6D990C7-88D5-4B10-93DF-A93E805FD3BD}"/>
                </a:ext>
              </a:extLst>
            </xdr:cNvPr>
            <xdr:cNvSpPr txBox="1"/>
          </xdr:nvSpPr>
          <xdr:spPr>
            <a:xfrm>
              <a:off x="1574800" y="774700"/>
              <a:ext cx="28550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𝐷𝑒𝑛𝑠𝑖𝑡𝑦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𝑠𝑡𝑒𝑒𝑙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=7800−0.35(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−273)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6D990C7-88D5-4B10-93DF-A93E805FD3BD}"/>
                </a:ext>
              </a:extLst>
            </xdr:cNvPr>
            <xdr:cNvSpPr txBox="1"/>
          </xdr:nvSpPr>
          <xdr:spPr>
            <a:xfrm>
              <a:off x="1574800" y="774700"/>
              <a:ext cx="28550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</a:rPr>
                <a:t>=𝐷𝑒𝑛𝑠𝑖𝑡𝑦 𝑜𝑓 𝑠𝑡𝑒𝑒𝑙=7800−0.35(𝑇−273)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0</xdr:col>
      <xdr:colOff>0</xdr:colOff>
      <xdr:row>14</xdr:row>
      <xdr:rowOff>69850</xdr:rowOff>
    </xdr:from>
    <xdr:ext cx="1663276" cy="4298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74494B7-744A-4C0E-B24E-B73075A1CEFB}"/>
                </a:ext>
              </a:extLst>
            </xdr:cNvPr>
            <xdr:cNvSpPr txBox="1"/>
          </xdr:nvSpPr>
          <xdr:spPr>
            <a:xfrm>
              <a:off x="0" y="2647950"/>
              <a:ext cx="1663276" cy="4298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74494B7-744A-4C0E-B24E-B73075A1CEFB}"/>
                </a:ext>
              </a:extLst>
            </xdr:cNvPr>
            <xdr:cNvSpPr txBox="1"/>
          </xdr:nvSpPr>
          <xdr:spPr>
            <a:xfrm>
              <a:off x="0" y="2647950"/>
              <a:ext cx="1663276" cy="4298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𝜌(𝑇)</a:t>
              </a:r>
              <a:r>
                <a:rPr lang="en-US" sz="1100" b="0" i="0">
                  <a:latin typeface="Cambria Math" panose="02040503050406030204" pitchFamily="18" charset="0"/>
                </a:rPr>
                <a:t>∑8_(𝑖=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𝛾,𝑓,𝑝,𝑏,𝑚)▒〖〖∆</a:t>
              </a:r>
              <a:r>
                <a:rPr lang="en-US" sz="1100" b="0" i="0">
                  <a:latin typeface="Cambria Math" panose="02040503050406030204" pitchFamily="18" charset="0"/>
                </a:rPr>
                <a:t>𝐻〗_𝑖  (𝜕𝑋_𝑖)/𝜕𝑡〗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2</xdr:col>
      <xdr:colOff>552450</xdr:colOff>
      <xdr:row>18</xdr:row>
      <xdr:rowOff>38100</xdr:rowOff>
    </xdr:from>
    <xdr:ext cx="2753959" cy="4390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5379EB5-9BEE-49CE-8B1A-21848F38D52E}"/>
                </a:ext>
              </a:extLst>
            </xdr:cNvPr>
            <xdr:cNvSpPr txBox="1"/>
          </xdr:nvSpPr>
          <xdr:spPr>
            <a:xfrm>
              <a:off x="1771650" y="3352800"/>
              <a:ext cx="2753959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𝑒𝑥𝑝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𝑑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𝛾</m:t>
                                            </m:r>
                                          </m:sub>
                                        </m:sSub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𝑑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𝛾</m:t>
                                            </m:r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,</m:t>
                                            </m:r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𝑟𝑒𝑓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e>
                        </m:d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5379EB5-9BEE-49CE-8B1A-21848F38D52E}"/>
                </a:ext>
              </a:extLst>
            </xdr:cNvPr>
            <xdr:cNvSpPr txBox="1"/>
          </xdr:nvSpPr>
          <xdr:spPr>
            <a:xfrm>
              <a:off x="1771650" y="3352800"/>
              <a:ext cx="2753959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𝑋_𝑖=𝑋_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 </a:t>
              </a:r>
              <a:r>
                <a:rPr lang="en-US" sz="1100" b="0" i="0">
                  <a:latin typeface="Cambria Math" panose="02040503050406030204" pitchFamily="18" charset="0"/>
                </a:rPr>
                <a:t>𝑋_(𝑖,𝑚𝑎𝑥) [1−𝑒𝑥𝑝(−𝑏(𝑑_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𝛾/</a:t>
              </a:r>
              <a:r>
                <a:rPr lang="en-US" sz="1100" b="0" i="0">
                  <a:latin typeface="Cambria Math" panose="02040503050406030204" pitchFamily="18" charset="0"/>
                </a:rPr>
                <a:t>𝑑_(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𝛾,𝑟𝑒𝑓) )^</a:t>
              </a:r>
              <a:r>
                <a:rPr lang="en-US" sz="1100" b="0" i="0">
                  <a:latin typeface="Cambria Math" panose="02040503050406030204" pitchFamily="18" charset="0"/>
                </a:rPr>
                <a:t>𝑚 𝑡^𝑛 )]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3</xdr:col>
      <xdr:colOff>0</xdr:colOff>
      <xdr:row>21</xdr:row>
      <xdr:rowOff>0</xdr:rowOff>
    </xdr:from>
    <xdr:ext cx="24486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4B51BE8-0E17-46C4-92C4-40A551EE3E14}"/>
                </a:ext>
              </a:extLst>
            </xdr:cNvPr>
            <xdr:cNvSpPr txBox="1"/>
          </xdr:nvSpPr>
          <xdr:spPr>
            <a:xfrm>
              <a:off x="1828800" y="3867150"/>
              <a:ext cx="24486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𝑝𝑟𝑜𝑝𝑜𝑟𝑡𝑖𝑜𝑛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𝑚𝑖𝑐𝑟𝑜𝑐𝑜𝑛𝑠𝑡𝑖𝑡𝑢𝑒𝑛𝑡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4B51BE8-0E17-46C4-92C4-40A551EE3E14}"/>
                </a:ext>
              </a:extLst>
            </xdr:cNvPr>
            <xdr:cNvSpPr txBox="1"/>
          </xdr:nvSpPr>
          <xdr:spPr>
            <a:xfrm>
              <a:off x="1828800" y="3867150"/>
              <a:ext cx="24486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𝑋_𝑖=𝑝𝑟𝑜𝑝𝑜𝑟𝑡𝑖𝑜𝑛 𝑜𝑓 𝑚𝑖𝑐𝑟𝑜𝑐𝑜𝑛𝑠𝑡𝑖𝑡𝑢𝑒𝑛𝑡 𝑖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3</xdr:col>
      <xdr:colOff>0</xdr:colOff>
      <xdr:row>23</xdr:row>
      <xdr:rowOff>0</xdr:rowOff>
    </xdr:from>
    <xdr:ext cx="393883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5A32A17-53D5-4BAA-92BD-BA517F923697}"/>
                </a:ext>
              </a:extLst>
            </xdr:cNvPr>
            <xdr:cNvSpPr txBox="1"/>
          </xdr:nvSpPr>
          <xdr:spPr>
            <a:xfrm>
              <a:off x="1828800" y="4235450"/>
              <a:ext cx="393883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𝑚𝑎𝑥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𝑝𝑟𝑜𝑝𝑜𝑟𝑡𝑖𝑜𝑛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𝑚𝑖𝑐𝑟𝑜𝑐𝑜𝑛𝑠𝑡𝑖𝑡𝑢𝑒𝑛𝑡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𝑔𝑖𝑣𝑒𝑛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𝑡𝑒𝑚𝑝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5A32A17-53D5-4BAA-92BD-BA517F923697}"/>
                </a:ext>
              </a:extLst>
            </xdr:cNvPr>
            <xdr:cNvSpPr txBox="1"/>
          </xdr:nvSpPr>
          <xdr:spPr>
            <a:xfrm>
              <a:off x="1828800" y="4235450"/>
              <a:ext cx="393883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𝑋_(𝑖,𝑚𝑎𝑥)=𝑚𝑎𝑥.𝑝𝑟𝑜𝑝𝑜𝑟𝑡𝑖𝑜𝑛 𝑜𝑓 𝑚𝑖𝑐𝑟𝑜𝑐𝑜𝑛𝑠𝑡𝑖𝑡𝑢𝑒𝑛𝑡 𝑖 𝑎𝑡 𝑔𝑖𝑣𝑒𝑛 𝑡𝑒𝑚𝑝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2</xdr:col>
      <xdr:colOff>533400</xdr:colOff>
      <xdr:row>24</xdr:row>
      <xdr:rowOff>50800</xdr:rowOff>
    </xdr:from>
    <xdr:ext cx="4123308" cy="183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8F8CF6C-A608-4231-8B5C-355256BFD3C9}"/>
                </a:ext>
              </a:extLst>
            </xdr:cNvPr>
            <xdr:cNvSpPr txBox="1"/>
          </xdr:nvSpPr>
          <xdr:spPr>
            <a:xfrm>
              <a:off x="1752600" y="4470400"/>
              <a:ext cx="4123308" cy="183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𝑎𝑢𝑠𝑡𝑒𝑛𝑖𝑡𝑒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𝑝𝑟𝑜𝑝𝑜𝑟𝑡𝑖𝑜𝑛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𝑏𝑒𝑔𝑖𝑛𝑖𝑛𝑔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𝑒𝑎𝑐h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𝑡𝑟𝑎𝑛𝑠𝑓𝑜𝑟𝑚𝑎𝑡𝑖𝑜𝑛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8F8CF6C-A608-4231-8B5C-355256BFD3C9}"/>
                </a:ext>
              </a:extLst>
            </xdr:cNvPr>
            <xdr:cNvSpPr txBox="1"/>
          </xdr:nvSpPr>
          <xdr:spPr>
            <a:xfrm>
              <a:off x="1752600" y="4470400"/>
              <a:ext cx="4123308" cy="183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sz="1100" b="0" i="0">
                  <a:latin typeface="Cambria Math" panose="02040503050406030204" pitchFamily="18" charset="0"/>
                </a:rPr>
                <a:t>=𝑎𝑢𝑠𝑡𝑒𝑛𝑖𝑡𝑒 𝑝𝑟𝑜𝑝𝑜𝑟𝑡𝑖𝑜𝑛 𝑎𝑡 𝑏𝑒𝑔𝑖𝑛𝑖𝑛𝑔 𝑜𝑓 𝑒𝑎𝑐ℎ 𝑡𝑟𝑎𝑛𝑠𝑓𝑜𝑟𝑚𝑎𝑡𝑖𝑜𝑛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2</xdr:col>
      <xdr:colOff>577850</xdr:colOff>
      <xdr:row>25</xdr:row>
      <xdr:rowOff>101600</xdr:rowOff>
    </xdr:from>
    <xdr:ext cx="38763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E27DCB7-6AEF-4C39-B285-57D631E9520D}"/>
                </a:ext>
              </a:extLst>
            </xdr:cNvPr>
            <xdr:cNvSpPr txBox="1"/>
          </xdr:nvSpPr>
          <xdr:spPr>
            <a:xfrm>
              <a:off x="1797050" y="4705350"/>
              <a:ext cx="38763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&amp;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𝑒𝑥𝑡𝑟𝑎𝑐𝑡𝑒𝑑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𝑓𝑟𝑜𝑚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𝑖𝑠𝑜𝑡h𝑒𝑟𝑚𝑎𝑙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𝑡𝑟𝑎𝑛𝑠𝑓𝑜𝑟𝑚𝑎𝑡𝑖𝑜𝑛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𝑑𝑖𝑎𝑔𝑟𝑎𝑚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E27DCB7-6AEF-4C39-B285-57D631E9520D}"/>
                </a:ext>
              </a:extLst>
            </xdr:cNvPr>
            <xdr:cNvSpPr txBox="1"/>
          </xdr:nvSpPr>
          <xdr:spPr>
            <a:xfrm>
              <a:off x="1797050" y="4705350"/>
              <a:ext cx="38763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 &amp; 𝑛=𝑒𝑥𝑡𝑟𝑎𝑐𝑡𝑒𝑑 𝑓𝑟𝑜𝑚 𝑖𝑠𝑜𝑡ℎ𝑒𝑟𝑚𝑎𝑙 𝑡𝑟𝑎𝑛𝑠𝑓𝑜𝑟𝑚𝑎𝑡𝑖𝑜𝑛 𝑑𝑖𝑎𝑔𝑟𝑎𝑚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3</xdr:col>
      <xdr:colOff>0</xdr:colOff>
      <xdr:row>27</xdr:row>
      <xdr:rowOff>0</xdr:rowOff>
    </xdr:from>
    <xdr:ext cx="2255810" cy="183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706CD8-BEE7-4211-82FB-6C4473B0AEC1}"/>
                </a:ext>
              </a:extLst>
            </xdr:cNvPr>
            <xdr:cNvSpPr txBox="1"/>
          </xdr:nvSpPr>
          <xdr:spPr>
            <a:xfrm>
              <a:off x="1828800" y="4972050"/>
              <a:ext cx="2255810" cy="183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𝑔𝑟𝑎𝑖𝑛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𝑠𝑖𝑧𝑒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8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𝐴𝑆𝑇𝑀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(22.1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706CD8-BEE7-4211-82FB-6C4473B0AEC1}"/>
                </a:ext>
              </a:extLst>
            </xdr:cNvPr>
            <xdr:cNvSpPr txBox="1"/>
          </xdr:nvSpPr>
          <xdr:spPr>
            <a:xfrm>
              <a:off x="1828800" y="4972050"/>
              <a:ext cx="2255810" cy="183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sz="1100" b="0" i="0">
                  <a:latin typeface="Cambria Math" panose="02040503050406030204" pitchFamily="18" charset="0"/>
                </a:rPr>
                <a:t>=𝑔𝑟𝑎𝑖𝑛 𝑠𝑖𝑧𝑒 𝑜𝑓 8𝐴𝑆𝑇𝑀(22.1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𝜇𝑚)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3</xdr:col>
      <xdr:colOff>25400</xdr:colOff>
      <xdr:row>29</xdr:row>
      <xdr:rowOff>158750</xdr:rowOff>
    </xdr:from>
    <xdr:ext cx="1516249" cy="5720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2D9F091-7C28-4E45-A109-F5EAA5C43FB1}"/>
                </a:ext>
              </a:extLst>
            </xdr:cNvPr>
            <xdr:cNvSpPr txBox="1"/>
          </xdr:nvSpPr>
          <xdr:spPr>
            <a:xfrm>
              <a:off x="1854200" y="5499100"/>
              <a:ext cx="1516249" cy="572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1≤</m:t>
                    </m:r>
                    <m:nary>
                      <m:naryPr>
                        <m:chr m:val="∑"/>
                        <m:sup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b>
                      <m:sup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𝑑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𝛾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𝑑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𝛾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,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𝑟𝑒𝑓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den>
                        </m:f>
                      </m:e>
                    </m:nary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2D9F091-7C28-4E45-A109-F5EAA5C43FB1}"/>
                </a:ext>
              </a:extLst>
            </xdr:cNvPr>
            <xdr:cNvSpPr txBox="1"/>
          </xdr:nvSpPr>
          <xdr:spPr>
            <a:xfrm>
              <a:off x="1854200" y="5499100"/>
              <a:ext cx="1516249" cy="572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1≤</a:t>
              </a:r>
              <a:r>
                <a:rPr lang="en-US" sz="1100" b="0" i="0">
                  <a:latin typeface="Cambria Math" panose="02040503050406030204" pitchFamily="18" charset="0"/>
                </a:rPr>
                <a:t>∑8_(𝑖=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𝛾,𝑓,𝑝,𝑏,𝑚)▒(∆</a:t>
              </a:r>
              <a:r>
                <a:rPr lang="en-US" sz="1100" b="0" i="0">
                  <a:latin typeface="Cambria Math" panose="02040503050406030204" pitchFamily="18" charset="0"/>
                </a:rPr>
                <a:t>𝑡_𝑖)/(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</a:t>
              </a:r>
              <a:r>
                <a:rPr lang="en-US" sz="1100" b="0" i="0">
                  <a:latin typeface="Cambria Math" panose="02040503050406030204" pitchFamily="18" charset="0"/>
                </a:rPr>
                <a:t>𝑖 (𝑑_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𝛾/</a:t>
              </a:r>
              <a:r>
                <a:rPr lang="en-US" sz="1100" b="0" i="0">
                  <a:latin typeface="Cambria Math" panose="02040503050406030204" pitchFamily="18" charset="0"/>
                </a:rPr>
                <a:t>𝑑_(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𝛾,𝑟𝑒𝑓) ) 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3</xdr:col>
      <xdr:colOff>0</xdr:colOff>
      <xdr:row>35</xdr:row>
      <xdr:rowOff>0</xdr:rowOff>
    </xdr:from>
    <xdr:ext cx="53402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E6C8922-ADCC-4634-A86C-532889B5DC0F}"/>
                </a:ext>
              </a:extLst>
            </xdr:cNvPr>
            <xdr:cNvSpPr txBox="1"/>
          </xdr:nvSpPr>
          <xdr:spPr>
            <a:xfrm>
              <a:off x="1828800" y="6445250"/>
              <a:ext cx="53402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𝑖𝑛𝑐𝑢𝑏𝑎𝑡𝑖𝑜𝑛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𝑡𝑖𝑚𝑒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𝑠𝑝𝑒𝑐𝑖𝑓𝑖𝑐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𝑚𝑖𝑐𝑟𝑜𝑠𝑡𝑟𝑢𝑐𝑡𝑢𝑟𝑒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𝑒𝑎𝑐h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𝑡𝑒𝑚𝑝𝑒𝑟𝑎𝑡𝑢𝑟𝑒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𝑓𝑟𝑜𝑚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𝑇𝑇𝑇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E6C8922-ADCC-4634-A86C-532889B5DC0F}"/>
                </a:ext>
              </a:extLst>
            </xdr:cNvPr>
            <xdr:cNvSpPr txBox="1"/>
          </xdr:nvSpPr>
          <xdr:spPr>
            <a:xfrm>
              <a:off x="1828800" y="6445250"/>
              <a:ext cx="53402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</a:t>
              </a:r>
              <a:r>
                <a:rPr lang="en-US" sz="1100" b="0" i="0">
                  <a:latin typeface="Cambria Math" panose="02040503050406030204" pitchFamily="18" charset="0"/>
                </a:rPr>
                <a:t>𝑖=𝑖𝑛𝑐𝑢𝑏𝑎𝑡𝑖𝑜𝑛 𝑡𝑖𝑚𝑒 𝑓𝑜𝑟 𝑎 𝑠𝑝𝑒𝑐𝑖𝑓𝑖𝑐 𝑚𝑖𝑐𝑟𝑜𝑠𝑡𝑟𝑢𝑐𝑡𝑢𝑟𝑒 𝑓𝑜𝑟 𝑒𝑎𝑐ℎ 𝑡𝑒𝑚𝑝𝑒𝑟𝑎𝑡𝑢𝑟𝑒 𝑓𝑟𝑜𝑚 𝑇𝑇𝑇</a:t>
              </a:r>
              <a:endParaRPr lang="en-US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topLeftCell="A4" zoomScale="70" zoomScaleNormal="70" workbookViewId="0">
      <selection activeCell="D20" sqref="D20"/>
    </sheetView>
  </sheetViews>
  <sheetFormatPr defaultRowHeight="15" x14ac:dyDescent="0.25"/>
  <cols>
    <col min="1" max="1" width="36.85546875" bestFit="1" customWidth="1"/>
    <col min="3" max="3" width="46.42578125" bestFit="1" customWidth="1"/>
    <col min="4" max="6" width="11.7109375" bestFit="1" customWidth="1"/>
    <col min="7" max="9" width="11.7109375" customWidth="1"/>
    <col min="28" max="28" width="12.42578125" bestFit="1" customWidth="1"/>
    <col min="30" max="30" width="11.5703125" customWidth="1"/>
  </cols>
  <sheetData>
    <row r="1" spans="1:18" x14ac:dyDescent="0.25">
      <c r="R1" t="s">
        <v>74</v>
      </c>
    </row>
    <row r="2" spans="1:18" x14ac:dyDescent="0.25">
      <c r="A2" s="8" t="s">
        <v>61</v>
      </c>
      <c r="B2" s="1" t="s">
        <v>6</v>
      </c>
      <c r="C2" t="s">
        <v>26</v>
      </c>
      <c r="D2">
        <v>5.5</v>
      </c>
    </row>
    <row r="3" spans="1:18" x14ac:dyDescent="0.25">
      <c r="A3" s="8"/>
      <c r="B3" s="1" t="s">
        <v>49</v>
      </c>
      <c r="C3" t="s">
        <v>51</v>
      </c>
      <c r="D3">
        <v>700</v>
      </c>
    </row>
    <row r="4" spans="1:18" x14ac:dyDescent="0.25">
      <c r="A4" s="8"/>
      <c r="B4" s="1" t="s">
        <v>50</v>
      </c>
      <c r="C4" t="s">
        <v>52</v>
      </c>
      <c r="D4">
        <v>25</v>
      </c>
    </row>
    <row r="5" spans="1:18" x14ac:dyDescent="0.25">
      <c r="A5" s="8"/>
      <c r="B5" s="1" t="s">
        <v>17</v>
      </c>
      <c r="C5" t="s">
        <v>40</v>
      </c>
      <c r="D5">
        <v>0</v>
      </c>
      <c r="E5">
        <v>2</v>
      </c>
      <c r="F5">
        <v>8</v>
      </c>
      <c r="G5">
        <v>16</v>
      </c>
      <c r="H5">
        <v>25</v>
      </c>
      <c r="I5">
        <v>30</v>
      </c>
      <c r="J5">
        <v>35</v>
      </c>
      <c r="K5">
        <v>40</v>
      </c>
      <c r="L5">
        <v>45</v>
      </c>
    </row>
    <row r="6" spans="1:18" x14ac:dyDescent="0.25">
      <c r="A6" s="8"/>
      <c r="B6" s="1" t="s">
        <v>21</v>
      </c>
      <c r="C6" t="s">
        <v>44</v>
      </c>
      <c r="D6">
        <v>0.7</v>
      </c>
    </row>
    <row r="7" spans="1:18" x14ac:dyDescent="0.25">
      <c r="A7" s="8"/>
      <c r="B7" s="1" t="s">
        <v>25</v>
      </c>
      <c r="C7" t="s">
        <v>48</v>
      </c>
      <c r="D7">
        <f>5.56*10^-8</f>
        <v>5.5599999999999995E-8</v>
      </c>
    </row>
    <row r="8" spans="1:18" x14ac:dyDescent="0.25">
      <c r="A8" s="8"/>
      <c r="B8" s="1" t="s">
        <v>8</v>
      </c>
      <c r="C8" t="s">
        <v>28</v>
      </c>
      <c r="D8">
        <v>9.8059999999999992</v>
      </c>
    </row>
    <row r="9" spans="1:18" x14ac:dyDescent="0.25">
      <c r="A9" s="5"/>
    </row>
    <row r="10" spans="1:18" x14ac:dyDescent="0.25">
      <c r="A10" s="5" t="s">
        <v>70</v>
      </c>
      <c r="B10" s="1" t="s">
        <v>53</v>
      </c>
      <c r="C10" t="s">
        <v>57</v>
      </c>
      <c r="D10">
        <f>(D3+D4)/2</f>
        <v>362.5</v>
      </c>
    </row>
    <row r="11" spans="1:18" x14ac:dyDescent="0.25">
      <c r="A11" s="5"/>
      <c r="D11" s="2" t="s">
        <v>58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8" x14ac:dyDescent="0.25">
      <c r="A12" s="7" t="s">
        <v>71</v>
      </c>
      <c r="B12" s="1" t="s">
        <v>13</v>
      </c>
      <c r="C12" t="s">
        <v>33</v>
      </c>
      <c r="D12">
        <v>4.7899999999999998E-2</v>
      </c>
    </row>
    <row r="13" spans="1:18" x14ac:dyDescent="0.25">
      <c r="A13" s="7"/>
      <c r="B13" s="1" t="s">
        <v>23</v>
      </c>
      <c r="C13" t="s">
        <v>46</v>
      </c>
      <c r="D13">
        <f>5.661*10^-5</f>
        <v>5.6610000000000002E-5</v>
      </c>
    </row>
    <row r="14" spans="1:18" x14ac:dyDescent="0.25">
      <c r="A14" s="7"/>
      <c r="B14" s="1" t="s">
        <v>19</v>
      </c>
      <c r="C14" t="s">
        <v>42</v>
      </c>
      <c r="D14">
        <f>8.1568*10^-5</f>
        <v>8.1568000000000016E-5</v>
      </c>
    </row>
    <row r="16" spans="1:18" x14ac:dyDescent="0.25">
      <c r="A16" t="s">
        <v>72</v>
      </c>
      <c r="B16" s="1" t="s">
        <v>0</v>
      </c>
      <c r="C16" t="s">
        <v>36</v>
      </c>
      <c r="D16">
        <f t="shared" ref="D16:L16" si="0">$D$8*($D$3-$D$4)*(($D$2*10^-3))^3/($D$13*$D$14*($D$10+273))</f>
        <v>375.27981570266377</v>
      </c>
      <c r="E16">
        <f t="shared" si="0"/>
        <v>375.27981570266377</v>
      </c>
      <c r="F16">
        <f t="shared" si="0"/>
        <v>375.27981570266377</v>
      </c>
      <c r="G16">
        <f t="shared" si="0"/>
        <v>375.27981570266377</v>
      </c>
      <c r="H16">
        <f t="shared" si="0"/>
        <v>375.27981570266377</v>
      </c>
      <c r="I16">
        <f t="shared" si="0"/>
        <v>375.27981570266377</v>
      </c>
      <c r="J16">
        <f t="shared" si="0"/>
        <v>375.27981570266377</v>
      </c>
      <c r="K16">
        <f t="shared" si="0"/>
        <v>375.27981570266377</v>
      </c>
      <c r="L16">
        <f t="shared" si="0"/>
        <v>375.27981570266377</v>
      </c>
    </row>
    <row r="18" spans="1:32" x14ac:dyDescent="0.25">
      <c r="A18" s="7" t="s">
        <v>73</v>
      </c>
      <c r="B18" s="1" t="s">
        <v>10</v>
      </c>
      <c r="C18" t="s">
        <v>30</v>
      </c>
      <c r="D18" s="2">
        <f>0.683*($D$12/($D$2*10^-3))*(D5*($D$2*10^-3)/$D$13)^0.466 *($D$13/$D$14)^0.33</f>
        <v>0</v>
      </c>
      <c r="E18" s="2">
        <f t="shared" ref="D18:L18" si="1">0.683*($D$12/($D$2*10^-3))*(E5*($D$2*10^-3)/$D$13)^0.466 *($D$13/$D$14)^0.33</f>
        <v>61.445136206617377</v>
      </c>
      <c r="F18" s="2">
        <f t="shared" si="1"/>
        <v>117.23234903799643</v>
      </c>
      <c r="G18" s="2">
        <f t="shared" si="1"/>
        <v>161.93004822206652</v>
      </c>
      <c r="H18" s="2">
        <f t="shared" si="1"/>
        <v>199.3643849927245</v>
      </c>
      <c r="I18" s="2">
        <f t="shared" si="1"/>
        <v>217.04312709604912</v>
      </c>
      <c r="J18" s="2">
        <f t="shared" si="1"/>
        <v>233.20789127056648</v>
      </c>
      <c r="K18" s="2">
        <f t="shared" si="1"/>
        <v>248.18040517601369</v>
      </c>
      <c r="L18" s="2">
        <f t="shared" si="1"/>
        <v>262.18302184658734</v>
      </c>
      <c r="M18" s="2"/>
      <c r="N18" s="2"/>
      <c r="O18" s="2"/>
      <c r="P18" s="2"/>
    </row>
    <row r="19" spans="1:32" x14ac:dyDescent="0.25">
      <c r="A19" s="7"/>
      <c r="B19" s="1" t="s">
        <v>54</v>
      </c>
      <c r="C19" t="s">
        <v>55</v>
      </c>
      <c r="D19">
        <f>$D$6*$D$7*((($D$3+273)^4-($D$4+273)^4)/(($D$3+273)-($D$4+273)))</f>
        <v>51.225042281559993</v>
      </c>
    </row>
    <row r="20" spans="1:32" x14ac:dyDescent="0.25">
      <c r="A20" s="7"/>
      <c r="B20" s="1" t="s">
        <v>11</v>
      </c>
      <c r="C20" t="s">
        <v>31</v>
      </c>
      <c r="D20">
        <f>$D$12/($D$2*10^-3)*0.85*($D$16)^0.188</f>
        <v>22.561632896870815</v>
      </c>
    </row>
    <row r="22" spans="1:32" x14ac:dyDescent="0.25">
      <c r="A22" s="7" t="s">
        <v>75</v>
      </c>
      <c r="B22" s="3" t="s">
        <v>10</v>
      </c>
      <c r="C22" t="s">
        <v>59</v>
      </c>
      <c r="D22">
        <f>D18*(D10+273)/10^3</f>
        <v>0</v>
      </c>
      <c r="E22">
        <f t="shared" ref="E22:L22" si="2">E18*($D$10+273)/10^3</f>
        <v>39.048384059305349</v>
      </c>
      <c r="F22">
        <f t="shared" si="2"/>
        <v>74.501157813646728</v>
      </c>
      <c r="G22">
        <f t="shared" si="2"/>
        <v>102.90654564512327</v>
      </c>
      <c r="H22">
        <f t="shared" si="2"/>
        <v>126.69606666287642</v>
      </c>
      <c r="I22">
        <f t="shared" si="2"/>
        <v>137.93090726953923</v>
      </c>
      <c r="J22">
        <f t="shared" si="2"/>
        <v>148.203614902445</v>
      </c>
      <c r="K22">
        <f t="shared" si="2"/>
        <v>157.7186474893567</v>
      </c>
      <c r="L22">
        <f t="shared" si="2"/>
        <v>166.61731038350626</v>
      </c>
    </row>
    <row r="23" spans="1:32" x14ac:dyDescent="0.25">
      <c r="A23" s="7"/>
      <c r="B23" s="3" t="s">
        <v>54</v>
      </c>
      <c r="C23" t="s">
        <v>56</v>
      </c>
      <c r="D23">
        <f t="shared" ref="D23:L23" si="3">$D$19*($D$10+273)/10^3</f>
        <v>32.553514369931371</v>
      </c>
      <c r="E23">
        <f t="shared" si="3"/>
        <v>32.553514369931371</v>
      </c>
      <c r="F23">
        <f t="shared" si="3"/>
        <v>32.553514369931371</v>
      </c>
      <c r="G23">
        <f t="shared" si="3"/>
        <v>32.553514369931371</v>
      </c>
      <c r="H23">
        <f t="shared" si="3"/>
        <v>32.553514369931371</v>
      </c>
      <c r="I23">
        <f t="shared" si="3"/>
        <v>32.553514369931371</v>
      </c>
      <c r="J23">
        <f t="shared" si="3"/>
        <v>32.553514369931371</v>
      </c>
      <c r="K23">
        <f t="shared" si="3"/>
        <v>32.553514369931371</v>
      </c>
      <c r="L23">
        <f t="shared" si="3"/>
        <v>32.553514369931371</v>
      </c>
    </row>
    <row r="24" spans="1:32" x14ac:dyDescent="0.25">
      <c r="A24" s="7"/>
      <c r="B24" s="3" t="s">
        <v>11</v>
      </c>
      <c r="C24" t="s">
        <v>60</v>
      </c>
      <c r="D24">
        <f t="shared" ref="D24:L24" si="4">$D$20*($D$10+273)/10^3</f>
        <v>14.337917705961402</v>
      </c>
      <c r="E24">
        <f t="shared" si="4"/>
        <v>14.337917705961402</v>
      </c>
      <c r="F24">
        <f t="shared" si="4"/>
        <v>14.337917705961402</v>
      </c>
      <c r="G24">
        <f t="shared" si="4"/>
        <v>14.337917705961402</v>
      </c>
      <c r="H24">
        <f t="shared" si="4"/>
        <v>14.337917705961402</v>
      </c>
      <c r="I24">
        <f t="shared" si="4"/>
        <v>14.337917705961402</v>
      </c>
      <c r="J24">
        <f t="shared" si="4"/>
        <v>14.337917705961402</v>
      </c>
      <c r="K24">
        <f t="shared" si="4"/>
        <v>14.337917705961402</v>
      </c>
      <c r="L24">
        <f t="shared" si="4"/>
        <v>14.337917705961402</v>
      </c>
    </row>
    <row r="26" spans="1:32" x14ac:dyDescent="0.25">
      <c r="B26" t="s">
        <v>7</v>
      </c>
      <c r="C26" t="s">
        <v>27</v>
      </c>
    </row>
    <row r="27" spans="1:32" x14ac:dyDescent="0.25">
      <c r="B27" t="s">
        <v>9</v>
      </c>
      <c r="C27" t="s">
        <v>29</v>
      </c>
    </row>
    <row r="28" spans="1:32" x14ac:dyDescent="0.25">
      <c r="B28" t="s">
        <v>12</v>
      </c>
      <c r="C28" t="s">
        <v>32</v>
      </c>
    </row>
    <row r="29" spans="1:32" x14ac:dyDescent="0.25">
      <c r="B29" t="s">
        <v>14</v>
      </c>
      <c r="C29" t="s">
        <v>34</v>
      </c>
      <c r="AD29" t="s">
        <v>0</v>
      </c>
      <c r="AE29" t="s">
        <v>4</v>
      </c>
      <c r="AF29" t="s">
        <v>5</v>
      </c>
    </row>
    <row r="30" spans="1:32" x14ac:dyDescent="0.25">
      <c r="B30" t="s">
        <v>15</v>
      </c>
      <c r="C30" t="s">
        <v>35</v>
      </c>
      <c r="AD30" t="s">
        <v>1</v>
      </c>
      <c r="AE30">
        <v>1.02</v>
      </c>
      <c r="AF30">
        <v>0.14799999999999999</v>
      </c>
    </row>
    <row r="31" spans="1:32" x14ac:dyDescent="0.25">
      <c r="B31" t="s">
        <v>16</v>
      </c>
      <c r="C31" t="s">
        <v>37</v>
      </c>
      <c r="AD31" t="s">
        <v>2</v>
      </c>
      <c r="AE31">
        <v>0.85</v>
      </c>
      <c r="AF31">
        <v>0.188</v>
      </c>
    </row>
    <row r="32" spans="1:32" x14ac:dyDescent="0.25">
      <c r="B32" t="s">
        <v>39</v>
      </c>
      <c r="C32" t="s">
        <v>38</v>
      </c>
      <c r="AD32" t="s">
        <v>3</v>
      </c>
      <c r="AE32">
        <v>0.48</v>
      </c>
      <c r="AF32">
        <v>0.25</v>
      </c>
    </row>
    <row r="33" spans="2:3" x14ac:dyDescent="0.25">
      <c r="B33" t="s">
        <v>18</v>
      </c>
      <c r="C33" t="s">
        <v>41</v>
      </c>
    </row>
    <row r="34" spans="2:3" x14ac:dyDescent="0.25">
      <c r="B34" t="s">
        <v>20</v>
      </c>
      <c r="C34" t="s">
        <v>43</v>
      </c>
    </row>
    <row r="35" spans="2:3" x14ac:dyDescent="0.25">
      <c r="B35" t="s">
        <v>22</v>
      </c>
      <c r="C35" t="s">
        <v>45</v>
      </c>
    </row>
    <row r="36" spans="2:3" x14ac:dyDescent="0.25">
      <c r="B36" t="s">
        <v>24</v>
      </c>
      <c r="C36" t="s">
        <v>47</v>
      </c>
    </row>
  </sheetData>
  <mergeCells count="4">
    <mergeCell ref="A12:A14"/>
    <mergeCell ref="A2:A8"/>
    <mergeCell ref="A18:A20"/>
    <mergeCell ref="A22:A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L15" sqref="L15"/>
    </sheetView>
  </sheetViews>
  <sheetFormatPr defaultRowHeight="15" x14ac:dyDescent="0.25"/>
  <cols>
    <col min="1" max="1" width="12" customWidth="1"/>
    <col min="2" max="2" width="12.42578125" bestFit="1" customWidth="1"/>
  </cols>
  <sheetData>
    <row r="1" spans="1:4" x14ac:dyDescent="0.25">
      <c r="A1" t="s">
        <v>76</v>
      </c>
      <c r="B1" t="s">
        <v>77</v>
      </c>
      <c r="C1" t="s">
        <v>4</v>
      </c>
      <c r="D1" t="s">
        <v>78</v>
      </c>
    </row>
    <row r="2" spans="1:4" x14ac:dyDescent="0.25">
      <c r="A2">
        <f>10^-2</f>
        <v>0.01</v>
      </c>
      <c r="B2">
        <f>10^2</f>
        <v>100</v>
      </c>
      <c r="C2">
        <v>1.02</v>
      </c>
      <c r="D2">
        <v>0.14799999999999999</v>
      </c>
    </row>
    <row r="3" spans="1:4" x14ac:dyDescent="0.25">
      <c r="A3">
        <v>101</v>
      </c>
      <c r="B3">
        <f>10^4</f>
        <v>10000</v>
      </c>
      <c r="C3">
        <v>0.85</v>
      </c>
      <c r="D3">
        <v>0.188</v>
      </c>
    </row>
    <row r="4" spans="1:4" x14ac:dyDescent="0.25">
      <c r="A4">
        <v>10001</v>
      </c>
      <c r="B4">
        <f>10^7</f>
        <v>10000000</v>
      </c>
      <c r="C4">
        <v>0.48</v>
      </c>
      <c r="D4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K19" sqref="K19"/>
    </sheetView>
  </sheetViews>
  <sheetFormatPr defaultRowHeight="15" x14ac:dyDescent="0.25"/>
  <cols>
    <col min="1" max="1" width="5.5703125" style="4" bestFit="1" customWidth="1"/>
    <col min="2" max="2" width="9.42578125" style="4" bestFit="1" customWidth="1"/>
    <col min="3" max="3" width="11.28515625" style="4" bestFit="1" customWidth="1"/>
    <col min="4" max="4" width="18.7109375" style="4" bestFit="1" customWidth="1"/>
    <col min="5" max="5" width="16.5703125" style="4" bestFit="1" customWidth="1"/>
    <col min="6" max="6" width="15.7109375" style="4" bestFit="1" customWidth="1"/>
    <col min="7" max="7" width="16.5703125" style="4" bestFit="1" customWidth="1"/>
    <col min="8" max="8" width="14.28515625" style="4" bestFit="1" customWidth="1"/>
    <col min="10" max="10" width="11.28515625" bestFit="1" customWidth="1"/>
  </cols>
  <sheetData>
    <row r="1" spans="1:8" x14ac:dyDescent="0.25">
      <c r="A1" s="4" t="s">
        <v>62</v>
      </c>
      <c r="B1" s="4" t="s">
        <v>63</v>
      </c>
      <c r="C1" s="4" t="s">
        <v>64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</row>
    <row r="2" spans="1:8" x14ac:dyDescent="0.25">
      <c r="A2" s="4">
        <v>-150</v>
      </c>
      <c r="B2" s="4">
        <v>2.8660000000000001</v>
      </c>
      <c r="C2" s="4">
        <v>983</v>
      </c>
      <c r="D2" s="4">
        <v>1.171E-2</v>
      </c>
      <c r="E2" s="6">
        <v>4.1579999999999998E-6</v>
      </c>
      <c r="F2" s="6">
        <v>8.6359999999999983E-6</v>
      </c>
      <c r="G2" s="6">
        <v>3.0129999999999998E-6</v>
      </c>
      <c r="H2" s="4">
        <v>0.72460000000000002</v>
      </c>
    </row>
    <row r="3" spans="1:8" x14ac:dyDescent="0.25">
      <c r="A3" s="4">
        <v>-100</v>
      </c>
      <c r="B3" s="4">
        <v>2.0379999999999998</v>
      </c>
      <c r="C3" s="4">
        <v>966</v>
      </c>
      <c r="D3" s="4">
        <v>1.5820000000000001E-2</v>
      </c>
      <c r="E3" s="6">
        <v>8.035999999999999E-6</v>
      </c>
      <c r="F3" s="6">
        <v>1.189E-6</v>
      </c>
      <c r="G3" s="6">
        <v>5.8369999999999993E-6</v>
      </c>
      <c r="H3" s="4">
        <v>0.72629999999999995</v>
      </c>
    </row>
    <row r="4" spans="1:8" x14ac:dyDescent="0.25">
      <c r="A4" s="4">
        <v>-50</v>
      </c>
      <c r="B4" s="4">
        <v>1.5820000000000001</v>
      </c>
      <c r="C4" s="4">
        <v>999</v>
      </c>
      <c r="D4" s="4">
        <v>1.9789999999999999E-2</v>
      </c>
      <c r="E4" s="6">
        <v>1.252E-5</v>
      </c>
      <c r="F4" s="6">
        <v>1.4740000000000001E-5</v>
      </c>
      <c r="G4" s="6">
        <v>9.3190000000000021E-5</v>
      </c>
      <c r="H4" s="4">
        <v>0.74399999999999999</v>
      </c>
    </row>
    <row r="5" spans="1:8" x14ac:dyDescent="0.25">
      <c r="A5" s="4">
        <v>-40</v>
      </c>
      <c r="B5" s="4">
        <v>1.514</v>
      </c>
      <c r="C5" s="4">
        <v>1002</v>
      </c>
      <c r="D5" s="4">
        <v>2.0570000000000001E-2</v>
      </c>
      <c r="E5" s="6">
        <v>1.3560000000000002E-5</v>
      </c>
      <c r="F5" s="6">
        <v>1.5270000000000001E-5</v>
      </c>
      <c r="G5" s="6">
        <v>1.008E-5</v>
      </c>
      <c r="H5" s="4">
        <v>0.74360000000000004</v>
      </c>
    </row>
    <row r="6" spans="1:8" x14ac:dyDescent="0.25">
      <c r="A6" s="4">
        <v>-30</v>
      </c>
      <c r="B6" s="4">
        <v>1.4510000000000001</v>
      </c>
      <c r="C6" s="4">
        <v>1004</v>
      </c>
      <c r="D6" s="4">
        <v>2.1340000000000001E-2</v>
      </c>
      <c r="E6" s="6">
        <v>1.4650000000000002E-5</v>
      </c>
      <c r="F6" s="6">
        <v>1.579E-5</v>
      </c>
      <c r="G6" s="6">
        <v>1.0870000000000001E-5</v>
      </c>
      <c r="H6" s="4">
        <v>0.74250000000000005</v>
      </c>
    </row>
    <row r="7" spans="1:8" x14ac:dyDescent="0.25">
      <c r="A7" s="4">
        <v>-20</v>
      </c>
      <c r="B7" s="4">
        <v>1.3939999999999999</v>
      </c>
      <c r="C7" s="4">
        <v>1005</v>
      </c>
      <c r="D7" s="4">
        <v>2.2110000000000001E-2</v>
      </c>
      <c r="E7" s="6">
        <v>1.5780000000000001E-5</v>
      </c>
      <c r="F7" s="6">
        <v>1.63E-5</v>
      </c>
      <c r="G7" s="6">
        <v>1.1690000000000002E-5</v>
      </c>
      <c r="H7" s="4">
        <v>0.74080000000000001</v>
      </c>
    </row>
    <row r="8" spans="1:8" x14ac:dyDescent="0.25">
      <c r="A8" s="4">
        <v>-10</v>
      </c>
      <c r="B8" s="4">
        <v>1.341</v>
      </c>
      <c r="C8" s="4">
        <v>1006</v>
      </c>
      <c r="D8" s="4">
        <v>2.2880000000000001E-2</v>
      </c>
      <c r="E8" s="6">
        <v>1.696E-5</v>
      </c>
      <c r="F8" s="6">
        <v>1.6800000000000002E-5</v>
      </c>
      <c r="G8" s="6">
        <v>1.252E-5</v>
      </c>
      <c r="H8" s="4">
        <v>0.73870000000000002</v>
      </c>
    </row>
    <row r="9" spans="1:8" x14ac:dyDescent="0.25">
      <c r="A9" s="4">
        <v>0</v>
      </c>
      <c r="B9" s="4">
        <v>1.292</v>
      </c>
      <c r="C9" s="4">
        <v>1006</v>
      </c>
      <c r="D9" s="4">
        <v>2.3640000000000001E-2</v>
      </c>
      <c r="E9" s="6">
        <v>1.8180000000000002E-5</v>
      </c>
      <c r="F9" s="6">
        <v>1.7290000000000002E-5</v>
      </c>
      <c r="G9" s="6">
        <v>1.3380000000000002E-5</v>
      </c>
      <c r="H9" s="4">
        <v>0.73619999999999997</v>
      </c>
    </row>
    <row r="10" spans="1:8" x14ac:dyDescent="0.25">
      <c r="A10" s="4">
        <v>5</v>
      </c>
      <c r="B10" s="4">
        <v>1.2689999999999999</v>
      </c>
      <c r="C10" s="4">
        <v>1006</v>
      </c>
      <c r="D10" s="4">
        <v>2.401E-2</v>
      </c>
      <c r="E10" s="6">
        <v>1.88E-5</v>
      </c>
      <c r="F10" s="6">
        <v>1.7540000000000001E-5</v>
      </c>
      <c r="G10" s="6">
        <v>1.382E-5</v>
      </c>
      <c r="H10" s="4">
        <v>0.73499999999999999</v>
      </c>
    </row>
    <row r="11" spans="1:8" x14ac:dyDescent="0.25">
      <c r="A11" s="4">
        <v>10</v>
      </c>
      <c r="B11" s="4">
        <v>1.246</v>
      </c>
      <c r="C11" s="4">
        <v>1006</v>
      </c>
      <c r="D11" s="4">
        <v>2.4389999999999998E-2</v>
      </c>
      <c r="E11" s="6">
        <v>1.944E-5</v>
      </c>
      <c r="F11" s="6">
        <v>1.7780000000000003E-5</v>
      </c>
      <c r="G11" s="6">
        <v>1.4260000000000001E-5</v>
      </c>
      <c r="H11" s="4">
        <v>0.73360000000000003</v>
      </c>
    </row>
    <row r="12" spans="1:8" x14ac:dyDescent="0.25">
      <c r="A12" s="4">
        <v>15</v>
      </c>
      <c r="B12" s="4">
        <v>1.2250000000000001</v>
      </c>
      <c r="C12" s="4">
        <v>1007</v>
      </c>
      <c r="D12" s="4">
        <v>2.4760000000000001E-2</v>
      </c>
      <c r="E12" s="6">
        <v>2.0089999999999999E-5</v>
      </c>
      <c r="F12" s="6">
        <v>1.802E-5</v>
      </c>
      <c r="G12" s="6">
        <v>1.4700000000000002E-5</v>
      </c>
      <c r="H12" s="4">
        <v>0.73229999999999995</v>
      </c>
    </row>
    <row r="13" spans="1:8" x14ac:dyDescent="0.25">
      <c r="A13" s="4">
        <v>20</v>
      </c>
      <c r="B13" s="4">
        <v>1.204</v>
      </c>
      <c r="C13" s="4">
        <v>1007</v>
      </c>
      <c r="D13" s="4">
        <v>2.5139999999999999E-2</v>
      </c>
      <c r="E13" s="6">
        <v>2.0740000000000001E-5</v>
      </c>
      <c r="F13" s="6">
        <v>1.825E-5</v>
      </c>
      <c r="G13" s="6">
        <v>1.5160000000000001E-5</v>
      </c>
      <c r="H13" s="4">
        <v>0.73089999999999999</v>
      </c>
    </row>
    <row r="14" spans="1:8" x14ac:dyDescent="0.25">
      <c r="A14" s="4">
        <v>25</v>
      </c>
      <c r="B14" s="4">
        <v>1.1839999999999999</v>
      </c>
      <c r="C14" s="4">
        <v>1007</v>
      </c>
      <c r="D14" s="4">
        <v>2.5510000000000001E-2</v>
      </c>
      <c r="E14" s="6">
        <v>2.1410000000000003E-5</v>
      </c>
      <c r="F14" s="6">
        <v>1.8490000000000001E-5</v>
      </c>
      <c r="G14" s="6">
        <v>1.5620000000000003E-5</v>
      </c>
      <c r="H14" s="4">
        <v>0.72960000000000003</v>
      </c>
    </row>
    <row r="15" spans="1:8" x14ac:dyDescent="0.25">
      <c r="A15" s="4">
        <v>30</v>
      </c>
      <c r="B15" s="4">
        <v>1.1639999999999999</v>
      </c>
      <c r="C15" s="4">
        <v>1007</v>
      </c>
      <c r="D15" s="4">
        <v>2.588E-2</v>
      </c>
      <c r="E15" s="6">
        <v>2.2080000000000002E-5</v>
      </c>
      <c r="F15" s="6">
        <v>1.8720000000000004E-5</v>
      </c>
      <c r="G15" s="6">
        <v>1.6080000000000002E-5</v>
      </c>
      <c r="H15" s="4">
        <v>0.72819999999999996</v>
      </c>
    </row>
    <row r="16" spans="1:8" x14ac:dyDescent="0.25">
      <c r="A16" s="4">
        <v>35</v>
      </c>
      <c r="B16" s="4">
        <v>1.145</v>
      </c>
      <c r="C16" s="4">
        <v>1007</v>
      </c>
      <c r="D16" s="4">
        <v>2.6249999999999999E-2</v>
      </c>
      <c r="E16" s="6">
        <v>2.2770000000000004E-5</v>
      </c>
      <c r="F16" s="6">
        <v>1.8950000000000003E-5</v>
      </c>
      <c r="G16" s="6">
        <v>1.6550000000000002E-5</v>
      </c>
      <c r="H16" s="4">
        <v>0.7268</v>
      </c>
    </row>
    <row r="17" spans="1:8" x14ac:dyDescent="0.25">
      <c r="A17" s="4">
        <v>40</v>
      </c>
      <c r="B17" s="4">
        <v>1.127</v>
      </c>
      <c r="C17" s="4">
        <v>1007</v>
      </c>
      <c r="D17" s="4">
        <v>2.6620000000000001E-2</v>
      </c>
      <c r="E17" s="6">
        <v>2.3460000000000002E-5</v>
      </c>
      <c r="F17" s="6">
        <v>1.9179999999999999E-5</v>
      </c>
      <c r="G17" s="6">
        <v>1.702E-5</v>
      </c>
      <c r="H17" s="4">
        <v>0.72550000000000003</v>
      </c>
    </row>
    <row r="18" spans="1:8" x14ac:dyDescent="0.25">
      <c r="A18" s="4">
        <v>45</v>
      </c>
      <c r="B18" s="4">
        <v>1.109</v>
      </c>
      <c r="C18" s="4">
        <v>1007</v>
      </c>
      <c r="D18" s="4">
        <v>2.699E-2</v>
      </c>
      <c r="E18" s="6">
        <v>2.4160000000000002E-5</v>
      </c>
      <c r="F18" s="6">
        <v>1.9410000000000002E-5</v>
      </c>
      <c r="G18" s="6">
        <v>1.7500000000000002E-5</v>
      </c>
      <c r="H18" s="4">
        <v>0.72409999999999997</v>
      </c>
    </row>
    <row r="19" spans="1:8" x14ac:dyDescent="0.25">
      <c r="A19" s="4">
        <v>50</v>
      </c>
      <c r="B19" s="4">
        <v>1.0920000000000001</v>
      </c>
      <c r="C19" s="4">
        <v>1007</v>
      </c>
      <c r="D19" s="4">
        <v>2.7349999999999999E-2</v>
      </c>
      <c r="E19" s="6">
        <v>2.4870000000000004E-5</v>
      </c>
      <c r="F19" s="6">
        <v>1.9630000000000003E-5</v>
      </c>
      <c r="G19" s="6">
        <v>1.7980000000000001E-5</v>
      </c>
      <c r="H19" s="4">
        <v>0.7228</v>
      </c>
    </row>
    <row r="20" spans="1:8" x14ac:dyDescent="0.25">
      <c r="A20" s="4">
        <v>60</v>
      </c>
      <c r="B20" s="4">
        <v>1.0589999999999999</v>
      </c>
      <c r="C20" s="4">
        <v>1007</v>
      </c>
      <c r="D20" s="4">
        <v>2.8080000000000001E-2</v>
      </c>
      <c r="E20" s="6">
        <v>2.6320000000000002E-5</v>
      </c>
      <c r="F20" s="6">
        <v>2.0080000000000001E-5</v>
      </c>
      <c r="G20" s="6">
        <v>1.8960000000000001E-5</v>
      </c>
      <c r="H20" s="4">
        <v>0.72019999999999995</v>
      </c>
    </row>
    <row r="21" spans="1:8" x14ac:dyDescent="0.25">
      <c r="A21" s="4">
        <v>70</v>
      </c>
      <c r="B21" s="4">
        <v>1.028</v>
      </c>
      <c r="C21" s="4">
        <v>1007</v>
      </c>
      <c r="D21" s="4">
        <v>2.8809999999999999E-2</v>
      </c>
      <c r="E21" s="6">
        <v>2.7800000000000001E-5</v>
      </c>
      <c r="F21" s="6">
        <v>2.0520000000000003E-5</v>
      </c>
      <c r="G21" s="6">
        <v>1.9950000000000004E-5</v>
      </c>
      <c r="H21" s="4">
        <v>0.7177</v>
      </c>
    </row>
    <row r="22" spans="1:8" x14ac:dyDescent="0.25">
      <c r="A22" s="4">
        <v>80</v>
      </c>
      <c r="B22" s="4">
        <v>0.99939999999999996</v>
      </c>
      <c r="C22" s="4">
        <v>1008</v>
      </c>
      <c r="D22" s="4">
        <v>2.9530000000000001E-2</v>
      </c>
      <c r="E22" s="6">
        <v>2.9310000000000002E-5</v>
      </c>
      <c r="F22" s="6">
        <v>2.0960000000000003E-5</v>
      </c>
      <c r="G22" s="6">
        <v>2.0970000000000001E-5</v>
      </c>
      <c r="H22" s="4">
        <v>0.71540000000000004</v>
      </c>
    </row>
    <row r="23" spans="1:8" x14ac:dyDescent="0.25">
      <c r="A23" s="4">
        <v>90</v>
      </c>
      <c r="B23" s="4">
        <v>0.9718</v>
      </c>
      <c r="C23" s="4">
        <v>1008</v>
      </c>
      <c r="D23" s="4">
        <v>3.024E-2</v>
      </c>
      <c r="E23" s="6">
        <v>3.0859999999999999E-5</v>
      </c>
      <c r="F23" s="6">
        <v>2.139E-5</v>
      </c>
      <c r="G23" s="6">
        <v>2.2010000000000001E-5</v>
      </c>
      <c r="H23" s="4">
        <v>0.71319999999999995</v>
      </c>
    </row>
    <row r="24" spans="1:8" x14ac:dyDescent="0.25">
      <c r="A24" s="4">
        <v>100</v>
      </c>
      <c r="B24" s="4">
        <v>0.94579999999999997</v>
      </c>
      <c r="C24" s="4">
        <v>1009</v>
      </c>
      <c r="D24" s="4">
        <v>3.0949999999999998E-2</v>
      </c>
      <c r="E24" s="6">
        <v>3.243E-5</v>
      </c>
      <c r="F24" s="6">
        <v>2.1810000000000003E-5</v>
      </c>
      <c r="G24" s="6">
        <v>2.3060000000000003E-5</v>
      </c>
      <c r="H24" s="4">
        <v>0.71109999999999995</v>
      </c>
    </row>
    <row r="25" spans="1:8" x14ac:dyDescent="0.25">
      <c r="A25" s="4">
        <v>120</v>
      </c>
      <c r="B25" s="4">
        <v>0.89770000000000005</v>
      </c>
      <c r="C25" s="4">
        <v>1011</v>
      </c>
      <c r="D25" s="4">
        <v>3.2349999999999997E-2</v>
      </c>
      <c r="E25" s="6">
        <v>3.5649999999999999E-5</v>
      </c>
      <c r="F25" s="6">
        <v>2.264E-5</v>
      </c>
      <c r="G25" s="6">
        <v>2.5219999999999999E-5</v>
      </c>
      <c r="H25" s="4">
        <v>0.70730000000000004</v>
      </c>
    </row>
    <row r="26" spans="1:8" x14ac:dyDescent="0.25">
      <c r="A26" s="4">
        <v>140</v>
      </c>
      <c r="B26" s="4">
        <v>0.85419999999999996</v>
      </c>
      <c r="C26" s="4">
        <v>1013</v>
      </c>
      <c r="D26" s="4">
        <v>3.3739999999999999E-2</v>
      </c>
      <c r="E26" s="6">
        <v>3.8980000000000003E-5</v>
      </c>
      <c r="F26" s="6">
        <v>2.3450000000000004E-5</v>
      </c>
      <c r="G26" s="6">
        <v>2.7450000000000003E-5</v>
      </c>
      <c r="H26" s="4">
        <v>0.70409999999999995</v>
      </c>
    </row>
    <row r="27" spans="1:8" x14ac:dyDescent="0.25">
      <c r="A27" s="4">
        <v>160</v>
      </c>
      <c r="B27" s="4">
        <v>0.81479999999999997</v>
      </c>
      <c r="C27" s="4">
        <v>1016</v>
      </c>
      <c r="D27" s="4">
        <v>3.5110000000000002E-2</v>
      </c>
      <c r="E27" s="6">
        <v>4.2410000000000002E-5</v>
      </c>
      <c r="F27" s="6">
        <v>2.4200000000000002E-5</v>
      </c>
      <c r="G27" s="6">
        <v>2.9750000000000005E-5</v>
      </c>
      <c r="H27" s="4">
        <v>0.70140000000000002</v>
      </c>
    </row>
    <row r="28" spans="1:8" x14ac:dyDescent="0.25">
      <c r="A28" s="4">
        <v>180</v>
      </c>
      <c r="B28" s="4">
        <v>0.77880000000000005</v>
      </c>
      <c r="C28" s="4">
        <v>1019</v>
      </c>
      <c r="D28" s="4">
        <v>3.6459999999999999E-2</v>
      </c>
      <c r="E28" s="6">
        <v>4.5930000000000002E-5</v>
      </c>
      <c r="F28" s="6">
        <v>2.5040000000000001E-5</v>
      </c>
      <c r="G28" s="6">
        <v>3.2120000000000004E-5</v>
      </c>
      <c r="H28" s="4">
        <v>0.69920000000000004</v>
      </c>
    </row>
    <row r="29" spans="1:8" x14ac:dyDescent="0.25">
      <c r="A29" s="4">
        <v>200</v>
      </c>
      <c r="B29" s="4">
        <v>0.74590000000000001</v>
      </c>
      <c r="C29" s="4">
        <v>1023</v>
      </c>
      <c r="D29" s="4">
        <v>3.7789999999999997E-2</v>
      </c>
      <c r="E29" s="6">
        <v>4.9540000000000003E-5</v>
      </c>
      <c r="F29" s="6">
        <v>2.5770000000000002E-5</v>
      </c>
      <c r="G29" s="6">
        <v>3.4550000000000006E-5</v>
      </c>
      <c r="H29" s="4">
        <v>0.69740000000000002</v>
      </c>
    </row>
    <row r="30" spans="1:8" x14ac:dyDescent="0.25">
      <c r="A30" s="4">
        <v>250</v>
      </c>
      <c r="B30" s="4">
        <v>0.67459999999999998</v>
      </c>
      <c r="C30" s="4">
        <v>1033</v>
      </c>
      <c r="D30" s="4">
        <v>4.104E-2</v>
      </c>
      <c r="E30" s="6">
        <v>5.8900000000000002E-5</v>
      </c>
      <c r="F30" s="6">
        <v>2.76E-5</v>
      </c>
      <c r="G30" s="6">
        <v>4.0910000000000006E-5</v>
      </c>
      <c r="H30" s="4">
        <v>0.6946</v>
      </c>
    </row>
    <row r="31" spans="1:8" x14ac:dyDescent="0.25">
      <c r="A31" s="4">
        <v>300</v>
      </c>
      <c r="B31" s="4">
        <v>0.61580000000000001</v>
      </c>
      <c r="C31" s="4">
        <v>1044</v>
      </c>
      <c r="D31" s="4">
        <v>4.4179999999999997E-2</v>
      </c>
      <c r="E31" s="6">
        <v>6.8710000000000011E-5</v>
      </c>
      <c r="F31" s="6">
        <v>2.9340000000000004E-5</v>
      </c>
      <c r="G31" s="6">
        <v>4.7649999999999999E-5</v>
      </c>
      <c r="H31" s="4">
        <v>0.69350000000000001</v>
      </c>
    </row>
    <row r="32" spans="1:8" x14ac:dyDescent="0.25">
      <c r="A32" s="4">
        <v>350</v>
      </c>
      <c r="B32" s="4">
        <v>0.56640000000000001</v>
      </c>
      <c r="C32" s="4">
        <v>1056</v>
      </c>
      <c r="D32" s="4">
        <v>4.7210000000000002E-2</v>
      </c>
      <c r="E32" s="6">
        <v>7.892000000000001E-5</v>
      </c>
      <c r="F32" s="6">
        <v>3.1010000000000003E-5</v>
      </c>
      <c r="G32" s="6">
        <v>5.4750000000000003E-5</v>
      </c>
      <c r="H32" s="4">
        <v>0.69369999999999998</v>
      </c>
    </row>
    <row r="33" spans="1:8" x14ac:dyDescent="0.25">
      <c r="A33" s="4">
        <v>400</v>
      </c>
      <c r="B33" s="4">
        <v>0.52429999999999999</v>
      </c>
      <c r="C33" s="4">
        <v>1069</v>
      </c>
      <c r="D33" s="4">
        <v>5.015E-2</v>
      </c>
      <c r="E33" s="6">
        <v>8.9510000000000015E-5</v>
      </c>
      <c r="F33" s="6">
        <v>3.2610000000000001E-5</v>
      </c>
      <c r="G33" s="6">
        <v>6.2190000000000013E-5</v>
      </c>
      <c r="H33" s="4">
        <v>0.69479999999999997</v>
      </c>
    </row>
    <row r="34" spans="1:8" x14ac:dyDescent="0.25">
      <c r="A34" s="4">
        <v>450</v>
      </c>
      <c r="B34" s="4">
        <v>0.48799999999999999</v>
      </c>
      <c r="C34" s="4">
        <v>1081</v>
      </c>
      <c r="D34" s="4">
        <v>5.2979999999999999E-2</v>
      </c>
      <c r="E34" s="6">
        <v>1.004E-4</v>
      </c>
      <c r="F34" s="6">
        <v>3.4150000000000003E-5</v>
      </c>
      <c r="G34" s="6">
        <v>6.9970000000000009E-5</v>
      </c>
      <c r="H34" s="4">
        <v>0.69650000000000001</v>
      </c>
    </row>
    <row r="35" spans="1:8" x14ac:dyDescent="0.25">
      <c r="A35" s="4">
        <v>500</v>
      </c>
      <c r="B35" s="4">
        <v>0.45650000000000002</v>
      </c>
      <c r="C35" s="4">
        <v>1093</v>
      </c>
      <c r="D35" s="4">
        <v>5.5719999999999999E-2</v>
      </c>
      <c r="E35" s="6">
        <v>1.117E-4</v>
      </c>
      <c r="F35" s="6">
        <v>3.5630000000000003E-5</v>
      </c>
      <c r="G35" s="6">
        <v>7.8060000000000008E-5</v>
      </c>
      <c r="H35" s="4">
        <v>0.6986</v>
      </c>
    </row>
    <row r="36" spans="1:8" x14ac:dyDescent="0.25">
      <c r="A36" s="4">
        <v>600</v>
      </c>
      <c r="B36" s="4">
        <v>0.4042</v>
      </c>
      <c r="C36" s="4">
        <v>1115</v>
      </c>
      <c r="D36" s="4">
        <v>6.0929999999999998E-2</v>
      </c>
      <c r="E36" s="6">
        <v>1.3520000000000001E-4</v>
      </c>
      <c r="F36" s="6">
        <v>3.8460000000000001E-5</v>
      </c>
      <c r="G36" s="6">
        <v>9.5150000000000009E-5</v>
      </c>
      <c r="H36" s="4">
        <v>0.70369999999999999</v>
      </c>
    </row>
    <row r="37" spans="1:8" x14ac:dyDescent="0.25">
      <c r="A37" s="4">
        <v>700</v>
      </c>
      <c r="B37" s="4">
        <v>0.36270000000000002</v>
      </c>
      <c r="C37" s="4">
        <v>1135</v>
      </c>
      <c r="D37" s="4">
        <v>6.5809999999999994E-2</v>
      </c>
      <c r="E37" s="6">
        <v>1.5980000000000001E-4</v>
      </c>
      <c r="F37" s="6">
        <v>4.1109999999999998E-5</v>
      </c>
      <c r="G37" s="6">
        <v>1.133E-4</v>
      </c>
      <c r="H37" s="4">
        <v>0.70920000000000005</v>
      </c>
    </row>
    <row r="38" spans="1:8" x14ac:dyDescent="0.25">
      <c r="A38" s="4">
        <v>800</v>
      </c>
      <c r="B38" s="4">
        <v>0.32890000000000003</v>
      </c>
      <c r="C38" s="4">
        <v>1153</v>
      </c>
      <c r="D38" s="4">
        <v>7.0370000000000002E-2</v>
      </c>
      <c r="E38" s="6">
        <v>1.8550000000000001E-4</v>
      </c>
      <c r="F38" s="6">
        <v>4.3620000000000006E-5</v>
      </c>
      <c r="G38" s="6">
        <v>1.3260000000000002E-4</v>
      </c>
      <c r="H38" s="4">
        <v>0.71489999999999998</v>
      </c>
    </row>
    <row r="39" spans="1:8" x14ac:dyDescent="0.25">
      <c r="A39" s="4">
        <v>900</v>
      </c>
      <c r="B39" s="4">
        <v>0.30080000000000001</v>
      </c>
      <c r="C39" s="4">
        <v>1169</v>
      </c>
      <c r="D39" s="4">
        <v>7.4649999999999994E-2</v>
      </c>
      <c r="E39" s="6">
        <v>2.1220000000000001E-4</v>
      </c>
      <c r="F39" s="6">
        <v>4.6E-5</v>
      </c>
      <c r="G39" s="6">
        <v>1.529E-4</v>
      </c>
      <c r="H39" s="4">
        <v>0.72060000000000002</v>
      </c>
    </row>
    <row r="40" spans="1:8" x14ac:dyDescent="0.25">
      <c r="A40" s="4">
        <v>1000</v>
      </c>
      <c r="B40" s="4">
        <v>0.2772</v>
      </c>
      <c r="C40" s="4">
        <v>1184</v>
      </c>
      <c r="D40" s="4">
        <v>7.868E-2</v>
      </c>
      <c r="E40" s="6">
        <v>2.3980000000000003E-4</v>
      </c>
      <c r="F40" s="6">
        <v>4.8260000000000002E-5</v>
      </c>
      <c r="G40" s="6">
        <v>1.7410000000000003E-4</v>
      </c>
      <c r="H40" s="4">
        <v>0.72599999999999998</v>
      </c>
    </row>
    <row r="41" spans="1:8" x14ac:dyDescent="0.25">
      <c r="A41" s="4">
        <v>1500</v>
      </c>
      <c r="B41" s="4">
        <v>0.19900000000000001</v>
      </c>
      <c r="C41" s="4">
        <v>1234</v>
      </c>
      <c r="D41" s="4">
        <v>9.5990000000000006E-2</v>
      </c>
      <c r="E41" s="6">
        <v>3.9080000000000001E-4</v>
      </c>
      <c r="F41" s="6">
        <v>5.8170000000000007E-5</v>
      </c>
      <c r="G41" s="6">
        <v>2.9220000000000006E-4</v>
      </c>
      <c r="H41" s="4">
        <v>0.74780000000000002</v>
      </c>
    </row>
    <row r="42" spans="1:8" x14ac:dyDescent="0.25">
      <c r="A42" s="4">
        <v>2000</v>
      </c>
      <c r="B42" s="4">
        <v>0.15529999999999999</v>
      </c>
      <c r="C42" s="4">
        <v>1264</v>
      </c>
      <c r="D42" s="4">
        <v>0.11113000000000001</v>
      </c>
      <c r="E42" s="6">
        <v>5.664E-4</v>
      </c>
      <c r="F42" s="6">
        <v>6.6299999999999999E-5</v>
      </c>
      <c r="G42" s="6">
        <v>4.2699999999999997E-4</v>
      </c>
      <c r="H42" s="4">
        <v>0.75390000000000001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R12" sqref="R1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 2</vt:lpstr>
      <vt:lpstr>Ra Natural Conv</vt:lpstr>
      <vt:lpstr>Air Property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Chintaman Kor</dc:creator>
  <cp:lastModifiedBy>manavspatil2002@gmail.com</cp:lastModifiedBy>
  <dcterms:created xsi:type="dcterms:W3CDTF">2015-06-05T18:17:20Z</dcterms:created>
  <dcterms:modified xsi:type="dcterms:W3CDTF">2023-01-03T09:54:13Z</dcterms:modified>
</cp:coreProperties>
</file>