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 A" sheetId="1" r:id="rId4"/>
    <sheet state="visible" name="Company B" sheetId="2" r:id="rId5"/>
    <sheet state="visible" name="Comparables" sheetId="3" r:id="rId6"/>
    <sheet state="visible" name="Guiding Sheet" sheetId="4" r:id="rId7"/>
    <sheet state="visible" name="Company X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avoid phrases like 'far away from'. why not directly say X% lower than..
+preston@talentkraft.com.sg
	-Eugene Goh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</text>
    </comment>
    <comment authorId="0" ref="C2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</text>
    </comment>
  </commentList>
</comments>
</file>

<file path=xl/sharedStrings.xml><?xml version="1.0" encoding="utf-8"?>
<sst xmlns="http://schemas.openxmlformats.org/spreadsheetml/2006/main" count="248" uniqueCount="86">
  <si>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</si>
  <si>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</si>
  <si>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</si>
  <si>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</si>
  <si>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</si>
  <si>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</si>
  <si>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</si>
  <si>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</si>
  <si>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</si>
  <si>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</si>
  <si>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</si>
  <si>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</si>
  <si>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</si>
  <si>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</si>
  <si>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</si>
  <si>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</si>
  <si>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</si>
  <si>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</si>
  <si>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</si>
  <si>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</si>
  <si>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</si>
  <si>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</si>
  <si>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</si>
  <si>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</si>
  <si>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</si>
  <si>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Growth %</t>
  </si>
  <si>
    <t>Industry Average</t>
  </si>
  <si>
    <t>Comparables</t>
  </si>
  <si>
    <t>Average</t>
  </si>
  <si>
    <t>Comments</t>
  </si>
  <si>
    <t>Mobile Services Revenues</t>
  </si>
  <si>
    <t>Operating Revenue Growth</t>
  </si>
  <si>
    <t>Mobile Subsribers (*000)</t>
  </si>
  <si>
    <t>Overall industry for mobile subscribers is growing at 2.03% on average</t>
  </si>
  <si>
    <t>Net Profit Growth</t>
  </si>
  <si>
    <t>*Average Revenue Per User</t>
  </si>
  <si>
    <t>Company A</t>
  </si>
  <si>
    <t>Market Share(%)</t>
  </si>
  <si>
    <t>Higher growth in ARPU than Company B</t>
  </si>
  <si>
    <t>Company B</t>
  </si>
  <si>
    <r>
      <t xml:space="preserve">Company B grows </t>
    </r>
    <r>
      <rPr>
        <b/>
      </rPr>
      <t>2.58%</t>
    </r>
    <r>
      <t xml:space="preserve"> below average, likely due to no leasing</t>
    </r>
  </si>
  <si>
    <t>Decrease in market share, again due to no leasing option</t>
  </si>
  <si>
    <t>Lower growth of ARPU than Company A</t>
  </si>
  <si>
    <t>Guiding Sheet</t>
  </si>
  <si>
    <t>What are the key steps you need to arrive at the answer?</t>
  </si>
  <si>
    <t>You are trying to find the incremental impact of introducing handset leasing. To do this, you need to estimate what happens if you introduce leasing vs do not introduce leasing.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</si>
  <si>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</si>
  <si>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</si>
  <si>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</si>
  <si>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</si>
  <si>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</si>
  <si>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</si>
  <si>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r>
      <rPr/>
      <t>Step 1.</t>
    </r>
    <r>
      <t xml:space="preserve"> Identify the metrics that are most important</t>
    </r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</si>
  <si>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</si>
  <si>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</si>
  <si>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</si>
  <si>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</si>
  <si>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</si>
  <si>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</si>
  <si>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</si>
  <si>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</si>
  <si>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</si>
  <si>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</si>
  <si>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</si>
  <si>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</si>
  <si>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</si>
  <si>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</si>
  <si>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</si>
  <si>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</si>
  <si>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</si>
  <si>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</si>
  <si>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</si>
  <si>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Growth Rate</t>
  </si>
  <si>
    <t>Average growth rate is 10.22%, 0.07% higher than the industry average</t>
  </si>
  <si>
    <t>Net Profit Growth of 6.145% is lower than industry average of 10.15%</t>
  </si>
  <si>
    <t>Difference of 4.08% growth rate in profits</t>
  </si>
  <si>
    <t>Assume growth at 6.44%</t>
  </si>
  <si>
    <t>Assume 3.85% growth i.e, industry average</t>
  </si>
  <si>
    <t>Assume constant</t>
  </si>
  <si>
    <t>Growth of 2.22% is 1.53% below indusrty average of 3.85%</t>
  </si>
  <si>
    <t>1.5% difference in operating revenues with handset leasing</t>
  </si>
  <si>
    <t>Assume constant expect ratio</t>
  </si>
  <si>
    <t>Assume 3.90% growth</t>
  </si>
  <si>
    <t>ARPU is below industry average of $56.56, however, it reflects positive growth</t>
  </si>
  <si>
    <t>No leasing leads to significantly lower ARPU growth</t>
  </si>
  <si>
    <t>$1 difference by year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</si>
</sst>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&quot;$&quot;#,##0.00"/>
  </numFmts>
  <fonts count="25">
    <font>
      <sz val="10.0"/>
      <color rgb="FF000000"/>
      <name val="Arial"/>
    </font>
    <font>
      <b/>
      <sz val="10.0"/>
      <color rgb="FFFFFFFF"/>
      <name val="Arial"/>
    </font>
    <font/>
    <font>
      <b/>
      <sz val="10.0"/>
      <color rgb="FF000000"/>
      <name val="Arial"/>
    </font>
    <font>
      <sz val="10.0"/>
      <color rgb="FF152227"/>
      <name val="Arial"/>
    </font>
    <font>
      <b/>
      <sz val="10.0"/>
      <color theme="0"/>
      <name val="Arial"/>
    </font>
    <font>
      <sz val="10.0"/>
      <color theme="1"/>
      <name val="Arial"/>
    </font>
    <font>
      <b/>
      <u/>
      <sz val="10.0"/>
      <color theme="1"/>
      <name val="Arial"/>
    </font>
    <font>
      <b/>
      <sz val="10.0"/>
      <color theme="1"/>
      <name val="Arial"/>
    </font>
    <font>
      <b/>
      <u/>
      <sz val="10.0"/>
      <color theme="1"/>
      <name val="Arial"/>
    </font>
    <font>
      <color rgb="FF000000"/>
      <name val="Arial"/>
    </font>
    <font>
      <sz val="11.0"/>
      <color rgb="FF7E3794"/>
      <name val="Inconsolata"/>
    </font>
    <font>
      <b/>
      <color rgb="FF000000"/>
      <name val="Arial"/>
    </font>
    <font>
      <b/>
      <sz val="11.0"/>
      <color rgb="FFFFFFFF"/>
      <name val="Arial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b/>
      <sz val="24.0"/>
      <color theme="1"/>
      <name val="Arial"/>
    </font>
    <font>
      <b/>
      <sz val="18.0"/>
      <color rgb="FF000000"/>
      <name val="Arial"/>
    </font>
    <font>
      <sz val="14.0"/>
      <color rgb="FF000000"/>
      <name val="Arial"/>
    </font>
    <font>
      <sz val="12.0"/>
      <color rgb="FF000000"/>
      <name val="Arial"/>
    </font>
    <font>
      <b/>
      <sz val="14.0"/>
      <color rgb="FF000000"/>
      <name val="Arial"/>
    </font>
    <font>
      <sz val="12.0"/>
      <color theme="1"/>
      <name val="Arial"/>
    </font>
    <font>
      <sz val="12.0"/>
      <color rgb="FF000000"/>
      <name val="Roboto"/>
    </font>
    <font>
      <b/>
      <u/>
      <sz val="10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theme="6"/>
        <bgColor theme="6"/>
      </patternFill>
    </fill>
    <fill>
      <patternFill patternType="solid">
        <fgColor rgb="FFFBBC04"/>
        <bgColor rgb="FFFBBC04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</fills>
  <borders count="28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bottom/>
    </border>
    <border>
      <left style="thin">
        <color rgb="FF000000"/>
      </left>
      <right/>
      <top style="thin">
        <color rgb="FF000000"/>
      </top>
      <bottom/>
    </border>
    <border>
      <bottom/>
    </border>
    <border>
      <left/>
      <top style="thin">
        <color rgb="FF000000"/>
      </top>
      <bottom/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0" fillId="0" fontId="0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3" fillId="3" fontId="5" numFmtId="0" xfId="0" applyAlignment="1" applyBorder="1" applyFill="1" applyFont="1">
      <alignment vertical="center"/>
    </xf>
    <xf borderId="4" fillId="3" fontId="5" numFmtId="3" xfId="0" applyAlignment="1" applyBorder="1" applyFont="1" applyNumberFormat="1">
      <alignment horizontal="center" vertical="center"/>
    </xf>
    <xf borderId="0" fillId="0" fontId="6" numFmtId="0" xfId="0" applyAlignment="1" applyFont="1">
      <alignment vertical="center"/>
    </xf>
    <xf borderId="5" fillId="0" fontId="2" numFmtId="0" xfId="0" applyBorder="1" applyFont="1"/>
    <xf borderId="6" fillId="3" fontId="5" numFmtId="3" xfId="0" applyAlignment="1" applyBorder="1" applyFont="1" applyNumberFormat="1">
      <alignment horizontal="center" vertical="center"/>
    </xf>
    <xf borderId="7" fillId="4" fontId="7" numFmtId="0" xfId="0" applyAlignment="1" applyBorder="1" applyFill="1" applyFont="1">
      <alignment vertical="center"/>
    </xf>
    <xf borderId="8" fillId="4" fontId="6" numFmtId="164" xfId="0" applyAlignment="1" applyBorder="1" applyFont="1" applyNumberFormat="1">
      <alignment vertical="center"/>
    </xf>
    <xf borderId="7" fillId="4" fontId="6" numFmtId="0" xfId="0" applyAlignment="1" applyBorder="1" applyFont="1">
      <alignment vertical="center"/>
    </xf>
    <xf borderId="9" fillId="4" fontId="6" numFmtId="0" xfId="0" applyAlignment="1" applyBorder="1" applyFont="1">
      <alignment vertical="center"/>
    </xf>
    <xf borderId="6" fillId="4" fontId="6" numFmtId="164" xfId="0" applyAlignment="1" applyBorder="1" applyFont="1" applyNumberFormat="1">
      <alignment vertical="center"/>
    </xf>
    <xf borderId="7" fillId="4" fontId="8" numFmtId="0" xfId="0" applyAlignment="1" applyBorder="1" applyFont="1">
      <alignment vertical="center"/>
    </xf>
    <xf borderId="8" fillId="4" fontId="8" numFmtId="164" xfId="0" applyAlignment="1" applyBorder="1" applyFont="1" applyNumberFormat="1">
      <alignment vertical="center"/>
    </xf>
    <xf borderId="10" fillId="4" fontId="6" numFmtId="0" xfId="0" applyAlignment="1" applyBorder="1" applyFont="1">
      <alignment vertical="center"/>
    </xf>
    <xf borderId="9" fillId="4" fontId="0" numFmtId="0" xfId="0" applyAlignment="1" applyBorder="1" applyFont="1">
      <alignment vertical="center"/>
    </xf>
    <xf borderId="6" fillId="4" fontId="0" numFmtId="164" xfId="0" applyAlignment="1" applyBorder="1" applyFont="1" applyNumberFormat="1">
      <alignment vertical="center"/>
    </xf>
    <xf borderId="11" fillId="4" fontId="8" numFmtId="0" xfId="0" applyAlignment="1" applyBorder="1" applyFont="1">
      <alignment vertical="center"/>
    </xf>
    <xf borderId="11" fillId="4" fontId="6" numFmtId="0" xfId="0" applyAlignment="1" applyBorder="1" applyFont="1">
      <alignment vertical="center"/>
    </xf>
    <xf borderId="11" fillId="4" fontId="6" numFmtId="164" xfId="0" applyAlignment="1" applyBorder="1" applyFont="1" applyNumberFormat="1">
      <alignment vertical="center"/>
    </xf>
    <xf borderId="12" fillId="4" fontId="9" numFmtId="0" xfId="0" applyAlignment="1" applyBorder="1" applyFont="1">
      <alignment horizontal="left" vertical="center"/>
    </xf>
    <xf borderId="13" fillId="4" fontId="8" numFmtId="164" xfId="0" applyAlignment="1" applyBorder="1" applyFont="1" applyNumberFormat="1">
      <alignment vertical="center"/>
    </xf>
    <xf borderId="12" fillId="4" fontId="3" numFmtId="0" xfId="0" applyAlignment="1" applyBorder="1" applyFont="1">
      <alignment vertical="center"/>
    </xf>
    <xf borderId="4" fillId="4" fontId="3" numFmtId="164" xfId="0" applyAlignment="1" applyBorder="1" applyFont="1" applyNumberFormat="1">
      <alignment vertical="center"/>
    </xf>
    <xf borderId="0" fillId="0" fontId="10" numFmtId="0" xfId="0" applyAlignment="1" applyFont="1">
      <alignment shrinkToFit="0" wrapText="0"/>
    </xf>
    <xf borderId="0" fillId="5" fontId="11" numFmtId="0" xfId="0" applyFill="1" applyFont="1"/>
    <xf borderId="8" fillId="4" fontId="6" numFmtId="0" xfId="0" applyAlignment="1" applyBorder="1" applyFont="1">
      <alignment vertical="center"/>
    </xf>
    <xf borderId="14" fillId="4" fontId="6" numFmtId="164" xfId="0" applyAlignment="1" applyBorder="1" applyFont="1" applyNumberFormat="1">
      <alignment vertical="center"/>
    </xf>
    <xf borderId="14" fillId="4" fontId="3" numFmtId="0" xfId="0" applyAlignment="1" applyBorder="1" applyFont="1">
      <alignment vertical="center"/>
    </xf>
    <xf borderId="15" fillId="4" fontId="8" numFmtId="164" xfId="0" applyAlignment="1" applyBorder="1" applyFont="1" applyNumberFormat="1">
      <alignment vertical="center"/>
    </xf>
    <xf borderId="0" fillId="0" fontId="10" numFmtId="0" xfId="0" applyFont="1"/>
    <xf borderId="12" fillId="4" fontId="8" numFmtId="0" xfId="0" applyAlignment="1" applyBorder="1" applyFont="1">
      <alignment vertical="center"/>
    </xf>
    <xf borderId="16" fillId="4" fontId="8" numFmtId="164" xfId="0" applyAlignment="1" applyBorder="1" applyFont="1" applyNumberFormat="1">
      <alignment vertical="center"/>
    </xf>
    <xf borderId="17" fillId="4" fontId="8" numFmtId="164" xfId="0" applyAlignment="1" applyBorder="1" applyFont="1" applyNumberFormat="1">
      <alignment vertical="center"/>
    </xf>
    <xf borderId="18" fillId="4" fontId="3" numFmtId="0" xfId="0" applyAlignment="1" applyBorder="1" applyFont="1">
      <alignment vertical="center"/>
    </xf>
    <xf borderId="7" fillId="4" fontId="6" numFmtId="3" xfId="0" applyAlignment="1" applyBorder="1" applyFont="1" applyNumberFormat="1">
      <alignment vertical="center"/>
    </xf>
    <xf borderId="15" fillId="4" fontId="0" numFmtId="0" xfId="0" applyAlignment="1" applyBorder="1" applyFont="1">
      <alignment vertical="center"/>
    </xf>
    <xf borderId="15" fillId="4" fontId="6" numFmtId="3" xfId="0" applyAlignment="1" applyBorder="1" applyFont="1" applyNumberFormat="1">
      <alignment vertical="center"/>
    </xf>
    <xf borderId="15" fillId="5" fontId="12" numFmtId="0" xfId="0" applyBorder="1" applyFont="1"/>
    <xf borderId="0" fillId="0" fontId="6" numFmtId="3" xfId="0" applyAlignment="1" applyFont="1" applyNumberFormat="1">
      <alignment vertical="center"/>
    </xf>
    <xf borderId="0" fillId="0" fontId="0" numFmtId="0" xfId="0" applyAlignment="1" applyFont="1">
      <alignment horizontal="left" vertical="center"/>
    </xf>
    <xf borderId="9" fillId="4" fontId="8" numFmtId="164" xfId="0" applyAlignment="1" applyBorder="1" applyFont="1" applyNumberFormat="1">
      <alignment vertical="center"/>
    </xf>
    <xf borderId="14" fillId="4" fontId="6" numFmtId="0" xfId="0" applyAlignment="1" applyBorder="1" applyFont="1">
      <alignment vertical="center"/>
    </xf>
    <xf borderId="6" fillId="4" fontId="6" numFmtId="164" xfId="0" applyAlignment="1" applyBorder="1" applyFont="1" applyNumberFormat="1">
      <alignment horizontal="right" vertical="center"/>
    </xf>
    <xf borderId="15" fillId="4" fontId="8" numFmtId="164" xfId="0" applyAlignment="1" applyBorder="1" applyFont="1" applyNumberFormat="1">
      <alignment horizontal="right" vertical="center"/>
    </xf>
    <xf borderId="19" fillId="4" fontId="8" numFmtId="164" xfId="0" applyAlignment="1" applyBorder="1" applyFont="1" applyNumberFormat="1">
      <alignment horizontal="right" vertical="center"/>
    </xf>
    <xf borderId="8" fillId="4" fontId="8" numFmtId="164" xfId="0" applyAlignment="1" applyBorder="1" applyFont="1" applyNumberFormat="1">
      <alignment horizontal="right" vertical="center"/>
    </xf>
    <xf borderId="14" fillId="4" fontId="8" numFmtId="164" xfId="0" applyAlignment="1" applyBorder="1" applyFont="1" applyNumberFormat="1">
      <alignment horizontal="right" vertical="center"/>
    </xf>
    <xf borderId="0" fillId="6" fontId="13" numFmtId="0" xfId="0" applyAlignment="1" applyFill="1" applyFont="1">
      <alignment horizontal="center" readingOrder="0"/>
    </xf>
    <xf borderId="0" fillId="7" fontId="13" numFmtId="0" xfId="0" applyAlignment="1" applyFill="1" applyFont="1">
      <alignment horizontal="center" readingOrder="0"/>
    </xf>
    <xf borderId="0" fillId="6" fontId="13" numFmtId="0" xfId="0" applyAlignment="1" applyFont="1">
      <alignment horizontal="center" readingOrder="0" vertical="bottom"/>
    </xf>
    <xf borderId="0" fillId="7" fontId="13" numFmtId="0" xfId="0" applyAlignment="1" applyFont="1">
      <alignment horizontal="center" vertical="bottom"/>
    </xf>
    <xf borderId="0" fillId="8" fontId="14" numFmtId="0" xfId="0" applyAlignment="1" applyFill="1" applyFont="1">
      <alignment horizontal="center" readingOrder="0"/>
    </xf>
    <xf borderId="0" fillId="8" fontId="14" numFmtId="0" xfId="0" applyAlignment="1" applyFont="1">
      <alignment readingOrder="0"/>
    </xf>
    <xf borderId="0" fillId="9" fontId="14" numFmtId="0" xfId="0" applyAlignment="1" applyFill="1" applyFont="1">
      <alignment horizontal="center" readingOrder="0"/>
    </xf>
    <xf borderId="0" fillId="8" fontId="14" numFmtId="0" xfId="0" applyAlignment="1" applyFont="1">
      <alignment horizontal="center" vertical="bottom"/>
    </xf>
    <xf borderId="0" fillId="10" fontId="14" numFmtId="0" xfId="0" applyAlignment="1" applyFill="1" applyFont="1">
      <alignment horizontal="center" vertical="bottom"/>
    </xf>
    <xf borderId="0" fillId="0" fontId="15" numFmtId="0" xfId="0" applyAlignment="1" applyFont="1">
      <alignment readingOrder="0"/>
    </xf>
    <xf borderId="0" fillId="0" fontId="16" numFmtId="10" xfId="0" applyFont="1" applyNumberFormat="1"/>
    <xf borderId="0" fillId="11" fontId="16" numFmtId="10" xfId="0" applyFill="1" applyFont="1" applyNumberFormat="1"/>
    <xf borderId="0" fillId="0" fontId="15" numFmtId="0" xfId="0" applyAlignment="1" applyFont="1">
      <alignment readingOrder="0" vertical="bottom"/>
    </xf>
    <xf borderId="0" fillId="0" fontId="16" numFmtId="10" xfId="0" applyAlignment="1" applyFont="1" applyNumberFormat="1">
      <alignment horizontal="right" readingOrder="0" vertical="bottom"/>
    </xf>
    <xf borderId="0" fillId="11" fontId="16" numFmtId="10" xfId="0" applyAlignment="1" applyFont="1" applyNumberFormat="1">
      <alignment horizontal="right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horizontal="right" vertical="bottom"/>
    </xf>
    <xf borderId="0" fillId="0" fontId="16" numFmtId="165" xfId="0" applyFont="1" applyNumberFormat="1"/>
    <xf borderId="0" fillId="11" fontId="16" numFmtId="165" xfId="0" applyAlignment="1" applyFont="1" applyNumberFormat="1">
      <alignment horizontal="right" vertical="bottom"/>
    </xf>
    <xf borderId="0" fillId="0" fontId="16" numFmtId="10" xfId="0" applyAlignment="1" applyFont="1" applyNumberFormat="1">
      <alignment readingOrder="0"/>
    </xf>
    <xf borderId="0" fillId="7" fontId="13" numFmtId="0" xfId="0" applyAlignment="1" applyFont="1">
      <alignment horizontal="center" readingOrder="0" vertical="bottom"/>
    </xf>
    <xf borderId="0" fillId="8" fontId="14" numFmtId="0" xfId="0" applyAlignment="1" applyFont="1">
      <alignment horizontal="center" readingOrder="0" vertical="bottom"/>
    </xf>
    <xf borderId="0" fillId="0" fontId="16" numFmtId="165" xfId="0" applyAlignment="1" applyFont="1" applyNumberFormat="1">
      <alignment horizontal="right" vertical="bottom"/>
    </xf>
    <xf borderId="0" fillId="0" fontId="16" numFmtId="0" xfId="0" applyAlignment="1" applyFont="1">
      <alignment readingOrder="0" vertical="bottom"/>
    </xf>
    <xf borderId="0" fillId="0" fontId="16" numFmtId="165" xfId="0" applyAlignment="1" applyFont="1" applyNumberFormat="1">
      <alignment horizontal="right" readingOrder="0" vertical="bottom"/>
    </xf>
    <xf borderId="0" fillId="11" fontId="16" numFmtId="165" xfId="0" applyAlignment="1" applyFont="1" applyNumberFormat="1">
      <alignment horizontal="right" readingOrder="0" vertical="bottom"/>
    </xf>
    <xf borderId="0" fillId="12" fontId="17" numFmtId="0" xfId="0" applyAlignment="1" applyFill="1" applyFont="1">
      <alignment shrinkToFit="0" wrapText="1"/>
    </xf>
    <xf borderId="0" fillId="0" fontId="16" numFmtId="0" xfId="0" applyAlignment="1" applyFont="1">
      <alignment shrinkToFit="0" wrapText="1"/>
    </xf>
    <xf borderId="0" fillId="0" fontId="18" numFmtId="0" xfId="0" applyAlignment="1" applyFont="1">
      <alignment shrinkToFit="0" vertical="center" wrapText="1"/>
    </xf>
    <xf borderId="0" fillId="0" fontId="19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0" fontId="20" numFmtId="0" xfId="0" applyAlignment="1" applyFont="1">
      <alignment shrinkToFit="0" vertical="center" wrapText="1"/>
    </xf>
    <xf borderId="0" fillId="0" fontId="21" numFmtId="0" xfId="0" applyAlignment="1" applyFont="1">
      <alignment shrinkToFit="0" vertical="center" wrapText="1"/>
    </xf>
    <xf borderId="0" fillId="0" fontId="22" numFmtId="0" xfId="0" applyAlignment="1" applyFont="1">
      <alignment shrinkToFit="0" wrapText="1"/>
    </xf>
    <xf borderId="0" fillId="5" fontId="23" numFmtId="0" xfId="0" applyAlignment="1" applyFont="1">
      <alignment shrinkToFit="0" wrapText="1"/>
    </xf>
    <xf borderId="0" fillId="13" fontId="21" numFmtId="0" xfId="0" applyAlignment="1" applyFill="1" applyFont="1">
      <alignment vertical="center"/>
    </xf>
    <xf borderId="4" fillId="3" fontId="5" numFmtId="1" xfId="0" applyAlignment="1" applyBorder="1" applyFont="1" applyNumberFormat="1">
      <alignment horizontal="center" vertical="center"/>
    </xf>
    <xf borderId="4" fillId="14" fontId="5" numFmtId="1" xfId="0" applyAlignment="1" applyBorder="1" applyFill="1" applyFont="1" applyNumberFormat="1">
      <alignment horizontal="center" vertical="center"/>
    </xf>
    <xf borderId="20" fillId="14" fontId="1" numFmtId="1" xfId="0" applyAlignment="1" applyBorder="1" applyFont="1" applyNumberFormat="1">
      <alignment horizontal="center" readingOrder="0" vertical="center"/>
    </xf>
    <xf borderId="6" fillId="3" fontId="5" numFmtId="1" xfId="0" applyAlignment="1" applyBorder="1" applyFont="1" applyNumberFormat="1">
      <alignment horizontal="center" vertical="center"/>
    </xf>
    <xf borderId="6" fillId="14" fontId="5" numFmtId="1" xfId="0" applyAlignment="1" applyBorder="1" applyFont="1" applyNumberFormat="1">
      <alignment horizontal="center" vertical="center"/>
    </xf>
    <xf borderId="21" fillId="0" fontId="2" numFmtId="0" xfId="0" applyBorder="1" applyFont="1"/>
    <xf borderId="12" fillId="4" fontId="24" numFmtId="0" xfId="0" applyAlignment="1" applyBorder="1" applyFont="1">
      <alignment vertical="center"/>
    </xf>
    <xf borderId="12" fillId="4" fontId="6" numFmtId="0" xfId="0" applyAlignment="1" applyBorder="1" applyFont="1">
      <alignment vertical="center"/>
    </xf>
    <xf borderId="8" fillId="4" fontId="0" numFmtId="164" xfId="0" applyAlignment="1" applyBorder="1" applyFont="1" applyNumberFormat="1">
      <alignment readingOrder="0" vertical="center"/>
    </xf>
    <xf borderId="22" fillId="4" fontId="6" numFmtId="0" xfId="0" applyAlignment="1" applyBorder="1" applyFont="1">
      <alignment vertical="center"/>
    </xf>
    <xf borderId="6" fillId="4" fontId="0" numFmtId="164" xfId="0" applyAlignment="1" applyBorder="1" applyFont="1" applyNumberFormat="1">
      <alignment readingOrder="0" vertical="center"/>
    </xf>
    <xf borderId="8" fillId="4" fontId="3" numFmtId="164" xfId="0" applyAlignment="1" applyBorder="1" applyFont="1" applyNumberFormat="1">
      <alignment readingOrder="0" vertical="center"/>
    </xf>
    <xf borderId="23" fillId="4" fontId="6" numFmtId="0" xfId="0" applyAlignment="1" applyBorder="1" applyFont="1">
      <alignment vertical="center"/>
    </xf>
    <xf borderId="22" fillId="4" fontId="0" numFmtId="0" xfId="0" applyAlignment="1" applyBorder="1" applyFont="1">
      <alignment vertical="center"/>
    </xf>
    <xf borderId="24" fillId="4" fontId="8" numFmtId="0" xfId="0" applyAlignment="1" applyBorder="1" applyFont="1">
      <alignment vertical="center"/>
    </xf>
    <xf borderId="6" fillId="4" fontId="8" numFmtId="164" xfId="0" applyAlignment="1" applyBorder="1" applyFont="1" applyNumberFormat="1">
      <alignment vertical="center"/>
    </xf>
    <xf borderId="6" fillId="4" fontId="0" numFmtId="164" xfId="0" applyAlignment="1" applyBorder="1" applyFont="1" applyNumberFormat="1">
      <alignment readingOrder="0" vertical="center"/>
    </xf>
    <xf borderId="24" fillId="4" fontId="0" numFmtId="0" xfId="0" applyAlignment="1" applyBorder="1" applyFont="1">
      <alignment readingOrder="0" vertical="center"/>
    </xf>
    <xf borderId="25" fillId="4" fontId="6" numFmtId="164" xfId="0" applyAlignment="1" applyBorder="1" applyFont="1" applyNumberFormat="1">
      <alignment vertical="center"/>
    </xf>
    <xf borderId="0" fillId="4" fontId="0" numFmtId="10" xfId="0" applyAlignment="1" applyFont="1" applyNumberFormat="1">
      <alignment readingOrder="0" vertical="center"/>
    </xf>
    <xf borderId="0" fillId="12" fontId="0" numFmtId="0" xfId="0" applyAlignment="1" applyFont="1">
      <alignment readingOrder="0" shrinkToFit="0" vertical="center" wrapText="1"/>
    </xf>
    <xf borderId="25" fillId="4" fontId="6" numFmtId="10" xfId="0" applyAlignment="1" applyBorder="1" applyFont="1" applyNumberFormat="1">
      <alignment vertical="center"/>
    </xf>
    <xf borderId="24" fillId="4" fontId="6" numFmtId="0" xfId="0" applyAlignment="1" applyBorder="1" applyFont="1">
      <alignment vertical="center"/>
    </xf>
    <xf borderId="26" fillId="4" fontId="6" numFmtId="164" xfId="0" applyAlignment="1" applyBorder="1" applyFont="1" applyNumberFormat="1">
      <alignment vertical="center"/>
    </xf>
    <xf borderId="0" fillId="4" fontId="6" numFmtId="164" xfId="0" applyAlignment="1" applyFont="1" applyNumberFormat="1">
      <alignment vertical="center"/>
    </xf>
    <xf borderId="27" fillId="4" fontId="8" numFmtId="164" xfId="0" applyAlignment="1" applyBorder="1" applyFont="1" applyNumberFormat="1">
      <alignment vertical="center"/>
    </xf>
    <xf borderId="8" fillId="4" fontId="3" numFmtId="164" xfId="0" applyAlignment="1" applyBorder="1" applyFont="1" applyNumberFormat="1">
      <alignment vertical="center"/>
    </xf>
    <xf borderId="8" fillId="13" fontId="3" numFmtId="164" xfId="0" applyAlignment="1" applyBorder="1" applyFont="1" applyNumberFormat="1">
      <alignment readingOrder="0" vertical="center"/>
    </xf>
    <xf borderId="0" fillId="12" fontId="0" numFmtId="0" xfId="0" applyAlignment="1" applyFont="1">
      <alignment readingOrder="0" vertical="center"/>
    </xf>
    <xf borderId="8" fillId="13" fontId="8" numFmtId="164" xfId="0" applyAlignment="1" applyBorder="1" applyFont="1" applyNumberFormat="1">
      <alignment vertical="center"/>
    </xf>
    <xf borderId="6" fillId="4" fontId="0" numFmtId="164" xfId="0" applyAlignment="1" applyBorder="1" applyFont="1" applyNumberFormat="1">
      <alignment horizontal="right" vertical="center"/>
    </xf>
    <xf borderId="6" fillId="13" fontId="0" numFmtId="164" xfId="0" applyAlignment="1" applyBorder="1" applyFont="1" applyNumberFormat="1">
      <alignment horizontal="right" readingOrder="0" vertical="center"/>
    </xf>
    <xf borderId="0" fillId="0" fontId="0" numFmtId="0" xfId="0" applyAlignment="1" applyFont="1">
      <alignment readingOrder="0" vertical="center"/>
    </xf>
    <xf borderId="8" fillId="4" fontId="3" numFmtId="0" xfId="0" applyAlignment="1" applyBorder="1" applyFont="1">
      <alignment vertical="center"/>
    </xf>
    <xf borderId="16" fillId="4" fontId="3" numFmtId="0" xfId="0" applyAlignment="1" applyBorder="1" applyFont="1">
      <alignment readingOrder="0" vertical="center"/>
    </xf>
    <xf borderId="20" fillId="4" fontId="8" numFmtId="164" xfId="0" applyAlignment="1" applyBorder="1" applyFont="1" applyNumberFormat="1">
      <alignment horizontal="right" vertical="center"/>
    </xf>
    <xf borderId="20" fillId="4" fontId="8" numFmtId="10" xfId="0" applyAlignment="1" applyBorder="1" applyFont="1" applyNumberFormat="1">
      <alignment horizontal="right" vertical="center"/>
    </xf>
    <xf borderId="20" fillId="4" fontId="3" numFmtId="10" xfId="0" applyAlignment="1" applyBorder="1" applyFont="1" applyNumberFormat="1">
      <alignment horizontal="right" readingOrder="0" vertical="center"/>
    </xf>
    <xf borderId="15" fillId="4" fontId="8" numFmtId="10" xfId="0" applyAlignment="1" applyBorder="1" applyFont="1" applyNumberFormat="1">
      <alignment horizontal="right" vertical="center"/>
    </xf>
    <xf borderId="21" fillId="4" fontId="8" numFmtId="10" xfId="0" applyAlignment="1" applyBorder="1" applyFont="1" applyNumberFormat="1">
      <alignment horizontal="right" vertical="center"/>
    </xf>
    <xf borderId="16" fillId="4" fontId="3" numFmtId="0" xfId="0" applyAlignment="1" applyBorder="1" applyFont="1">
      <alignment vertical="center"/>
    </xf>
    <xf borderId="21" fillId="4" fontId="8" numFmtId="164" xfId="0" applyAlignment="1" applyBorder="1" applyFont="1" applyNumberFormat="1">
      <alignment horizontal="right" vertical="center"/>
    </xf>
    <xf borderId="6" fillId="4" fontId="3" numFmtId="0" xfId="0" applyAlignment="1" applyBorder="1" applyFont="1">
      <alignment vertical="center"/>
    </xf>
    <xf borderId="10" fillId="4" fontId="0" numFmtId="0" xfId="0" applyAlignment="1" applyBorder="1" applyFont="1">
      <alignment vertical="center"/>
    </xf>
    <xf borderId="7" fillId="4" fontId="6" numFmtId="1" xfId="0" applyAlignment="1" applyBorder="1" applyFont="1" applyNumberFormat="1">
      <alignment vertical="center"/>
    </xf>
    <xf borderId="15" fillId="13" fontId="6" numFmtId="3" xfId="0" applyAlignment="1" applyBorder="1" applyFont="1" applyNumberFormat="1">
      <alignment vertical="center"/>
    </xf>
    <xf borderId="15" fillId="4" fontId="0" numFmtId="3" xfId="0" applyAlignment="1" applyBorder="1" applyFont="1" applyNumberFormat="1">
      <alignment readingOrder="0" vertical="center"/>
    </xf>
    <xf borderId="0" fillId="0" fontId="0" numFmtId="0" xfId="0" applyAlignment="1" applyFont="1">
      <alignment readingOrder="0" shrinkToFit="0" vertical="center" wrapText="1"/>
    </xf>
    <xf borderId="15" fillId="4" fontId="0" numFmtId="3" xfId="0" applyAlignment="1" applyBorder="1" applyFont="1" applyNumberFormat="1">
      <alignment vertical="center"/>
    </xf>
    <xf borderId="0" fillId="0" fontId="6" numFmtId="1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4" width="14.86"/>
    <col customWidth="1" min="5" max="26" width="10.71"/>
  </cols>
  <sheetData>
    <row r="1" ht="12.75" customHeight="1">
      <c r="A1" s="1" t="s">
        <v>0</v>
      </c>
      <c r="B1" s="2"/>
      <c r="C1" s="2"/>
      <c r="D1" s="2"/>
      <c r="E1" s="3"/>
      <c r="F1" s="4" t="s">
        <v>1</v>
      </c>
      <c r="G1" s="5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6" t="s">
        <v>3</v>
      </c>
      <c r="B2" s="7" t="s">
        <v>4</v>
      </c>
      <c r="C2" s="7" t="s">
        <v>5</v>
      </c>
      <c r="D2" s="7" t="s">
        <v>6</v>
      </c>
      <c r="E2" s="8"/>
      <c r="F2" s="3"/>
      <c r="G2" s="3" t="s">
        <v>7</v>
      </c>
      <c r="H2" s="3"/>
      <c r="I2" s="3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9"/>
      <c r="B3" s="10" t="s">
        <v>8</v>
      </c>
      <c r="C3" s="10" t="s">
        <v>8</v>
      </c>
      <c r="D3" s="10" t="s">
        <v>8</v>
      </c>
      <c r="E3" s="8"/>
      <c r="F3" s="3"/>
      <c r="G3" s="3"/>
      <c r="H3" s="3"/>
      <c r="I3" s="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11" t="s">
        <v>9</v>
      </c>
      <c r="B4" s="12"/>
      <c r="C4" s="12"/>
      <c r="D4" s="12"/>
      <c r="E4" s="8"/>
      <c r="F4" s="3"/>
      <c r="H4" s="3"/>
      <c r="I4" s="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13" t="s">
        <v>10</v>
      </c>
      <c r="B5" s="12">
        <f t="shared" ref="B5:D5" si="1">B16</f>
        <v>8537</v>
      </c>
      <c r="C5" s="12">
        <f t="shared" si="1"/>
        <v>9233</v>
      </c>
      <c r="D5" s="12">
        <f t="shared" si="1"/>
        <v>9670</v>
      </c>
      <c r="E5" s="8"/>
      <c r="F5" s="3"/>
      <c r="H5" s="3"/>
      <c r="I5" s="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14" t="s">
        <v>11</v>
      </c>
      <c r="B6" s="15">
        <f t="shared" ref="B6:D6" si="2">-B18</f>
        <v>-6183.95</v>
      </c>
      <c r="C6" s="15">
        <f t="shared" si="2"/>
        <v>-6269.55</v>
      </c>
      <c r="D6" s="15">
        <f t="shared" si="2"/>
        <v>-6415.5</v>
      </c>
      <c r="E6" s="8"/>
      <c r="F6" s="3"/>
      <c r="H6" s="3"/>
      <c r="I6" s="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16" t="s">
        <v>12</v>
      </c>
      <c r="B7" s="17">
        <f t="shared" ref="B7:D7" si="3">SUM(B5:B6)</f>
        <v>2353.05</v>
      </c>
      <c r="C7" s="17">
        <f t="shared" si="3"/>
        <v>2963.45</v>
      </c>
      <c r="D7" s="17">
        <f t="shared" si="3"/>
        <v>3254.5</v>
      </c>
      <c r="E7" s="3"/>
      <c r="F7" s="3"/>
      <c r="G7" s="3"/>
      <c r="H7" s="3"/>
      <c r="I7" s="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13" t="s">
        <v>13</v>
      </c>
      <c r="B8" s="12">
        <v>-130.0</v>
      </c>
      <c r="C8" s="12">
        <v>-143.0</v>
      </c>
      <c r="D8" s="12">
        <v>-148.0</v>
      </c>
      <c r="E8" s="8"/>
      <c r="F8" s="3"/>
      <c r="G8" s="3"/>
      <c r="H8" s="3"/>
      <c r="I8" s="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18" t="s">
        <v>14</v>
      </c>
      <c r="B9" s="12">
        <f t="shared" ref="B9:D9" si="4">-0.267*B10</f>
        <v>198.381</v>
      </c>
      <c r="C9" s="12">
        <f t="shared" si="4"/>
        <v>201.051</v>
      </c>
      <c r="D9" s="12">
        <f t="shared" si="4"/>
        <v>202.653</v>
      </c>
      <c r="E9" s="8"/>
      <c r="F9" s="3"/>
      <c r="G9" s="3"/>
      <c r="H9" s="3"/>
      <c r="I9" s="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19" t="s">
        <v>15</v>
      </c>
      <c r="B10" s="20">
        <v>-743.0</v>
      </c>
      <c r="C10" s="20">
        <v>-753.0</v>
      </c>
      <c r="D10" s="20">
        <v>-759.0</v>
      </c>
      <c r="E10" s="8"/>
      <c r="F10" s="3"/>
      <c r="G10" s="3"/>
      <c r="H10" s="3"/>
      <c r="I10" s="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21" t="s">
        <v>16</v>
      </c>
      <c r="B11" s="17">
        <f t="shared" ref="B11:D11" si="5">SUM(B7:B10)</f>
        <v>1678.431</v>
      </c>
      <c r="C11" s="17">
        <f t="shared" si="5"/>
        <v>2268.501</v>
      </c>
      <c r="D11" s="17">
        <f t="shared" si="5"/>
        <v>2550.153</v>
      </c>
      <c r="E11" s="3"/>
      <c r="F11" s="3"/>
      <c r="G11" s="3"/>
      <c r="H11" s="3"/>
      <c r="I11" s="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22"/>
      <c r="B12" s="23"/>
      <c r="C12" s="23"/>
      <c r="D12" s="23"/>
      <c r="E12" s="3"/>
      <c r="F12" s="3"/>
      <c r="G12" s="3"/>
      <c r="H12" s="3"/>
      <c r="I12" s="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24" t="s">
        <v>17</v>
      </c>
      <c r="B13" s="25"/>
      <c r="C13" s="25"/>
      <c r="D13" s="25"/>
      <c r="E13" s="3"/>
      <c r="F13" s="3"/>
      <c r="G13" s="3"/>
      <c r="H13" s="3"/>
      <c r="I13" s="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26" t="s">
        <v>18</v>
      </c>
      <c r="B14" s="27">
        <v>2812.0</v>
      </c>
      <c r="C14" s="27">
        <v>3375.0</v>
      </c>
      <c r="D14" s="27">
        <v>3690.0</v>
      </c>
      <c r="E14" s="28"/>
      <c r="F14" s="3"/>
      <c r="G14" s="3"/>
      <c r="H14" s="29"/>
      <c r="I14" s="29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>
      <c r="A15" s="30" t="s">
        <v>19</v>
      </c>
      <c r="B15" s="15">
        <v>5725.0</v>
      </c>
      <c r="C15" s="15">
        <v>5858.0</v>
      </c>
      <c r="D15" s="31">
        <v>5980.0</v>
      </c>
      <c r="E15" s="28"/>
      <c r="F15" s="3"/>
      <c r="G15" s="3"/>
      <c r="H15" s="3"/>
      <c r="I15" s="3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32" t="s">
        <v>10</v>
      </c>
      <c r="B16" s="33">
        <f t="shared" ref="B16:D16" si="6">SUM(B14:B15)</f>
        <v>8537</v>
      </c>
      <c r="C16" s="33">
        <f t="shared" si="6"/>
        <v>9233</v>
      </c>
      <c r="D16" s="33">
        <f t="shared" si="6"/>
        <v>9670</v>
      </c>
      <c r="E16" s="34"/>
      <c r="F16" s="3"/>
      <c r="G16" s="3"/>
      <c r="H16" s="3"/>
      <c r="I16" s="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35"/>
      <c r="B17" s="36"/>
      <c r="C17" s="37"/>
      <c r="D17" s="37"/>
      <c r="E17" s="34"/>
      <c r="F17" s="3"/>
      <c r="G17" s="3"/>
      <c r="H17" s="3"/>
      <c r="I17" s="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38" t="s">
        <v>11</v>
      </c>
      <c r="B18" s="33">
        <v>6183.95</v>
      </c>
      <c r="C18" s="33">
        <v>6269.549999999999</v>
      </c>
      <c r="D18" s="33">
        <v>6415.5</v>
      </c>
      <c r="E18" s="28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18"/>
      <c r="B19" s="39"/>
      <c r="C19" s="39"/>
      <c r="D19" s="39"/>
      <c r="E19" s="3"/>
      <c r="F19" s="3"/>
      <c r="G19" s="3"/>
      <c r="H19" s="3"/>
      <c r="I19" s="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40" t="s">
        <v>20</v>
      </c>
      <c r="B20" s="41">
        <v>4085.0</v>
      </c>
      <c r="C20" s="41">
        <v>4195.0</v>
      </c>
      <c r="D20" s="41">
        <v>4409.0</v>
      </c>
      <c r="E20" s="3"/>
      <c r="F20" s="3"/>
      <c r="G20" s="3"/>
      <c r="H20" s="3"/>
      <c r="I20" s="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42" t="s">
        <v>21</v>
      </c>
      <c r="B21" s="41">
        <f t="shared" ref="B21:D21" si="7">B14*1000/B20/12</f>
        <v>57.36434109</v>
      </c>
      <c r="C21" s="41">
        <f t="shared" si="7"/>
        <v>67.04410012</v>
      </c>
      <c r="D21" s="41">
        <f t="shared" si="7"/>
        <v>69.74370606</v>
      </c>
      <c r="E21" s="3"/>
      <c r="F21" s="3"/>
      <c r="G21" s="3"/>
      <c r="H21" s="3"/>
      <c r="I21" s="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8"/>
      <c r="B22" s="43"/>
      <c r="C22" s="43"/>
      <c r="D22" s="43"/>
      <c r="E22" s="3"/>
      <c r="F22" s="3"/>
      <c r="G22" s="3"/>
      <c r="H22" s="3"/>
      <c r="I22" s="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B23" s="43"/>
      <c r="C23" s="43"/>
      <c r="D23" s="43"/>
      <c r="E23" s="8"/>
      <c r="F23" s="8"/>
      <c r="G23" s="8"/>
      <c r="H23" s="8"/>
      <c r="I23" s="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43"/>
      <c r="B24" s="43"/>
      <c r="C24" s="43"/>
      <c r="D24" s="43"/>
      <c r="E24" s="8"/>
      <c r="F24" s="8"/>
      <c r="G24" s="8"/>
      <c r="H24" s="8"/>
      <c r="I24" s="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8"/>
      <c r="B25" s="43"/>
      <c r="C25" s="43"/>
      <c r="D25" s="43"/>
      <c r="E25" s="8"/>
      <c r="F25" s="8"/>
      <c r="G25" s="8"/>
      <c r="H25" s="8"/>
      <c r="I25" s="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8"/>
      <c r="B26" s="43"/>
      <c r="C26" s="43"/>
      <c r="D26" s="43"/>
      <c r="E26" s="8"/>
      <c r="F26" s="8"/>
      <c r="G26" s="8"/>
      <c r="H26" s="8"/>
      <c r="I26" s="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8"/>
      <c r="B27" s="43"/>
      <c r="C27" s="43"/>
      <c r="D27" s="43"/>
      <c r="E27" s="8"/>
      <c r="F27" s="8"/>
      <c r="G27" s="8"/>
      <c r="H27" s="8"/>
      <c r="I27" s="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8"/>
      <c r="B28" s="43"/>
      <c r="C28" s="43"/>
      <c r="D28" s="43"/>
      <c r="E28" s="8"/>
      <c r="F28" s="8"/>
      <c r="G28" s="8"/>
      <c r="H28" s="8"/>
      <c r="I28" s="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8"/>
      <c r="B29" s="43"/>
      <c r="C29" s="43"/>
      <c r="D29" s="43"/>
      <c r="E29" s="8"/>
      <c r="F29" s="8"/>
      <c r="G29" s="8"/>
      <c r="H29" s="8"/>
      <c r="I29" s="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8"/>
      <c r="B30" s="43"/>
      <c r="C30" s="43"/>
      <c r="D30" s="43"/>
      <c r="E30" s="8"/>
      <c r="F30" s="8"/>
      <c r="G30" s="8"/>
      <c r="H30" s="8"/>
      <c r="I30" s="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8"/>
      <c r="B31" s="43"/>
      <c r="C31" s="43"/>
      <c r="D31" s="43"/>
      <c r="E31" s="8"/>
      <c r="F31" s="8"/>
      <c r="G31" s="8"/>
      <c r="H31" s="8"/>
      <c r="I31" s="3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8"/>
      <c r="B32" s="43"/>
      <c r="C32" s="43"/>
      <c r="D32" s="43"/>
      <c r="E32" s="8"/>
      <c r="F32" s="8"/>
      <c r="G32" s="8"/>
      <c r="H32" s="8"/>
      <c r="I32" s="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>
      <c r="A33" s="8"/>
      <c r="B33" s="43"/>
      <c r="C33" s="43"/>
      <c r="D33" s="43"/>
      <c r="E33" s="8"/>
      <c r="F33" s="8"/>
      <c r="G33" s="8"/>
      <c r="H33" s="8"/>
      <c r="I33" s="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>
      <c r="A34" s="8"/>
      <c r="B34" s="43"/>
      <c r="C34" s="43"/>
      <c r="D34" s="43"/>
      <c r="E34" s="8"/>
      <c r="F34" s="8"/>
      <c r="G34" s="8"/>
      <c r="H34" s="8"/>
      <c r="I34" s="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>
      <c r="A35" s="8"/>
      <c r="B35" s="43"/>
      <c r="C35" s="43"/>
      <c r="D35" s="43"/>
      <c r="E35" s="8"/>
      <c r="F35" s="8"/>
      <c r="G35" s="8"/>
      <c r="H35" s="8"/>
      <c r="I35" s="3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8"/>
      <c r="B36" s="43"/>
      <c r="C36" s="43"/>
      <c r="D36" s="43"/>
      <c r="E36" s="8"/>
      <c r="F36" s="8"/>
      <c r="G36" s="8"/>
      <c r="H36" s="8"/>
      <c r="I36" s="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>
      <c r="A37" s="8"/>
      <c r="B37" s="43"/>
      <c r="C37" s="43"/>
      <c r="D37" s="43"/>
      <c r="E37" s="8"/>
      <c r="F37" s="8"/>
      <c r="G37" s="8"/>
      <c r="H37" s="8"/>
      <c r="I37" s="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8"/>
      <c r="B38" s="43"/>
      <c r="C38" s="43"/>
      <c r="D38" s="43"/>
      <c r="E38" s="8"/>
      <c r="F38" s="8"/>
      <c r="G38" s="8"/>
      <c r="H38" s="8"/>
      <c r="I38" s="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>
      <c r="A39" s="8"/>
      <c r="B39" s="43"/>
      <c r="C39" s="43"/>
      <c r="D39" s="43"/>
      <c r="E39" s="8"/>
      <c r="F39" s="8"/>
      <c r="G39" s="8"/>
      <c r="H39" s="8"/>
      <c r="I39" s="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>
      <c r="A40" s="8"/>
      <c r="B40" s="43"/>
      <c r="C40" s="43"/>
      <c r="D40" s="43"/>
      <c r="E40" s="8"/>
      <c r="F40" s="8"/>
      <c r="G40" s="8"/>
      <c r="H40" s="8"/>
      <c r="I40" s="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>
      <c r="A41" s="8"/>
      <c r="B41" s="43"/>
      <c r="C41" s="43"/>
      <c r="D41" s="43"/>
      <c r="E41" s="8"/>
      <c r="F41" s="8"/>
      <c r="G41" s="8"/>
      <c r="H41" s="8"/>
      <c r="I41" s="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>
      <c r="A42" s="8"/>
      <c r="B42" s="43"/>
      <c r="C42" s="43"/>
      <c r="D42" s="43"/>
      <c r="E42" s="8"/>
      <c r="F42" s="8"/>
      <c r="G42" s="8"/>
      <c r="H42" s="8"/>
      <c r="I42" s="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75" customHeight="1">
      <c r="A43" s="8"/>
      <c r="B43" s="43"/>
      <c r="C43" s="43"/>
      <c r="D43" s="43"/>
      <c r="E43" s="8"/>
      <c r="F43" s="8"/>
      <c r="G43" s="8"/>
      <c r="H43" s="8"/>
      <c r="I43" s="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8"/>
      <c r="B44" s="43"/>
      <c r="C44" s="43"/>
      <c r="D44" s="43"/>
      <c r="E44" s="8"/>
      <c r="F44" s="8"/>
      <c r="G44" s="8"/>
      <c r="H44" s="8"/>
      <c r="I44" s="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75" customHeight="1">
      <c r="A45" s="8"/>
      <c r="B45" s="43"/>
      <c r="C45" s="43"/>
      <c r="D45" s="43"/>
      <c r="E45" s="8"/>
      <c r="F45" s="8"/>
      <c r="G45" s="8"/>
      <c r="H45" s="8"/>
      <c r="I45" s="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75" customHeight="1">
      <c r="A46" s="8"/>
      <c r="B46" s="43"/>
      <c r="C46" s="43"/>
      <c r="D46" s="43"/>
      <c r="E46" s="8"/>
      <c r="F46" s="8"/>
      <c r="G46" s="8"/>
      <c r="H46" s="8"/>
      <c r="I46" s="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75" customHeight="1">
      <c r="A47" s="8"/>
      <c r="B47" s="43"/>
      <c r="C47" s="43"/>
      <c r="D47" s="43"/>
      <c r="E47" s="8"/>
      <c r="F47" s="8"/>
      <c r="G47" s="8"/>
      <c r="H47" s="8"/>
      <c r="I47" s="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75" customHeight="1">
      <c r="A48" s="8"/>
      <c r="B48" s="43"/>
      <c r="C48" s="43"/>
      <c r="D48" s="43"/>
      <c r="E48" s="8"/>
      <c r="F48" s="8"/>
      <c r="G48" s="8"/>
      <c r="H48" s="8"/>
      <c r="I48" s="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75" customHeight="1">
      <c r="A49" s="8"/>
      <c r="B49" s="43"/>
      <c r="C49" s="43"/>
      <c r="D49" s="43"/>
      <c r="E49" s="8"/>
      <c r="F49" s="8"/>
      <c r="G49" s="8"/>
      <c r="H49" s="8"/>
      <c r="I49" s="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8"/>
      <c r="B50" s="43"/>
      <c r="C50" s="43"/>
      <c r="D50" s="43"/>
      <c r="E50" s="8"/>
      <c r="F50" s="8"/>
      <c r="G50" s="8"/>
      <c r="H50" s="8"/>
      <c r="I50" s="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8"/>
      <c r="B51" s="43"/>
      <c r="C51" s="43"/>
      <c r="D51" s="43"/>
      <c r="E51" s="8"/>
      <c r="F51" s="8"/>
      <c r="G51" s="8"/>
      <c r="H51" s="8"/>
      <c r="I51" s="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8"/>
      <c r="B52" s="43"/>
      <c r="C52" s="43"/>
      <c r="D52" s="43"/>
      <c r="E52" s="8"/>
      <c r="F52" s="8"/>
      <c r="G52" s="8"/>
      <c r="H52" s="8"/>
      <c r="I52" s="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8"/>
      <c r="B53" s="43"/>
      <c r="C53" s="43"/>
      <c r="D53" s="43"/>
      <c r="E53" s="8"/>
      <c r="F53" s="8"/>
      <c r="G53" s="8"/>
      <c r="H53" s="8"/>
      <c r="I53" s="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8"/>
      <c r="B54" s="43"/>
      <c r="C54" s="43"/>
      <c r="D54" s="43"/>
      <c r="E54" s="8"/>
      <c r="F54" s="8"/>
      <c r="G54" s="8"/>
      <c r="H54" s="8"/>
      <c r="I54" s="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8"/>
      <c r="B55" s="43"/>
      <c r="C55" s="43"/>
      <c r="D55" s="43"/>
      <c r="E55" s="8"/>
      <c r="F55" s="8"/>
      <c r="G55" s="8"/>
      <c r="H55" s="8"/>
      <c r="I55" s="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8"/>
      <c r="B56" s="43"/>
      <c r="C56" s="43"/>
      <c r="D56" s="43"/>
      <c r="E56" s="8"/>
      <c r="F56" s="8"/>
      <c r="G56" s="8"/>
      <c r="H56" s="8"/>
      <c r="I56" s="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8"/>
      <c r="B57" s="43"/>
      <c r="C57" s="43"/>
      <c r="D57" s="43"/>
      <c r="E57" s="8"/>
      <c r="F57" s="8"/>
      <c r="G57" s="8"/>
      <c r="H57" s="8"/>
      <c r="I57" s="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8"/>
      <c r="B58" s="43"/>
      <c r="C58" s="43"/>
      <c r="D58" s="43"/>
      <c r="E58" s="8"/>
      <c r="F58" s="8"/>
      <c r="G58" s="8"/>
      <c r="H58" s="8"/>
      <c r="I58" s="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8"/>
      <c r="B59" s="43"/>
      <c r="C59" s="43"/>
      <c r="D59" s="43"/>
      <c r="E59" s="8"/>
      <c r="F59" s="8"/>
      <c r="G59" s="8"/>
      <c r="H59" s="8"/>
      <c r="I59" s="3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8"/>
      <c r="B60" s="43"/>
      <c r="C60" s="43"/>
      <c r="D60" s="43"/>
      <c r="E60" s="8"/>
      <c r="F60" s="8"/>
      <c r="G60" s="8"/>
      <c r="H60" s="8"/>
      <c r="I60" s="3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8"/>
      <c r="B61" s="43"/>
      <c r="C61" s="43"/>
      <c r="D61" s="43"/>
      <c r="E61" s="8"/>
      <c r="F61" s="8"/>
      <c r="G61" s="8"/>
      <c r="H61" s="8"/>
      <c r="I61" s="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8"/>
      <c r="B62" s="43"/>
      <c r="C62" s="43"/>
      <c r="D62" s="43"/>
      <c r="E62" s="8"/>
      <c r="F62" s="8"/>
      <c r="G62" s="8"/>
      <c r="H62" s="8"/>
      <c r="I62" s="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8"/>
      <c r="B63" s="43"/>
      <c r="C63" s="43"/>
      <c r="D63" s="43"/>
      <c r="E63" s="8"/>
      <c r="F63" s="8"/>
      <c r="G63" s="8"/>
      <c r="H63" s="8"/>
      <c r="I63" s="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8"/>
      <c r="B64" s="43"/>
      <c r="C64" s="43"/>
      <c r="D64" s="43"/>
      <c r="E64" s="8"/>
      <c r="F64" s="8"/>
      <c r="G64" s="8"/>
      <c r="H64" s="8"/>
      <c r="I64" s="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8"/>
      <c r="B65" s="43"/>
      <c r="C65" s="43"/>
      <c r="D65" s="43"/>
      <c r="E65" s="8"/>
      <c r="F65" s="8"/>
      <c r="G65" s="8"/>
      <c r="H65" s="8"/>
      <c r="I65" s="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8"/>
      <c r="B66" s="43"/>
      <c r="C66" s="43"/>
      <c r="D66" s="43"/>
      <c r="E66" s="8"/>
      <c r="F66" s="8"/>
      <c r="G66" s="8"/>
      <c r="H66" s="8"/>
      <c r="I66" s="3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8"/>
      <c r="B67" s="43"/>
      <c r="C67" s="43"/>
      <c r="D67" s="43"/>
      <c r="E67" s="8"/>
      <c r="F67" s="8"/>
      <c r="G67" s="8"/>
      <c r="H67" s="8"/>
      <c r="I67" s="3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8"/>
      <c r="B68" s="43"/>
      <c r="C68" s="43"/>
      <c r="D68" s="43"/>
      <c r="E68" s="8"/>
      <c r="F68" s="8"/>
      <c r="G68" s="8"/>
      <c r="H68" s="8"/>
      <c r="I68" s="3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8"/>
      <c r="B69" s="43"/>
      <c r="C69" s="43"/>
      <c r="D69" s="43"/>
      <c r="E69" s="8"/>
      <c r="F69" s="8"/>
      <c r="G69" s="8"/>
      <c r="H69" s="8"/>
      <c r="I69" s="3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8"/>
      <c r="B70" s="43"/>
      <c r="C70" s="43"/>
      <c r="D70" s="43"/>
      <c r="E70" s="8"/>
      <c r="F70" s="8"/>
      <c r="G70" s="8"/>
      <c r="H70" s="8"/>
      <c r="I70" s="3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8"/>
      <c r="B71" s="43"/>
      <c r="C71" s="43"/>
      <c r="D71" s="43"/>
      <c r="E71" s="8"/>
      <c r="F71" s="8"/>
      <c r="G71" s="8"/>
      <c r="H71" s="8"/>
      <c r="I71" s="3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8"/>
      <c r="B72" s="43"/>
      <c r="C72" s="43"/>
      <c r="D72" s="43"/>
      <c r="E72" s="8"/>
      <c r="F72" s="8"/>
      <c r="G72" s="8"/>
      <c r="H72" s="8"/>
      <c r="I72" s="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8"/>
      <c r="B73" s="43"/>
      <c r="C73" s="43"/>
      <c r="D73" s="43"/>
      <c r="E73" s="8"/>
      <c r="F73" s="8"/>
      <c r="G73" s="8"/>
      <c r="H73" s="8"/>
      <c r="I73" s="3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8"/>
      <c r="B74" s="43"/>
      <c r="C74" s="43"/>
      <c r="D74" s="43"/>
      <c r="E74" s="8"/>
      <c r="F74" s="8"/>
      <c r="G74" s="8"/>
      <c r="H74" s="8"/>
      <c r="I74" s="3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8"/>
      <c r="B75" s="43"/>
      <c r="C75" s="43"/>
      <c r="D75" s="43"/>
      <c r="E75" s="8"/>
      <c r="F75" s="8"/>
      <c r="G75" s="8"/>
      <c r="H75" s="8"/>
      <c r="I75" s="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8"/>
      <c r="B76" s="43"/>
      <c r="C76" s="43"/>
      <c r="D76" s="43"/>
      <c r="E76" s="8"/>
      <c r="F76" s="8"/>
      <c r="G76" s="8"/>
      <c r="H76" s="8"/>
      <c r="I76" s="3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8"/>
      <c r="B77" s="43"/>
      <c r="C77" s="43"/>
      <c r="D77" s="43"/>
      <c r="E77" s="8"/>
      <c r="F77" s="8"/>
      <c r="G77" s="8"/>
      <c r="H77" s="8"/>
      <c r="I77" s="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8"/>
      <c r="B78" s="43"/>
      <c r="C78" s="43"/>
      <c r="D78" s="43"/>
      <c r="E78" s="8"/>
      <c r="F78" s="8"/>
      <c r="G78" s="8"/>
      <c r="H78" s="8"/>
      <c r="I78" s="3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8"/>
      <c r="B79" s="43"/>
      <c r="C79" s="43"/>
      <c r="D79" s="43"/>
      <c r="E79" s="8"/>
      <c r="F79" s="8"/>
      <c r="G79" s="8"/>
      <c r="H79" s="8"/>
      <c r="I79" s="3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8"/>
      <c r="B80" s="43"/>
      <c r="C80" s="43"/>
      <c r="D80" s="43"/>
      <c r="E80" s="8"/>
      <c r="F80" s="8"/>
      <c r="G80" s="8"/>
      <c r="H80" s="8"/>
      <c r="I80" s="3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8"/>
      <c r="B81" s="43"/>
      <c r="C81" s="43"/>
      <c r="D81" s="43"/>
      <c r="E81" s="8"/>
      <c r="F81" s="8"/>
      <c r="G81" s="8"/>
      <c r="H81" s="8"/>
      <c r="I81" s="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8"/>
      <c r="B82" s="43"/>
      <c r="C82" s="43"/>
      <c r="D82" s="43"/>
      <c r="E82" s="8"/>
      <c r="F82" s="8"/>
      <c r="G82" s="8"/>
      <c r="H82" s="8"/>
      <c r="I82" s="3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8"/>
      <c r="B83" s="43"/>
      <c r="C83" s="43"/>
      <c r="D83" s="43"/>
      <c r="E83" s="8"/>
      <c r="F83" s="8"/>
      <c r="G83" s="8"/>
      <c r="H83" s="8"/>
      <c r="I83" s="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8"/>
      <c r="B84" s="43"/>
      <c r="C84" s="43"/>
      <c r="D84" s="43"/>
      <c r="E84" s="8"/>
      <c r="F84" s="8"/>
      <c r="G84" s="8"/>
      <c r="H84" s="8"/>
      <c r="I84" s="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8"/>
      <c r="B85" s="43"/>
      <c r="C85" s="43"/>
      <c r="D85" s="43"/>
      <c r="E85" s="8"/>
      <c r="F85" s="8"/>
      <c r="G85" s="8"/>
      <c r="H85" s="8"/>
      <c r="I85" s="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8"/>
      <c r="B86" s="43"/>
      <c r="C86" s="43"/>
      <c r="D86" s="43"/>
      <c r="E86" s="8"/>
      <c r="F86" s="8"/>
      <c r="G86" s="8"/>
      <c r="H86" s="8"/>
      <c r="I86" s="3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8"/>
      <c r="B87" s="43"/>
      <c r="C87" s="43"/>
      <c r="D87" s="43"/>
      <c r="E87" s="8"/>
      <c r="F87" s="8"/>
      <c r="G87" s="8"/>
      <c r="H87" s="8"/>
      <c r="I87" s="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8"/>
      <c r="B88" s="43"/>
      <c r="C88" s="43"/>
      <c r="D88" s="43"/>
      <c r="E88" s="8"/>
      <c r="F88" s="8"/>
      <c r="G88" s="8"/>
      <c r="H88" s="8"/>
      <c r="I88" s="3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8"/>
      <c r="B89" s="43"/>
      <c r="C89" s="43"/>
      <c r="D89" s="43"/>
      <c r="E89" s="8"/>
      <c r="F89" s="8"/>
      <c r="G89" s="8"/>
      <c r="H89" s="8"/>
      <c r="I89" s="3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8"/>
      <c r="B90" s="43"/>
      <c r="C90" s="43"/>
      <c r="D90" s="43"/>
      <c r="E90" s="8"/>
      <c r="F90" s="8"/>
      <c r="G90" s="8"/>
      <c r="H90" s="8"/>
      <c r="I90" s="3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8"/>
      <c r="B91" s="43"/>
      <c r="C91" s="43"/>
      <c r="D91" s="43"/>
      <c r="E91" s="8"/>
      <c r="F91" s="8"/>
      <c r="G91" s="8"/>
      <c r="H91" s="8"/>
      <c r="I91" s="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8"/>
      <c r="B92" s="43"/>
      <c r="C92" s="43"/>
      <c r="D92" s="43"/>
      <c r="E92" s="8"/>
      <c r="F92" s="8"/>
      <c r="G92" s="8"/>
      <c r="H92" s="8"/>
      <c r="I92" s="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8"/>
      <c r="B93" s="43"/>
      <c r="C93" s="43"/>
      <c r="D93" s="43"/>
      <c r="E93" s="8"/>
      <c r="F93" s="8"/>
      <c r="G93" s="8"/>
      <c r="H93" s="8"/>
      <c r="I93" s="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8"/>
      <c r="B94" s="43"/>
      <c r="C94" s="43"/>
      <c r="D94" s="43"/>
      <c r="E94" s="8"/>
      <c r="F94" s="8"/>
      <c r="G94" s="8"/>
      <c r="H94" s="8"/>
      <c r="I94" s="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8"/>
      <c r="B95" s="43"/>
      <c r="C95" s="43"/>
      <c r="D95" s="43"/>
      <c r="E95" s="8"/>
      <c r="F95" s="8"/>
      <c r="G95" s="8"/>
      <c r="H95" s="8"/>
      <c r="I95" s="3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8"/>
      <c r="B96" s="43"/>
      <c r="C96" s="43"/>
      <c r="D96" s="43"/>
      <c r="E96" s="8"/>
      <c r="F96" s="8"/>
      <c r="G96" s="8"/>
      <c r="H96" s="8"/>
      <c r="I96" s="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8"/>
      <c r="B97" s="43"/>
      <c r="C97" s="43"/>
      <c r="D97" s="43"/>
      <c r="E97" s="8"/>
      <c r="F97" s="8"/>
      <c r="G97" s="8"/>
      <c r="H97" s="8"/>
      <c r="I97" s="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8"/>
      <c r="B98" s="43"/>
      <c r="C98" s="43"/>
      <c r="D98" s="43"/>
      <c r="E98" s="8"/>
      <c r="F98" s="8"/>
      <c r="G98" s="8"/>
      <c r="H98" s="8"/>
      <c r="I98" s="3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8"/>
      <c r="B99" s="43"/>
      <c r="C99" s="43"/>
      <c r="D99" s="43"/>
      <c r="E99" s="8"/>
      <c r="F99" s="8"/>
      <c r="G99" s="8"/>
      <c r="H99" s="8"/>
      <c r="I99" s="3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8"/>
      <c r="B100" s="43"/>
      <c r="C100" s="43"/>
      <c r="D100" s="43"/>
      <c r="E100" s="8"/>
      <c r="F100" s="8"/>
      <c r="G100" s="8"/>
      <c r="H100" s="8"/>
      <c r="I100" s="3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8"/>
      <c r="B101" s="43"/>
      <c r="C101" s="43"/>
      <c r="D101" s="43"/>
      <c r="E101" s="8"/>
      <c r="F101" s="8"/>
      <c r="G101" s="8"/>
      <c r="H101" s="8"/>
      <c r="I101" s="3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8"/>
      <c r="B102" s="43"/>
      <c r="C102" s="43"/>
      <c r="D102" s="43"/>
      <c r="E102" s="8"/>
      <c r="F102" s="8"/>
      <c r="G102" s="8"/>
      <c r="H102" s="8"/>
      <c r="I102" s="3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8"/>
      <c r="B103" s="43"/>
      <c r="C103" s="43"/>
      <c r="D103" s="43"/>
      <c r="E103" s="8"/>
      <c r="F103" s="8"/>
      <c r="G103" s="8"/>
      <c r="H103" s="8"/>
      <c r="I103" s="3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8"/>
      <c r="B104" s="43"/>
      <c r="C104" s="43"/>
      <c r="D104" s="43"/>
      <c r="E104" s="8"/>
      <c r="F104" s="8"/>
      <c r="G104" s="8"/>
      <c r="H104" s="8"/>
      <c r="I104" s="3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8"/>
      <c r="B105" s="43"/>
      <c r="C105" s="43"/>
      <c r="D105" s="43"/>
      <c r="E105" s="8"/>
      <c r="F105" s="8"/>
      <c r="G105" s="8"/>
      <c r="H105" s="8"/>
      <c r="I105" s="3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8"/>
      <c r="B106" s="43"/>
      <c r="C106" s="43"/>
      <c r="D106" s="43"/>
      <c r="E106" s="8"/>
      <c r="F106" s="8"/>
      <c r="G106" s="8"/>
      <c r="H106" s="8"/>
      <c r="I106" s="3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8"/>
      <c r="B107" s="43"/>
      <c r="C107" s="43"/>
      <c r="D107" s="43"/>
      <c r="E107" s="8"/>
      <c r="F107" s="8"/>
      <c r="G107" s="8"/>
      <c r="H107" s="8"/>
      <c r="I107" s="3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8"/>
      <c r="B108" s="43"/>
      <c r="C108" s="43"/>
      <c r="D108" s="43"/>
      <c r="E108" s="8"/>
      <c r="F108" s="8"/>
      <c r="G108" s="8"/>
      <c r="H108" s="8"/>
      <c r="I108" s="3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8"/>
      <c r="B109" s="43"/>
      <c r="C109" s="43"/>
      <c r="D109" s="43"/>
      <c r="E109" s="8"/>
      <c r="F109" s="8"/>
      <c r="G109" s="8"/>
      <c r="H109" s="8"/>
      <c r="I109" s="3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8"/>
      <c r="B110" s="43"/>
      <c r="C110" s="43"/>
      <c r="D110" s="43"/>
      <c r="E110" s="8"/>
      <c r="F110" s="8"/>
      <c r="G110" s="8"/>
      <c r="H110" s="8"/>
      <c r="I110" s="3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8"/>
      <c r="B111" s="43"/>
      <c r="C111" s="43"/>
      <c r="D111" s="43"/>
      <c r="E111" s="8"/>
      <c r="F111" s="8"/>
      <c r="G111" s="8"/>
      <c r="H111" s="8"/>
      <c r="I111" s="3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8"/>
      <c r="B112" s="43"/>
      <c r="C112" s="43"/>
      <c r="D112" s="43"/>
      <c r="E112" s="8"/>
      <c r="F112" s="8"/>
      <c r="G112" s="8"/>
      <c r="H112" s="8"/>
      <c r="I112" s="3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8"/>
      <c r="B113" s="43"/>
      <c r="C113" s="43"/>
      <c r="D113" s="43"/>
      <c r="E113" s="8"/>
      <c r="F113" s="8"/>
      <c r="G113" s="8"/>
      <c r="H113" s="8"/>
      <c r="I113" s="3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8"/>
      <c r="B114" s="43"/>
      <c r="C114" s="43"/>
      <c r="D114" s="43"/>
      <c r="E114" s="8"/>
      <c r="F114" s="8"/>
      <c r="G114" s="8"/>
      <c r="H114" s="8"/>
      <c r="I114" s="3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8"/>
      <c r="B115" s="43"/>
      <c r="C115" s="43"/>
      <c r="D115" s="43"/>
      <c r="E115" s="8"/>
      <c r="F115" s="8"/>
      <c r="G115" s="8"/>
      <c r="H115" s="8"/>
      <c r="I115" s="3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43"/>
      <c r="C116" s="43"/>
      <c r="D116" s="43"/>
      <c r="E116" s="8"/>
      <c r="F116" s="8"/>
      <c r="G116" s="8"/>
      <c r="H116" s="8"/>
      <c r="I116" s="3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43"/>
      <c r="C117" s="43"/>
      <c r="D117" s="43"/>
      <c r="E117" s="8"/>
      <c r="F117" s="8"/>
      <c r="G117" s="8"/>
      <c r="H117" s="8"/>
      <c r="I117" s="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43"/>
      <c r="C118" s="43"/>
      <c r="D118" s="43"/>
      <c r="E118" s="8"/>
      <c r="F118" s="8"/>
      <c r="G118" s="8"/>
      <c r="H118" s="8"/>
      <c r="I118" s="3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43"/>
      <c r="C119" s="43"/>
      <c r="D119" s="43"/>
      <c r="E119" s="8"/>
      <c r="F119" s="8"/>
      <c r="G119" s="8"/>
      <c r="H119" s="8"/>
      <c r="I119" s="3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43"/>
      <c r="C120" s="43"/>
      <c r="D120" s="43"/>
      <c r="E120" s="8"/>
      <c r="F120" s="8"/>
      <c r="G120" s="8"/>
      <c r="H120" s="8"/>
      <c r="I120" s="3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43"/>
      <c r="C121" s="43"/>
      <c r="D121" s="43"/>
      <c r="E121" s="8"/>
      <c r="F121" s="8"/>
      <c r="G121" s="8"/>
      <c r="H121" s="8"/>
      <c r="I121" s="3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43"/>
      <c r="C122" s="43"/>
      <c r="D122" s="43"/>
      <c r="E122" s="8"/>
      <c r="F122" s="8"/>
      <c r="G122" s="8"/>
      <c r="H122" s="8"/>
      <c r="I122" s="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43"/>
      <c r="C123" s="43"/>
      <c r="D123" s="43"/>
      <c r="E123" s="8"/>
      <c r="F123" s="8"/>
      <c r="G123" s="8"/>
      <c r="H123" s="8"/>
      <c r="I123" s="3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43"/>
      <c r="C124" s="43"/>
      <c r="D124" s="43"/>
      <c r="E124" s="8"/>
      <c r="F124" s="8"/>
      <c r="G124" s="8"/>
      <c r="H124" s="8"/>
      <c r="I124" s="3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43"/>
      <c r="C125" s="43"/>
      <c r="D125" s="43"/>
      <c r="E125" s="8"/>
      <c r="F125" s="8"/>
      <c r="G125" s="8"/>
      <c r="H125" s="8"/>
      <c r="I125" s="3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43"/>
      <c r="C126" s="43"/>
      <c r="D126" s="43"/>
      <c r="E126" s="8"/>
      <c r="F126" s="8"/>
      <c r="G126" s="8"/>
      <c r="H126" s="8"/>
      <c r="I126" s="3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43"/>
      <c r="C127" s="43"/>
      <c r="D127" s="43"/>
      <c r="E127" s="8"/>
      <c r="F127" s="8"/>
      <c r="G127" s="8"/>
      <c r="H127" s="8"/>
      <c r="I127" s="3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43"/>
      <c r="C128" s="43"/>
      <c r="D128" s="43"/>
      <c r="E128" s="8"/>
      <c r="F128" s="8"/>
      <c r="G128" s="8"/>
      <c r="H128" s="8"/>
      <c r="I128" s="3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43"/>
      <c r="C129" s="43"/>
      <c r="D129" s="43"/>
      <c r="E129" s="8"/>
      <c r="F129" s="8"/>
      <c r="G129" s="8"/>
      <c r="H129" s="8"/>
      <c r="I129" s="3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43"/>
      <c r="C130" s="43"/>
      <c r="D130" s="43"/>
      <c r="E130" s="8"/>
      <c r="F130" s="8"/>
      <c r="G130" s="8"/>
      <c r="H130" s="8"/>
      <c r="I130" s="3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43"/>
      <c r="C131" s="43"/>
      <c r="D131" s="43"/>
      <c r="E131" s="8"/>
      <c r="F131" s="8"/>
      <c r="G131" s="8"/>
      <c r="H131" s="8"/>
      <c r="I131" s="3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43"/>
      <c r="C132" s="43"/>
      <c r="D132" s="43"/>
      <c r="E132" s="8"/>
      <c r="F132" s="8"/>
      <c r="G132" s="8"/>
      <c r="H132" s="8"/>
      <c r="I132" s="3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43"/>
      <c r="C133" s="43"/>
      <c r="D133" s="43"/>
      <c r="E133" s="8"/>
      <c r="F133" s="8"/>
      <c r="G133" s="8"/>
      <c r="H133" s="8"/>
      <c r="I133" s="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43"/>
      <c r="C134" s="43"/>
      <c r="D134" s="43"/>
      <c r="E134" s="8"/>
      <c r="F134" s="8"/>
      <c r="G134" s="8"/>
      <c r="H134" s="8"/>
      <c r="I134" s="3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43"/>
      <c r="C135" s="43"/>
      <c r="D135" s="43"/>
      <c r="E135" s="8"/>
      <c r="F135" s="8"/>
      <c r="G135" s="8"/>
      <c r="H135" s="8"/>
      <c r="I135" s="3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43"/>
      <c r="C136" s="43"/>
      <c r="D136" s="43"/>
      <c r="E136" s="8"/>
      <c r="F136" s="8"/>
      <c r="G136" s="8"/>
      <c r="H136" s="8"/>
      <c r="I136" s="3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43"/>
      <c r="C137" s="43"/>
      <c r="D137" s="43"/>
      <c r="E137" s="8"/>
      <c r="F137" s="8"/>
      <c r="G137" s="8"/>
      <c r="H137" s="8"/>
      <c r="I137" s="3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43"/>
      <c r="C138" s="43"/>
      <c r="D138" s="43"/>
      <c r="E138" s="8"/>
      <c r="F138" s="8"/>
      <c r="G138" s="8"/>
      <c r="H138" s="8"/>
      <c r="I138" s="3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43"/>
      <c r="C139" s="43"/>
      <c r="D139" s="43"/>
      <c r="E139" s="8"/>
      <c r="F139" s="8"/>
      <c r="G139" s="8"/>
      <c r="H139" s="8"/>
      <c r="I139" s="3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43"/>
      <c r="C140" s="43"/>
      <c r="D140" s="43"/>
      <c r="E140" s="8"/>
      <c r="F140" s="8"/>
      <c r="G140" s="8"/>
      <c r="H140" s="8"/>
      <c r="I140" s="3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43"/>
      <c r="C141" s="43"/>
      <c r="D141" s="43"/>
      <c r="E141" s="8"/>
      <c r="F141" s="8"/>
      <c r="G141" s="8"/>
      <c r="H141" s="8"/>
      <c r="I141" s="3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43"/>
      <c r="C142" s="43"/>
      <c r="D142" s="43"/>
      <c r="E142" s="8"/>
      <c r="F142" s="8"/>
      <c r="G142" s="8"/>
      <c r="H142" s="8"/>
      <c r="I142" s="3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43"/>
      <c r="C143" s="43"/>
      <c r="D143" s="43"/>
      <c r="E143" s="8"/>
      <c r="F143" s="8"/>
      <c r="G143" s="8"/>
      <c r="H143" s="8"/>
      <c r="I143" s="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43"/>
      <c r="C144" s="43"/>
      <c r="D144" s="43"/>
      <c r="E144" s="8"/>
      <c r="F144" s="8"/>
      <c r="G144" s="8"/>
      <c r="H144" s="8"/>
      <c r="I144" s="3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43"/>
      <c r="C145" s="43"/>
      <c r="D145" s="43"/>
      <c r="E145" s="8"/>
      <c r="F145" s="8"/>
      <c r="G145" s="8"/>
      <c r="H145" s="8"/>
      <c r="I145" s="3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43"/>
      <c r="C146" s="43"/>
      <c r="D146" s="43"/>
      <c r="E146" s="8"/>
      <c r="F146" s="8"/>
      <c r="G146" s="8"/>
      <c r="H146" s="8"/>
      <c r="I146" s="3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43"/>
      <c r="C147" s="43"/>
      <c r="D147" s="43"/>
      <c r="E147" s="8"/>
      <c r="F147" s="8"/>
      <c r="G147" s="8"/>
      <c r="H147" s="8"/>
      <c r="I147" s="3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43"/>
      <c r="C148" s="43"/>
      <c r="D148" s="43"/>
      <c r="E148" s="8"/>
      <c r="F148" s="8"/>
      <c r="G148" s="8"/>
      <c r="H148" s="8"/>
      <c r="I148" s="3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8"/>
      <c r="B149" s="43"/>
      <c r="C149" s="43"/>
      <c r="D149" s="43"/>
      <c r="E149" s="8"/>
      <c r="F149" s="8"/>
      <c r="G149" s="8"/>
      <c r="H149" s="8"/>
      <c r="I149" s="3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8"/>
      <c r="B150" s="43"/>
      <c r="C150" s="43"/>
      <c r="D150" s="43"/>
      <c r="E150" s="8"/>
      <c r="F150" s="8"/>
      <c r="G150" s="8"/>
      <c r="H150" s="8"/>
      <c r="I150" s="3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43"/>
      <c r="C151" s="43"/>
      <c r="D151" s="43"/>
      <c r="E151" s="8"/>
      <c r="F151" s="8"/>
      <c r="G151" s="8"/>
      <c r="H151" s="8"/>
      <c r="I151" s="3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43"/>
      <c r="C152" s="43"/>
      <c r="D152" s="43"/>
      <c r="E152" s="8"/>
      <c r="F152" s="8"/>
      <c r="G152" s="8"/>
      <c r="H152" s="8"/>
      <c r="I152" s="3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43"/>
      <c r="C153" s="43"/>
      <c r="D153" s="43"/>
      <c r="E153" s="8"/>
      <c r="F153" s="8"/>
      <c r="G153" s="8"/>
      <c r="H153" s="8"/>
      <c r="I153" s="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43"/>
      <c r="C154" s="43"/>
      <c r="D154" s="43"/>
      <c r="E154" s="8"/>
      <c r="F154" s="8"/>
      <c r="G154" s="8"/>
      <c r="H154" s="8"/>
      <c r="I154" s="3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43"/>
      <c r="C155" s="43"/>
      <c r="D155" s="43"/>
      <c r="E155" s="8"/>
      <c r="F155" s="8"/>
      <c r="G155" s="8"/>
      <c r="H155" s="8"/>
      <c r="I155" s="3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43"/>
      <c r="C156" s="43"/>
      <c r="D156" s="43"/>
      <c r="E156" s="8"/>
      <c r="F156" s="8"/>
      <c r="G156" s="8"/>
      <c r="H156" s="8"/>
      <c r="I156" s="3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43"/>
      <c r="C157" s="43"/>
      <c r="D157" s="43"/>
      <c r="E157" s="8"/>
      <c r="F157" s="8"/>
      <c r="G157" s="8"/>
      <c r="H157" s="8"/>
      <c r="I157" s="3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43"/>
      <c r="C158" s="43"/>
      <c r="D158" s="43"/>
      <c r="E158" s="8"/>
      <c r="F158" s="8"/>
      <c r="G158" s="8"/>
      <c r="H158" s="8"/>
      <c r="I158" s="3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43"/>
      <c r="C159" s="43"/>
      <c r="D159" s="43"/>
      <c r="E159" s="8"/>
      <c r="F159" s="8"/>
      <c r="G159" s="8"/>
      <c r="H159" s="8"/>
      <c r="I159" s="3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43"/>
      <c r="C160" s="43"/>
      <c r="D160" s="43"/>
      <c r="E160" s="8"/>
      <c r="F160" s="8"/>
      <c r="G160" s="8"/>
      <c r="H160" s="8"/>
      <c r="I160" s="3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43"/>
      <c r="C161" s="43"/>
      <c r="D161" s="43"/>
      <c r="E161" s="8"/>
      <c r="F161" s="8"/>
      <c r="G161" s="8"/>
      <c r="H161" s="8"/>
      <c r="I161" s="3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43"/>
      <c r="C162" s="43"/>
      <c r="D162" s="43"/>
      <c r="E162" s="8"/>
      <c r="F162" s="8"/>
      <c r="G162" s="8"/>
      <c r="H162" s="8"/>
      <c r="I162" s="3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43"/>
      <c r="C163" s="43"/>
      <c r="D163" s="43"/>
      <c r="E163" s="8"/>
      <c r="F163" s="8"/>
      <c r="G163" s="8"/>
      <c r="H163" s="8"/>
      <c r="I163" s="3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43"/>
      <c r="C164" s="43"/>
      <c r="D164" s="43"/>
      <c r="E164" s="8"/>
      <c r="F164" s="8"/>
      <c r="G164" s="8"/>
      <c r="H164" s="8"/>
      <c r="I164" s="3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43"/>
      <c r="C165" s="43"/>
      <c r="D165" s="43"/>
      <c r="E165" s="8"/>
      <c r="F165" s="8"/>
      <c r="G165" s="8"/>
      <c r="H165" s="8"/>
      <c r="I165" s="3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43"/>
      <c r="C166" s="43"/>
      <c r="D166" s="43"/>
      <c r="E166" s="8"/>
      <c r="F166" s="8"/>
      <c r="G166" s="8"/>
      <c r="H166" s="8"/>
      <c r="I166" s="3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43"/>
      <c r="C167" s="43"/>
      <c r="D167" s="43"/>
      <c r="E167" s="8"/>
      <c r="F167" s="8"/>
      <c r="G167" s="8"/>
      <c r="H167" s="8"/>
      <c r="I167" s="3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43"/>
      <c r="C168" s="43"/>
      <c r="D168" s="43"/>
      <c r="E168" s="8"/>
      <c r="F168" s="8"/>
      <c r="G168" s="8"/>
      <c r="H168" s="8"/>
      <c r="I168" s="3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43"/>
      <c r="C169" s="43"/>
      <c r="D169" s="43"/>
      <c r="E169" s="8"/>
      <c r="F169" s="8"/>
      <c r="G169" s="8"/>
      <c r="H169" s="8"/>
      <c r="I169" s="3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43"/>
      <c r="C170" s="43"/>
      <c r="D170" s="43"/>
      <c r="E170" s="8"/>
      <c r="F170" s="8"/>
      <c r="G170" s="8"/>
      <c r="H170" s="8"/>
      <c r="I170" s="3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43"/>
      <c r="C171" s="43"/>
      <c r="D171" s="43"/>
      <c r="E171" s="8"/>
      <c r="F171" s="8"/>
      <c r="G171" s="8"/>
      <c r="H171" s="8"/>
      <c r="I171" s="3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43"/>
      <c r="C172" s="43"/>
      <c r="D172" s="43"/>
      <c r="E172" s="8"/>
      <c r="F172" s="8"/>
      <c r="G172" s="8"/>
      <c r="H172" s="8"/>
      <c r="I172" s="3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43"/>
      <c r="C173" s="43"/>
      <c r="D173" s="43"/>
      <c r="E173" s="8"/>
      <c r="F173" s="8"/>
      <c r="G173" s="8"/>
      <c r="H173" s="8"/>
      <c r="I173" s="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43"/>
      <c r="C174" s="43"/>
      <c r="D174" s="43"/>
      <c r="E174" s="8"/>
      <c r="F174" s="8"/>
      <c r="G174" s="8"/>
      <c r="H174" s="8"/>
      <c r="I174" s="3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43"/>
      <c r="C175" s="43"/>
      <c r="D175" s="43"/>
      <c r="E175" s="8"/>
      <c r="F175" s="8"/>
      <c r="G175" s="8"/>
      <c r="H175" s="8"/>
      <c r="I175" s="3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43"/>
      <c r="C176" s="43"/>
      <c r="D176" s="43"/>
      <c r="E176" s="8"/>
      <c r="F176" s="8"/>
      <c r="G176" s="8"/>
      <c r="H176" s="8"/>
      <c r="I176" s="3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43"/>
      <c r="C177" s="43"/>
      <c r="D177" s="43"/>
      <c r="E177" s="8"/>
      <c r="F177" s="8"/>
      <c r="G177" s="8"/>
      <c r="H177" s="8"/>
      <c r="I177" s="3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43"/>
      <c r="C178" s="43"/>
      <c r="D178" s="43"/>
      <c r="E178" s="8"/>
      <c r="F178" s="8"/>
      <c r="G178" s="8"/>
      <c r="H178" s="8"/>
      <c r="I178" s="3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43"/>
      <c r="C179" s="43"/>
      <c r="D179" s="43"/>
      <c r="E179" s="8"/>
      <c r="F179" s="8"/>
      <c r="G179" s="8"/>
      <c r="H179" s="8"/>
      <c r="I179" s="3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43"/>
      <c r="C180" s="43"/>
      <c r="D180" s="43"/>
      <c r="E180" s="8"/>
      <c r="F180" s="8"/>
      <c r="G180" s="8"/>
      <c r="H180" s="8"/>
      <c r="I180" s="3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43"/>
      <c r="C181" s="43"/>
      <c r="D181" s="43"/>
      <c r="E181" s="8"/>
      <c r="F181" s="8"/>
      <c r="G181" s="8"/>
      <c r="H181" s="8"/>
      <c r="I181" s="3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43"/>
      <c r="C182" s="43"/>
      <c r="D182" s="43"/>
      <c r="E182" s="8"/>
      <c r="F182" s="8"/>
      <c r="G182" s="8"/>
      <c r="H182" s="8"/>
      <c r="I182" s="3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43"/>
      <c r="C183" s="43"/>
      <c r="D183" s="43"/>
      <c r="E183" s="8"/>
      <c r="F183" s="8"/>
      <c r="G183" s="8"/>
      <c r="H183" s="8"/>
      <c r="I183" s="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43"/>
      <c r="C184" s="43"/>
      <c r="D184" s="43"/>
      <c r="E184" s="8"/>
      <c r="F184" s="8"/>
      <c r="G184" s="8"/>
      <c r="H184" s="8"/>
      <c r="I184" s="3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43"/>
      <c r="C185" s="43"/>
      <c r="D185" s="43"/>
      <c r="E185" s="8"/>
      <c r="F185" s="8"/>
      <c r="G185" s="8"/>
      <c r="H185" s="8"/>
      <c r="I185" s="3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43"/>
      <c r="C186" s="43"/>
      <c r="D186" s="43"/>
      <c r="E186" s="8"/>
      <c r="F186" s="8"/>
      <c r="G186" s="8"/>
      <c r="H186" s="8"/>
      <c r="I186" s="3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43"/>
      <c r="C187" s="43"/>
      <c r="D187" s="43"/>
      <c r="E187" s="8"/>
      <c r="F187" s="8"/>
      <c r="G187" s="8"/>
      <c r="H187" s="8"/>
      <c r="I187" s="3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43"/>
      <c r="C188" s="43"/>
      <c r="D188" s="43"/>
      <c r="E188" s="8"/>
      <c r="F188" s="8"/>
      <c r="G188" s="8"/>
      <c r="H188" s="8"/>
      <c r="I188" s="3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43"/>
      <c r="C189" s="43"/>
      <c r="D189" s="43"/>
      <c r="E189" s="8"/>
      <c r="F189" s="8"/>
      <c r="G189" s="8"/>
      <c r="H189" s="8"/>
      <c r="I189" s="3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43"/>
      <c r="C190" s="43"/>
      <c r="D190" s="43"/>
      <c r="E190" s="8"/>
      <c r="F190" s="8"/>
      <c r="G190" s="8"/>
      <c r="H190" s="8"/>
      <c r="I190" s="3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43"/>
      <c r="C191" s="43"/>
      <c r="D191" s="43"/>
      <c r="E191" s="8"/>
      <c r="F191" s="8"/>
      <c r="G191" s="8"/>
      <c r="H191" s="8"/>
      <c r="I191" s="3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43"/>
      <c r="C192" s="43"/>
      <c r="D192" s="43"/>
      <c r="E192" s="8"/>
      <c r="F192" s="8"/>
      <c r="G192" s="8"/>
      <c r="H192" s="8"/>
      <c r="I192" s="3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43"/>
      <c r="C193" s="43"/>
      <c r="D193" s="43"/>
      <c r="E193" s="8"/>
      <c r="F193" s="8"/>
      <c r="G193" s="8"/>
      <c r="H193" s="8"/>
      <c r="I193" s="3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43"/>
      <c r="C194" s="43"/>
      <c r="D194" s="43"/>
      <c r="E194" s="8"/>
      <c r="F194" s="8"/>
      <c r="G194" s="8"/>
      <c r="H194" s="8"/>
      <c r="I194" s="3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43"/>
      <c r="C195" s="43"/>
      <c r="D195" s="43"/>
      <c r="E195" s="8"/>
      <c r="F195" s="8"/>
      <c r="G195" s="8"/>
      <c r="H195" s="8"/>
      <c r="I195" s="3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43"/>
      <c r="C196" s="43"/>
      <c r="D196" s="43"/>
      <c r="E196" s="8"/>
      <c r="F196" s="8"/>
      <c r="G196" s="8"/>
      <c r="H196" s="8"/>
      <c r="I196" s="3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43"/>
      <c r="C197" s="43"/>
      <c r="D197" s="43"/>
      <c r="E197" s="8"/>
      <c r="F197" s="8"/>
      <c r="G197" s="8"/>
      <c r="H197" s="8"/>
      <c r="I197" s="3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43"/>
      <c r="C198" s="43"/>
      <c r="D198" s="43"/>
      <c r="E198" s="8"/>
      <c r="F198" s="8"/>
      <c r="G198" s="8"/>
      <c r="H198" s="8"/>
      <c r="I198" s="3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43"/>
      <c r="C199" s="43"/>
      <c r="D199" s="43"/>
      <c r="E199" s="8"/>
      <c r="F199" s="8"/>
      <c r="G199" s="8"/>
      <c r="H199" s="8"/>
      <c r="I199" s="3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43"/>
      <c r="C200" s="43"/>
      <c r="D200" s="43"/>
      <c r="E200" s="8"/>
      <c r="F200" s="8"/>
      <c r="G200" s="8"/>
      <c r="H200" s="8"/>
      <c r="I200" s="3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43"/>
      <c r="C201" s="43"/>
      <c r="D201" s="43"/>
      <c r="E201" s="8"/>
      <c r="F201" s="8"/>
      <c r="G201" s="8"/>
      <c r="H201" s="8"/>
      <c r="I201" s="3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43"/>
      <c r="C202" s="43"/>
      <c r="D202" s="43"/>
      <c r="E202" s="8"/>
      <c r="F202" s="8"/>
      <c r="G202" s="8"/>
      <c r="H202" s="8"/>
      <c r="I202" s="3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43"/>
      <c r="C203" s="43"/>
      <c r="D203" s="43"/>
      <c r="E203" s="8"/>
      <c r="F203" s="8"/>
      <c r="G203" s="8"/>
      <c r="H203" s="8"/>
      <c r="I203" s="3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43"/>
      <c r="C204" s="43"/>
      <c r="D204" s="43"/>
      <c r="E204" s="8"/>
      <c r="F204" s="8"/>
      <c r="G204" s="8"/>
      <c r="H204" s="8"/>
      <c r="I204" s="3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43"/>
      <c r="C205" s="43"/>
      <c r="D205" s="43"/>
      <c r="E205" s="8"/>
      <c r="F205" s="8"/>
      <c r="G205" s="8"/>
      <c r="H205" s="8"/>
      <c r="I205" s="3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43"/>
      <c r="C206" s="43"/>
      <c r="D206" s="43"/>
      <c r="E206" s="8"/>
      <c r="F206" s="8"/>
      <c r="G206" s="8"/>
      <c r="H206" s="8"/>
      <c r="I206" s="3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43"/>
      <c r="C207" s="43"/>
      <c r="D207" s="43"/>
      <c r="E207" s="8"/>
      <c r="F207" s="8"/>
      <c r="G207" s="8"/>
      <c r="H207" s="8"/>
      <c r="I207" s="3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43"/>
      <c r="C208" s="43"/>
      <c r="D208" s="43"/>
      <c r="E208" s="8"/>
      <c r="F208" s="8"/>
      <c r="G208" s="8"/>
      <c r="H208" s="8"/>
      <c r="I208" s="3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43"/>
      <c r="C209" s="43"/>
      <c r="D209" s="43"/>
      <c r="E209" s="8"/>
      <c r="F209" s="8"/>
      <c r="G209" s="8"/>
      <c r="H209" s="8"/>
      <c r="I209" s="3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43"/>
      <c r="C210" s="43"/>
      <c r="D210" s="43"/>
      <c r="E210" s="8"/>
      <c r="F210" s="8"/>
      <c r="G210" s="8"/>
      <c r="H210" s="8"/>
      <c r="I210" s="3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43"/>
      <c r="C211" s="43"/>
      <c r="D211" s="43"/>
      <c r="E211" s="8"/>
      <c r="F211" s="8"/>
      <c r="G211" s="8"/>
      <c r="H211" s="8"/>
      <c r="I211" s="3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43"/>
      <c r="C212" s="43"/>
      <c r="D212" s="43"/>
      <c r="E212" s="8"/>
      <c r="F212" s="3"/>
      <c r="G212" s="3"/>
      <c r="H212" s="3"/>
      <c r="I212" s="3"/>
      <c r="J212" s="3"/>
      <c r="K212" s="3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43"/>
      <c r="C213" s="43"/>
      <c r="D213" s="43"/>
      <c r="E213" s="8"/>
      <c r="F213" s="3"/>
      <c r="G213" s="3"/>
      <c r="H213" s="3"/>
      <c r="I213" s="3"/>
      <c r="J213" s="3"/>
      <c r="K213" s="3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43"/>
      <c r="C214" s="43"/>
      <c r="D214" s="43"/>
      <c r="E214" s="8"/>
      <c r="F214" s="3"/>
      <c r="G214" s="3"/>
      <c r="H214" s="3"/>
      <c r="I214" s="3"/>
      <c r="J214" s="3"/>
      <c r="K214" s="3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43"/>
      <c r="C215" s="43"/>
      <c r="D215" s="43"/>
      <c r="E215" s="8"/>
      <c r="F215" s="3"/>
      <c r="G215" s="3"/>
      <c r="H215" s="3"/>
      <c r="I215" s="3"/>
      <c r="J215" s="3"/>
      <c r="K215" s="3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43"/>
      <c r="C216" s="43"/>
      <c r="D216" s="43"/>
      <c r="E216" s="8"/>
      <c r="F216" s="3"/>
      <c r="G216" s="3"/>
      <c r="H216" s="3"/>
      <c r="I216" s="3"/>
      <c r="J216" s="3"/>
      <c r="K216" s="3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43"/>
      <c r="C217" s="43"/>
      <c r="D217" s="43"/>
      <c r="E217" s="8"/>
      <c r="F217" s="3"/>
      <c r="G217" s="3"/>
      <c r="H217" s="3"/>
      <c r="I217" s="3"/>
      <c r="J217" s="3"/>
      <c r="K217" s="3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43"/>
      <c r="C218" s="43"/>
      <c r="D218" s="43"/>
      <c r="E218" s="8"/>
      <c r="F218" s="3"/>
      <c r="G218" s="3"/>
      <c r="H218" s="3"/>
      <c r="I218" s="3"/>
      <c r="J218" s="3"/>
      <c r="K218" s="3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43"/>
      <c r="C219" s="43"/>
      <c r="D219" s="43"/>
      <c r="E219" s="8"/>
      <c r="F219" s="3"/>
      <c r="G219" s="3"/>
      <c r="H219" s="3"/>
      <c r="I219" s="3"/>
      <c r="J219" s="3"/>
      <c r="K219" s="3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43"/>
      <c r="C220" s="43"/>
      <c r="D220" s="43"/>
      <c r="E220" s="8"/>
      <c r="F220" s="3"/>
      <c r="G220" s="3"/>
      <c r="H220" s="3"/>
      <c r="I220" s="3"/>
      <c r="J220" s="3"/>
      <c r="K220" s="3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A3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4" width="14.86"/>
    <col customWidth="1" min="5" max="26" width="10.71"/>
  </cols>
  <sheetData>
    <row r="1" ht="12.75" customHeight="1">
      <c r="A1" s="1" t="s">
        <v>22</v>
      </c>
      <c r="B1" s="2"/>
      <c r="C1" s="2"/>
      <c r="D1" s="2"/>
      <c r="E1" s="3"/>
      <c r="F1" s="4" t="s">
        <v>1</v>
      </c>
      <c r="G1" s="44" t="s">
        <v>23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6" t="s">
        <v>3</v>
      </c>
      <c r="B2" s="7" t="s">
        <v>4</v>
      </c>
      <c r="C2" s="7" t="s">
        <v>5</v>
      </c>
      <c r="D2" s="7" t="s">
        <v>6</v>
      </c>
      <c r="E2" s="8"/>
      <c r="F2" s="8" t="s">
        <v>24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9"/>
      <c r="B3" s="10" t="s">
        <v>8</v>
      </c>
      <c r="C3" s="10" t="s">
        <v>8</v>
      </c>
      <c r="D3" s="10" t="s">
        <v>8</v>
      </c>
      <c r="E3" s="8"/>
      <c r="F3" s="3"/>
      <c r="G3" s="3"/>
      <c r="H3" s="8"/>
      <c r="I3" s="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11" t="s">
        <v>9</v>
      </c>
      <c r="B4" s="12"/>
      <c r="C4" s="12"/>
      <c r="D4" s="31"/>
      <c r="E4" s="8"/>
      <c r="F4" s="8" t="s">
        <v>24</v>
      </c>
      <c r="G4" s="8"/>
      <c r="H4" s="8"/>
      <c r="I4" s="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13" t="s">
        <v>10</v>
      </c>
      <c r="B5" s="12">
        <f t="shared" ref="B5:D5" si="1">B16</f>
        <v>8783.9</v>
      </c>
      <c r="C5" s="12">
        <f t="shared" si="1"/>
        <v>9033</v>
      </c>
      <c r="D5" s="12">
        <f t="shared" si="1"/>
        <v>9006.3</v>
      </c>
      <c r="E5" s="8"/>
      <c r="F5" s="8" t="s">
        <v>24</v>
      </c>
      <c r="G5" s="8"/>
      <c r="H5" s="8"/>
      <c r="I5" s="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14" t="s">
        <v>11</v>
      </c>
      <c r="B6" s="15">
        <f t="shared" ref="B6:D6" si="2">-B18</f>
        <v>-6153</v>
      </c>
      <c r="C6" s="15">
        <f t="shared" si="2"/>
        <v>-6372</v>
      </c>
      <c r="D6" s="15">
        <f t="shared" si="2"/>
        <v>-6470</v>
      </c>
      <c r="E6" s="8"/>
      <c r="F6" s="8" t="s">
        <v>24</v>
      </c>
      <c r="G6" s="8"/>
      <c r="H6" s="8"/>
      <c r="I6" s="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16" t="s">
        <v>12</v>
      </c>
      <c r="B7" s="17">
        <f t="shared" ref="B7:D7" si="3">SUM(B5:B6)</f>
        <v>2630.9</v>
      </c>
      <c r="C7" s="17">
        <f t="shared" si="3"/>
        <v>2661</v>
      </c>
      <c r="D7" s="17">
        <f t="shared" si="3"/>
        <v>2536.3</v>
      </c>
      <c r="E7" s="8"/>
      <c r="F7" s="8" t="s">
        <v>24</v>
      </c>
      <c r="G7" s="8"/>
      <c r="H7" s="8"/>
      <c r="I7" s="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13" t="s">
        <v>13</v>
      </c>
      <c r="B8" s="12">
        <v>-158.0</v>
      </c>
      <c r="C8" s="12">
        <v>-194.0</v>
      </c>
      <c r="D8" s="12">
        <v>-189.0</v>
      </c>
      <c r="E8" s="8"/>
      <c r="F8" s="8" t="s">
        <v>24</v>
      </c>
      <c r="G8" s="8"/>
      <c r="H8" s="8"/>
      <c r="I8" s="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18" t="s">
        <v>14</v>
      </c>
      <c r="B9" s="12">
        <v>-356.0</v>
      </c>
      <c r="C9" s="12">
        <v>-341.0</v>
      </c>
      <c r="D9" s="12">
        <v>-304.9</v>
      </c>
      <c r="E9" s="8"/>
      <c r="F9" s="8" t="s">
        <v>24</v>
      </c>
      <c r="G9" s="8"/>
      <c r="H9" s="8"/>
      <c r="I9" s="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19" t="s">
        <v>15</v>
      </c>
      <c r="B10" s="20">
        <v>-1416.0</v>
      </c>
      <c r="C10" s="20">
        <v>-1507.0</v>
      </c>
      <c r="D10" s="20">
        <v>-1469.0</v>
      </c>
      <c r="E10" s="8"/>
      <c r="F10" s="8" t="s">
        <v>24</v>
      </c>
      <c r="G10" s="8"/>
      <c r="H10" s="8"/>
      <c r="I10" s="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21" t="s">
        <v>16</v>
      </c>
      <c r="B11" s="17">
        <f t="shared" ref="B11:D11" si="4">SUM(B7:B9)</f>
        <v>2116.9</v>
      </c>
      <c r="C11" s="17">
        <f t="shared" si="4"/>
        <v>2126</v>
      </c>
      <c r="D11" s="17">
        <f t="shared" si="4"/>
        <v>2042.4</v>
      </c>
      <c r="E11" s="8"/>
      <c r="F11" s="8" t="s">
        <v>24</v>
      </c>
      <c r="G11" s="8"/>
      <c r="H11" s="8"/>
      <c r="I11" s="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22"/>
      <c r="B12" s="23"/>
      <c r="C12" s="23"/>
      <c r="D12" s="23"/>
      <c r="E12" s="8"/>
      <c r="F12" s="8" t="s">
        <v>24</v>
      </c>
      <c r="G12" s="8"/>
      <c r="H12" s="8"/>
      <c r="I12" s="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24" t="s">
        <v>17</v>
      </c>
      <c r="B13" s="45"/>
      <c r="C13" s="45"/>
      <c r="D13" s="45"/>
      <c r="E13" s="8"/>
      <c r="F13" s="8" t="s">
        <v>24</v>
      </c>
      <c r="G13" s="8"/>
      <c r="H13" s="8"/>
      <c r="I13" s="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26" t="s">
        <v>18</v>
      </c>
      <c r="B14" s="17">
        <v>5465.0</v>
      </c>
      <c r="C14" s="17">
        <v>5641.0</v>
      </c>
      <c r="D14" s="17">
        <v>5764.0</v>
      </c>
      <c r="E14" s="8"/>
      <c r="F14" s="8" t="s">
        <v>24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>
      <c r="A15" s="46" t="s">
        <v>19</v>
      </c>
      <c r="B15" s="47">
        <v>3371.2000000000003</v>
      </c>
      <c r="C15" s="47">
        <v>3363.0</v>
      </c>
      <c r="D15" s="47">
        <v>3101.5000000000005</v>
      </c>
      <c r="E15" s="8"/>
      <c r="F15" s="8" t="s">
        <v>24</v>
      </c>
      <c r="G15" s="8"/>
      <c r="H15" s="8"/>
      <c r="I15" s="3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32" t="s">
        <v>10</v>
      </c>
      <c r="B16" s="48">
        <v>8783.9</v>
      </c>
      <c r="C16" s="48">
        <v>9033.0</v>
      </c>
      <c r="D16" s="49">
        <v>9006.3</v>
      </c>
      <c r="E16" s="8"/>
      <c r="F16" s="8" t="s">
        <v>24</v>
      </c>
      <c r="G16" s="8"/>
      <c r="H16" s="8"/>
      <c r="I16" s="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46"/>
      <c r="B17" s="50"/>
      <c r="C17" s="50"/>
      <c r="D17" s="51"/>
      <c r="E17" s="8"/>
      <c r="F17" s="8" t="s">
        <v>24</v>
      </c>
      <c r="G17" s="8"/>
      <c r="H17" s="8"/>
      <c r="I17" s="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38" t="s">
        <v>11</v>
      </c>
      <c r="B18" s="48">
        <v>6153.0</v>
      </c>
      <c r="C18" s="48">
        <v>6372.0</v>
      </c>
      <c r="D18" s="49">
        <v>6470.0</v>
      </c>
      <c r="E18" s="8"/>
      <c r="F18" s="8" t="s">
        <v>24</v>
      </c>
      <c r="G18" s="8"/>
      <c r="H18" s="8"/>
      <c r="I18" s="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18"/>
      <c r="B19" s="39"/>
      <c r="C19" s="39"/>
      <c r="D19" s="39"/>
      <c r="E19" s="8"/>
      <c r="F19" s="8" t="s">
        <v>24</v>
      </c>
      <c r="G19" s="8"/>
      <c r="H19" s="8"/>
      <c r="I19" s="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40" t="s">
        <v>20</v>
      </c>
      <c r="B20" s="41">
        <v>9106.0</v>
      </c>
      <c r="C20" s="41">
        <v>9281.0</v>
      </c>
      <c r="D20" s="41">
        <v>9324.0</v>
      </c>
      <c r="E20" s="8"/>
      <c r="F20" s="8" t="s">
        <v>24</v>
      </c>
      <c r="G20" s="8"/>
      <c r="H20" s="8"/>
      <c r="I20" s="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42" t="s">
        <v>21</v>
      </c>
      <c r="B21" s="41">
        <f t="shared" ref="B21:D21" si="5">B14*1000/B20/12</f>
        <v>50.01281207</v>
      </c>
      <c r="C21" s="41">
        <f t="shared" si="5"/>
        <v>50.65007363</v>
      </c>
      <c r="D21" s="41">
        <f t="shared" si="5"/>
        <v>51.51580152</v>
      </c>
      <c r="E21" s="8"/>
      <c r="F21" s="8" t="s">
        <v>24</v>
      </c>
      <c r="G21" s="8"/>
      <c r="H21" s="8"/>
      <c r="I21" s="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8"/>
      <c r="B22" s="43"/>
      <c r="C22" s="43"/>
      <c r="D22" s="43"/>
      <c r="E22" s="8"/>
      <c r="F22" s="8" t="s">
        <v>24</v>
      </c>
      <c r="G22" s="8"/>
      <c r="H22" s="8"/>
      <c r="I22" s="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8"/>
      <c r="B23" s="43"/>
      <c r="C23" s="43"/>
      <c r="D23" s="43"/>
      <c r="E23" s="8"/>
      <c r="F23" s="8"/>
      <c r="G23" s="8"/>
      <c r="H23" s="8"/>
      <c r="I23" s="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8"/>
      <c r="B24" s="43"/>
      <c r="C24" s="43"/>
      <c r="D24" s="43"/>
      <c r="E24" s="8"/>
      <c r="F24" s="8"/>
      <c r="G24" s="8"/>
      <c r="H24" s="8"/>
      <c r="I24" s="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8"/>
      <c r="B25" s="43"/>
      <c r="C25" s="43"/>
      <c r="D25" s="43"/>
      <c r="E25" s="8"/>
      <c r="F25" s="8"/>
      <c r="G25" s="8"/>
      <c r="H25" s="8"/>
      <c r="I25" s="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8"/>
      <c r="B26" s="43"/>
      <c r="C26" s="43"/>
      <c r="D26" s="43"/>
      <c r="E26" s="8"/>
      <c r="F26" s="8"/>
      <c r="G26" s="8"/>
      <c r="H26" s="8"/>
      <c r="I26" s="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8"/>
      <c r="B27" s="43"/>
      <c r="C27" s="43"/>
      <c r="D27" s="43"/>
      <c r="E27" s="8"/>
      <c r="F27" s="8"/>
      <c r="G27" s="8"/>
      <c r="H27" s="8"/>
      <c r="I27" s="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8"/>
      <c r="B28" s="43"/>
      <c r="C28" s="43"/>
      <c r="D28" s="43"/>
      <c r="E28" s="8"/>
      <c r="F28" s="8"/>
      <c r="G28" s="8"/>
      <c r="H28" s="8"/>
      <c r="I28" s="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8"/>
      <c r="B29" s="43"/>
      <c r="C29" s="43"/>
      <c r="D29" s="43"/>
      <c r="E29" s="8"/>
      <c r="F29" s="8"/>
      <c r="G29" s="8"/>
      <c r="H29" s="8"/>
      <c r="I29" s="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8"/>
      <c r="B30" s="43"/>
      <c r="C30" s="43"/>
      <c r="D30" s="43"/>
      <c r="E30" s="8"/>
      <c r="F30" s="8"/>
      <c r="G30" s="8"/>
      <c r="H30" s="8"/>
      <c r="I30" s="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8"/>
      <c r="B31" s="43"/>
      <c r="C31" s="43"/>
      <c r="D31" s="43"/>
      <c r="E31" s="8"/>
      <c r="F31" s="8"/>
      <c r="G31" s="8"/>
      <c r="H31" s="8"/>
      <c r="I31" s="3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8"/>
      <c r="B32" s="43"/>
      <c r="C32" s="43"/>
      <c r="D32" s="43"/>
      <c r="E32" s="8"/>
      <c r="F32" s="8"/>
      <c r="G32" s="8"/>
      <c r="H32" s="8"/>
      <c r="I32" s="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>
      <c r="A33" s="8"/>
      <c r="B33" s="43"/>
      <c r="C33" s="43"/>
      <c r="D33" s="43"/>
      <c r="E33" s="8"/>
      <c r="F33" s="8"/>
      <c r="G33" s="8"/>
      <c r="H33" s="8"/>
      <c r="I33" s="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>
      <c r="A34" s="8"/>
      <c r="B34" s="43"/>
      <c r="C34" s="43"/>
      <c r="D34" s="43"/>
      <c r="E34" s="8"/>
      <c r="F34" s="8"/>
      <c r="G34" s="8"/>
      <c r="H34" s="8"/>
      <c r="I34" s="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>
      <c r="A35" s="8"/>
      <c r="B35" s="43"/>
      <c r="C35" s="43"/>
      <c r="D35" s="43"/>
      <c r="E35" s="8"/>
      <c r="F35" s="8"/>
      <c r="G35" s="8"/>
      <c r="H35" s="8"/>
      <c r="I35" s="3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8"/>
      <c r="B36" s="43"/>
      <c r="C36" s="43"/>
      <c r="D36" s="43"/>
      <c r="E36" s="8"/>
      <c r="F36" s="8"/>
      <c r="G36" s="8"/>
      <c r="H36" s="8"/>
      <c r="I36" s="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>
      <c r="A37" s="8"/>
      <c r="B37" s="43"/>
      <c r="C37" s="43"/>
      <c r="D37" s="43"/>
      <c r="E37" s="8"/>
      <c r="F37" s="8"/>
      <c r="G37" s="8"/>
      <c r="H37" s="8"/>
      <c r="I37" s="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8"/>
      <c r="B38" s="43"/>
      <c r="C38" s="43"/>
      <c r="D38" s="43"/>
      <c r="E38" s="8"/>
      <c r="F38" s="8"/>
      <c r="G38" s="8"/>
      <c r="H38" s="8"/>
      <c r="I38" s="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>
      <c r="A39" s="8"/>
      <c r="B39" s="43"/>
      <c r="C39" s="43"/>
      <c r="D39" s="43"/>
      <c r="E39" s="8"/>
      <c r="F39" s="8"/>
      <c r="G39" s="8"/>
      <c r="H39" s="8"/>
      <c r="I39" s="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>
      <c r="A40" s="8"/>
      <c r="B40" s="43"/>
      <c r="C40" s="43"/>
      <c r="D40" s="43"/>
      <c r="E40" s="8"/>
      <c r="F40" s="8"/>
      <c r="G40" s="8"/>
      <c r="H40" s="8"/>
      <c r="I40" s="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>
      <c r="A41" s="8"/>
      <c r="B41" s="43"/>
      <c r="C41" s="43"/>
      <c r="D41" s="43"/>
      <c r="E41" s="8"/>
      <c r="F41" s="8"/>
      <c r="G41" s="8"/>
      <c r="H41" s="8"/>
      <c r="I41" s="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>
      <c r="A42" s="8"/>
      <c r="B42" s="43"/>
      <c r="C42" s="43"/>
      <c r="D42" s="43"/>
      <c r="E42" s="8"/>
      <c r="F42" s="8"/>
      <c r="G42" s="8"/>
      <c r="H42" s="8"/>
      <c r="I42" s="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75" customHeight="1">
      <c r="A43" s="8"/>
      <c r="B43" s="43"/>
      <c r="C43" s="43"/>
      <c r="D43" s="43"/>
      <c r="E43" s="8"/>
      <c r="F43" s="8"/>
      <c r="G43" s="8"/>
      <c r="H43" s="8"/>
      <c r="I43" s="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8"/>
      <c r="B44" s="43"/>
      <c r="C44" s="43"/>
      <c r="D44" s="43"/>
      <c r="E44" s="8"/>
      <c r="F44" s="8"/>
      <c r="G44" s="8"/>
      <c r="H44" s="8"/>
      <c r="I44" s="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75" customHeight="1">
      <c r="A45" s="8"/>
      <c r="B45" s="43"/>
      <c r="C45" s="43"/>
      <c r="D45" s="43"/>
      <c r="E45" s="8"/>
      <c r="F45" s="8"/>
      <c r="G45" s="8"/>
      <c r="H45" s="8"/>
      <c r="I45" s="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75" customHeight="1">
      <c r="A46" s="8"/>
      <c r="B46" s="43"/>
      <c r="C46" s="43"/>
      <c r="D46" s="43"/>
      <c r="E46" s="8"/>
      <c r="F46" s="8"/>
      <c r="G46" s="8"/>
      <c r="H46" s="8"/>
      <c r="I46" s="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75" customHeight="1">
      <c r="A47" s="8"/>
      <c r="B47" s="43"/>
      <c r="C47" s="43"/>
      <c r="D47" s="43"/>
      <c r="E47" s="8"/>
      <c r="F47" s="8"/>
      <c r="G47" s="8"/>
      <c r="H47" s="8"/>
      <c r="I47" s="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75" customHeight="1">
      <c r="A48" s="8"/>
      <c r="B48" s="43"/>
      <c r="C48" s="43"/>
      <c r="D48" s="43"/>
      <c r="E48" s="8"/>
      <c r="F48" s="8"/>
      <c r="G48" s="8"/>
      <c r="H48" s="8"/>
      <c r="I48" s="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75" customHeight="1">
      <c r="A49" s="8"/>
      <c r="B49" s="43"/>
      <c r="C49" s="43"/>
      <c r="D49" s="43"/>
      <c r="E49" s="8"/>
      <c r="F49" s="8"/>
      <c r="G49" s="8"/>
      <c r="H49" s="8"/>
      <c r="I49" s="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8"/>
      <c r="B50" s="43"/>
      <c r="C50" s="43"/>
      <c r="D50" s="43"/>
      <c r="E50" s="8"/>
      <c r="F50" s="8"/>
      <c r="G50" s="8"/>
      <c r="H50" s="8"/>
      <c r="I50" s="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8"/>
      <c r="B51" s="43"/>
      <c r="C51" s="43"/>
      <c r="D51" s="43"/>
      <c r="E51" s="8"/>
      <c r="F51" s="8"/>
      <c r="G51" s="8"/>
      <c r="H51" s="8"/>
      <c r="I51" s="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8"/>
      <c r="B52" s="43"/>
      <c r="C52" s="43"/>
      <c r="D52" s="43"/>
      <c r="E52" s="8"/>
      <c r="F52" s="8"/>
      <c r="G52" s="8"/>
      <c r="H52" s="8"/>
      <c r="I52" s="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8"/>
      <c r="B53" s="43"/>
      <c r="C53" s="43"/>
      <c r="D53" s="43"/>
      <c r="E53" s="8"/>
      <c r="F53" s="8"/>
      <c r="G53" s="8"/>
      <c r="H53" s="8"/>
      <c r="I53" s="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8"/>
      <c r="B54" s="43"/>
      <c r="C54" s="43"/>
      <c r="D54" s="43"/>
      <c r="E54" s="8"/>
      <c r="F54" s="8"/>
      <c r="G54" s="8"/>
      <c r="H54" s="8"/>
      <c r="I54" s="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8"/>
      <c r="B55" s="43"/>
      <c r="C55" s="43"/>
      <c r="D55" s="43"/>
      <c r="E55" s="8"/>
      <c r="F55" s="8"/>
      <c r="G55" s="8"/>
      <c r="H55" s="8"/>
      <c r="I55" s="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8"/>
      <c r="B56" s="43"/>
      <c r="C56" s="43"/>
      <c r="D56" s="43"/>
      <c r="E56" s="8"/>
      <c r="F56" s="8"/>
      <c r="G56" s="8"/>
      <c r="H56" s="8"/>
      <c r="I56" s="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8"/>
      <c r="B57" s="43"/>
      <c r="C57" s="43"/>
      <c r="D57" s="43"/>
      <c r="E57" s="8"/>
      <c r="F57" s="8"/>
      <c r="G57" s="8"/>
      <c r="H57" s="8"/>
      <c r="I57" s="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8"/>
      <c r="B58" s="43"/>
      <c r="C58" s="43"/>
      <c r="D58" s="43"/>
      <c r="E58" s="8"/>
      <c r="F58" s="8"/>
      <c r="G58" s="8"/>
      <c r="H58" s="8"/>
      <c r="I58" s="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8"/>
      <c r="B59" s="43"/>
      <c r="C59" s="43"/>
      <c r="D59" s="43"/>
      <c r="E59" s="8"/>
      <c r="F59" s="8"/>
      <c r="G59" s="8"/>
      <c r="H59" s="8"/>
      <c r="I59" s="3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8"/>
      <c r="B60" s="43"/>
      <c r="C60" s="43"/>
      <c r="D60" s="43"/>
      <c r="E60" s="8"/>
      <c r="F60" s="8"/>
      <c r="G60" s="8"/>
      <c r="H60" s="8"/>
      <c r="I60" s="3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8"/>
      <c r="B61" s="43"/>
      <c r="C61" s="43"/>
      <c r="D61" s="43"/>
      <c r="E61" s="8"/>
      <c r="F61" s="8"/>
      <c r="G61" s="8"/>
      <c r="H61" s="8"/>
      <c r="I61" s="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8"/>
      <c r="B62" s="43"/>
      <c r="C62" s="43"/>
      <c r="D62" s="43"/>
      <c r="E62" s="8"/>
      <c r="F62" s="8"/>
      <c r="G62" s="8"/>
      <c r="H62" s="8"/>
      <c r="I62" s="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8"/>
      <c r="B63" s="43"/>
      <c r="C63" s="43"/>
      <c r="D63" s="43"/>
      <c r="E63" s="8"/>
      <c r="F63" s="8"/>
      <c r="G63" s="8"/>
      <c r="H63" s="8"/>
      <c r="I63" s="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8"/>
      <c r="B64" s="43"/>
      <c r="C64" s="43"/>
      <c r="D64" s="43"/>
      <c r="E64" s="8"/>
      <c r="F64" s="8"/>
      <c r="G64" s="8"/>
      <c r="H64" s="8"/>
      <c r="I64" s="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8"/>
      <c r="B65" s="43"/>
      <c r="C65" s="43"/>
      <c r="D65" s="43"/>
      <c r="E65" s="8"/>
      <c r="F65" s="8"/>
      <c r="G65" s="8"/>
      <c r="H65" s="8"/>
      <c r="I65" s="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8"/>
      <c r="B66" s="43"/>
      <c r="C66" s="43"/>
      <c r="D66" s="43"/>
      <c r="E66" s="8"/>
      <c r="F66" s="8"/>
      <c r="G66" s="8"/>
      <c r="H66" s="8"/>
      <c r="I66" s="3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8"/>
      <c r="B67" s="43"/>
      <c r="C67" s="43"/>
      <c r="D67" s="43"/>
      <c r="E67" s="8"/>
      <c r="F67" s="8"/>
      <c r="G67" s="8"/>
      <c r="H67" s="8"/>
      <c r="I67" s="3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8"/>
      <c r="B68" s="43"/>
      <c r="C68" s="43"/>
      <c r="D68" s="43"/>
      <c r="E68" s="8"/>
      <c r="F68" s="8"/>
      <c r="G68" s="8"/>
      <c r="H68" s="8"/>
      <c r="I68" s="3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8"/>
      <c r="B69" s="43"/>
      <c r="C69" s="43"/>
      <c r="D69" s="43"/>
      <c r="E69" s="8"/>
      <c r="F69" s="8"/>
      <c r="G69" s="8"/>
      <c r="H69" s="8"/>
      <c r="I69" s="3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8"/>
      <c r="B70" s="43"/>
      <c r="C70" s="43"/>
      <c r="D70" s="43"/>
      <c r="E70" s="8"/>
      <c r="F70" s="8"/>
      <c r="G70" s="8"/>
      <c r="H70" s="8"/>
      <c r="I70" s="3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8"/>
      <c r="B71" s="43"/>
      <c r="C71" s="43"/>
      <c r="D71" s="43"/>
      <c r="E71" s="8"/>
      <c r="F71" s="8"/>
      <c r="G71" s="8"/>
      <c r="H71" s="8"/>
      <c r="I71" s="3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8"/>
      <c r="B72" s="43"/>
      <c r="C72" s="43"/>
      <c r="D72" s="43"/>
      <c r="E72" s="8"/>
      <c r="F72" s="8"/>
      <c r="G72" s="8"/>
      <c r="H72" s="8"/>
      <c r="I72" s="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8"/>
      <c r="B73" s="43"/>
      <c r="C73" s="43"/>
      <c r="D73" s="43"/>
      <c r="E73" s="8"/>
      <c r="F73" s="8"/>
      <c r="G73" s="8"/>
      <c r="H73" s="8"/>
      <c r="I73" s="3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8"/>
      <c r="B74" s="43"/>
      <c r="C74" s="43"/>
      <c r="D74" s="43"/>
      <c r="E74" s="8"/>
      <c r="F74" s="8"/>
      <c r="G74" s="8"/>
      <c r="H74" s="8"/>
      <c r="I74" s="3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8"/>
      <c r="B75" s="43"/>
      <c r="C75" s="43"/>
      <c r="D75" s="43"/>
      <c r="E75" s="8"/>
      <c r="F75" s="8"/>
      <c r="G75" s="8"/>
      <c r="H75" s="8"/>
      <c r="I75" s="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8"/>
      <c r="B76" s="43"/>
      <c r="C76" s="43"/>
      <c r="D76" s="43"/>
      <c r="E76" s="8"/>
      <c r="F76" s="8"/>
      <c r="G76" s="8"/>
      <c r="H76" s="8"/>
      <c r="I76" s="3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8"/>
      <c r="B77" s="43"/>
      <c r="C77" s="43"/>
      <c r="D77" s="43"/>
      <c r="E77" s="8"/>
      <c r="F77" s="8"/>
      <c r="G77" s="8"/>
      <c r="H77" s="8"/>
      <c r="I77" s="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8"/>
      <c r="B78" s="43"/>
      <c r="C78" s="43"/>
      <c r="D78" s="43"/>
      <c r="E78" s="8"/>
      <c r="F78" s="8"/>
      <c r="G78" s="8"/>
      <c r="H78" s="8"/>
      <c r="I78" s="3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8"/>
      <c r="B79" s="43"/>
      <c r="C79" s="43"/>
      <c r="D79" s="43"/>
      <c r="E79" s="8"/>
      <c r="F79" s="8"/>
      <c r="G79" s="8"/>
      <c r="H79" s="8"/>
      <c r="I79" s="3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8"/>
      <c r="B80" s="43"/>
      <c r="C80" s="43"/>
      <c r="D80" s="43"/>
      <c r="E80" s="8"/>
      <c r="F80" s="8"/>
      <c r="G80" s="8"/>
      <c r="H80" s="8"/>
      <c r="I80" s="3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8"/>
      <c r="B81" s="43"/>
      <c r="C81" s="43"/>
      <c r="D81" s="43"/>
      <c r="E81" s="8"/>
      <c r="F81" s="8"/>
      <c r="G81" s="8"/>
      <c r="H81" s="8"/>
      <c r="I81" s="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8"/>
      <c r="B82" s="43"/>
      <c r="C82" s="43"/>
      <c r="D82" s="43"/>
      <c r="E82" s="8"/>
      <c r="F82" s="8"/>
      <c r="G82" s="8"/>
      <c r="H82" s="8"/>
      <c r="I82" s="3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8"/>
      <c r="B83" s="43"/>
      <c r="C83" s="43"/>
      <c r="D83" s="43"/>
      <c r="E83" s="8"/>
      <c r="F83" s="8"/>
      <c r="G83" s="8"/>
      <c r="H83" s="8"/>
      <c r="I83" s="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8"/>
      <c r="B84" s="43"/>
      <c r="C84" s="43"/>
      <c r="D84" s="43"/>
      <c r="E84" s="8"/>
      <c r="F84" s="8"/>
      <c r="G84" s="8"/>
      <c r="H84" s="8"/>
      <c r="I84" s="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8"/>
      <c r="B85" s="43"/>
      <c r="C85" s="43"/>
      <c r="D85" s="43"/>
      <c r="E85" s="8"/>
      <c r="F85" s="8"/>
      <c r="G85" s="8"/>
      <c r="H85" s="8"/>
      <c r="I85" s="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8"/>
      <c r="B86" s="43"/>
      <c r="C86" s="43"/>
      <c r="D86" s="43"/>
      <c r="E86" s="8"/>
      <c r="F86" s="8"/>
      <c r="G86" s="8"/>
      <c r="H86" s="8"/>
      <c r="I86" s="3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8"/>
      <c r="B87" s="43"/>
      <c r="C87" s="43"/>
      <c r="D87" s="43"/>
      <c r="E87" s="8"/>
      <c r="F87" s="8"/>
      <c r="G87" s="8"/>
      <c r="H87" s="8"/>
      <c r="I87" s="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8"/>
      <c r="B88" s="43"/>
      <c r="C88" s="43"/>
      <c r="D88" s="43"/>
      <c r="E88" s="8"/>
      <c r="F88" s="8"/>
      <c r="G88" s="8"/>
      <c r="H88" s="8"/>
      <c r="I88" s="3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8"/>
      <c r="B89" s="43"/>
      <c r="C89" s="43"/>
      <c r="D89" s="43"/>
      <c r="E89" s="8"/>
      <c r="F89" s="8"/>
      <c r="G89" s="8"/>
      <c r="H89" s="8"/>
      <c r="I89" s="3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8"/>
      <c r="B90" s="43"/>
      <c r="C90" s="43"/>
      <c r="D90" s="43"/>
      <c r="E90" s="8"/>
      <c r="F90" s="8"/>
      <c r="G90" s="8"/>
      <c r="H90" s="8"/>
      <c r="I90" s="3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8"/>
      <c r="B91" s="43"/>
      <c r="C91" s="43"/>
      <c r="D91" s="43"/>
      <c r="E91" s="8"/>
      <c r="F91" s="8"/>
      <c r="G91" s="8"/>
      <c r="H91" s="8"/>
      <c r="I91" s="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8"/>
      <c r="B92" s="43"/>
      <c r="C92" s="43"/>
      <c r="D92" s="43"/>
      <c r="E92" s="8"/>
      <c r="F92" s="8"/>
      <c r="G92" s="8"/>
      <c r="H92" s="8"/>
      <c r="I92" s="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8"/>
      <c r="B93" s="43"/>
      <c r="C93" s="43"/>
      <c r="D93" s="43"/>
      <c r="E93" s="8"/>
      <c r="F93" s="8"/>
      <c r="G93" s="8"/>
      <c r="H93" s="8"/>
      <c r="I93" s="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8"/>
      <c r="B94" s="43"/>
      <c r="C94" s="43"/>
      <c r="D94" s="43"/>
      <c r="E94" s="8"/>
      <c r="F94" s="8"/>
      <c r="G94" s="8"/>
      <c r="H94" s="8"/>
      <c r="I94" s="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8"/>
      <c r="B95" s="43"/>
      <c r="C95" s="43"/>
      <c r="D95" s="43"/>
      <c r="E95" s="8"/>
      <c r="F95" s="8"/>
      <c r="G95" s="8"/>
      <c r="H95" s="8"/>
      <c r="I95" s="3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8"/>
      <c r="B96" s="43"/>
      <c r="C96" s="43"/>
      <c r="D96" s="43"/>
      <c r="E96" s="8"/>
      <c r="F96" s="8"/>
      <c r="G96" s="8"/>
      <c r="H96" s="8"/>
      <c r="I96" s="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8"/>
      <c r="B97" s="43"/>
      <c r="C97" s="43"/>
      <c r="D97" s="43"/>
      <c r="E97" s="8"/>
      <c r="F97" s="8"/>
      <c r="G97" s="8"/>
      <c r="H97" s="8"/>
      <c r="I97" s="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8"/>
      <c r="B98" s="43"/>
      <c r="C98" s="43"/>
      <c r="D98" s="43"/>
      <c r="E98" s="8"/>
      <c r="F98" s="8"/>
      <c r="G98" s="8"/>
      <c r="H98" s="8"/>
      <c r="I98" s="3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8"/>
      <c r="B99" s="43"/>
      <c r="C99" s="43"/>
      <c r="D99" s="43"/>
      <c r="E99" s="8"/>
      <c r="F99" s="8"/>
      <c r="G99" s="8"/>
      <c r="H99" s="8"/>
      <c r="I99" s="3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8"/>
      <c r="B100" s="43"/>
      <c r="C100" s="43"/>
      <c r="D100" s="43"/>
      <c r="E100" s="8"/>
      <c r="F100" s="8"/>
      <c r="G100" s="8"/>
      <c r="H100" s="8"/>
      <c r="I100" s="3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8"/>
      <c r="B101" s="43"/>
      <c r="C101" s="43"/>
      <c r="D101" s="43"/>
      <c r="E101" s="8"/>
      <c r="F101" s="8"/>
      <c r="G101" s="8"/>
      <c r="H101" s="8"/>
      <c r="I101" s="3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8"/>
      <c r="B102" s="43"/>
      <c r="C102" s="43"/>
      <c r="D102" s="43"/>
      <c r="E102" s="8"/>
      <c r="F102" s="8"/>
      <c r="G102" s="8"/>
      <c r="H102" s="8"/>
      <c r="I102" s="3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8"/>
      <c r="B103" s="43"/>
      <c r="C103" s="43"/>
      <c r="D103" s="43"/>
      <c r="E103" s="8"/>
      <c r="F103" s="8"/>
      <c r="G103" s="8"/>
      <c r="H103" s="8"/>
      <c r="I103" s="3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8"/>
      <c r="B104" s="43"/>
      <c r="C104" s="43"/>
      <c r="D104" s="43"/>
      <c r="E104" s="8"/>
      <c r="F104" s="8"/>
      <c r="G104" s="8"/>
      <c r="H104" s="8"/>
      <c r="I104" s="3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8"/>
      <c r="B105" s="43"/>
      <c r="C105" s="43"/>
      <c r="D105" s="43"/>
      <c r="E105" s="8"/>
      <c r="F105" s="8"/>
      <c r="G105" s="8"/>
      <c r="H105" s="8"/>
      <c r="I105" s="3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8"/>
      <c r="B106" s="43"/>
      <c r="C106" s="43"/>
      <c r="D106" s="43"/>
      <c r="E106" s="8"/>
      <c r="F106" s="8"/>
      <c r="G106" s="8"/>
      <c r="H106" s="8"/>
      <c r="I106" s="3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8"/>
      <c r="B107" s="43"/>
      <c r="C107" s="43"/>
      <c r="D107" s="43"/>
      <c r="E107" s="8"/>
      <c r="F107" s="8"/>
      <c r="G107" s="8"/>
      <c r="H107" s="8"/>
      <c r="I107" s="3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8"/>
      <c r="B108" s="43"/>
      <c r="C108" s="43"/>
      <c r="D108" s="43"/>
      <c r="E108" s="8"/>
      <c r="F108" s="8"/>
      <c r="G108" s="8"/>
      <c r="H108" s="8"/>
      <c r="I108" s="3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8"/>
      <c r="B109" s="43"/>
      <c r="C109" s="43"/>
      <c r="D109" s="43"/>
      <c r="E109" s="8"/>
      <c r="F109" s="8"/>
      <c r="G109" s="8"/>
      <c r="H109" s="8"/>
      <c r="I109" s="3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8"/>
      <c r="B110" s="43"/>
      <c r="C110" s="43"/>
      <c r="D110" s="43"/>
      <c r="E110" s="8"/>
      <c r="F110" s="8"/>
      <c r="G110" s="8"/>
      <c r="H110" s="8"/>
      <c r="I110" s="3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8"/>
      <c r="B111" s="43"/>
      <c r="C111" s="43"/>
      <c r="D111" s="43"/>
      <c r="E111" s="8"/>
      <c r="F111" s="8"/>
      <c r="G111" s="8"/>
      <c r="H111" s="8"/>
      <c r="I111" s="3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8"/>
      <c r="B112" s="43"/>
      <c r="C112" s="43"/>
      <c r="D112" s="43"/>
      <c r="E112" s="8"/>
      <c r="F112" s="8"/>
      <c r="G112" s="8"/>
      <c r="H112" s="8"/>
      <c r="I112" s="3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8"/>
      <c r="B113" s="43"/>
      <c r="C113" s="43"/>
      <c r="D113" s="43"/>
      <c r="E113" s="8"/>
      <c r="F113" s="8"/>
      <c r="G113" s="8"/>
      <c r="H113" s="8"/>
      <c r="I113" s="3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8"/>
      <c r="B114" s="43"/>
      <c r="C114" s="43"/>
      <c r="D114" s="43"/>
      <c r="E114" s="8"/>
      <c r="F114" s="8"/>
      <c r="G114" s="8"/>
      <c r="H114" s="8"/>
      <c r="I114" s="3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8"/>
      <c r="B115" s="43"/>
      <c r="C115" s="43"/>
      <c r="D115" s="43"/>
      <c r="E115" s="8"/>
      <c r="F115" s="8"/>
      <c r="G115" s="8"/>
      <c r="H115" s="8"/>
      <c r="I115" s="3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43"/>
      <c r="C116" s="43"/>
      <c r="D116" s="43"/>
      <c r="E116" s="8"/>
      <c r="F116" s="8"/>
      <c r="G116" s="8"/>
      <c r="H116" s="8"/>
      <c r="I116" s="3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43"/>
      <c r="C117" s="43"/>
      <c r="D117" s="43"/>
      <c r="E117" s="8"/>
      <c r="F117" s="8"/>
      <c r="G117" s="8"/>
      <c r="H117" s="8"/>
      <c r="I117" s="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43"/>
      <c r="C118" s="43"/>
      <c r="D118" s="43"/>
      <c r="E118" s="8"/>
      <c r="F118" s="8"/>
      <c r="G118" s="8"/>
      <c r="H118" s="8"/>
      <c r="I118" s="3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43"/>
      <c r="C119" s="43"/>
      <c r="D119" s="43"/>
      <c r="E119" s="8"/>
      <c r="F119" s="8"/>
      <c r="G119" s="8"/>
      <c r="H119" s="8"/>
      <c r="I119" s="3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43"/>
      <c r="C120" s="43"/>
      <c r="D120" s="43"/>
      <c r="E120" s="8"/>
      <c r="F120" s="8"/>
      <c r="G120" s="8"/>
      <c r="H120" s="8"/>
      <c r="I120" s="3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43"/>
      <c r="C121" s="43"/>
      <c r="D121" s="43"/>
      <c r="E121" s="8"/>
      <c r="F121" s="8"/>
      <c r="G121" s="8"/>
      <c r="H121" s="8"/>
      <c r="I121" s="3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43"/>
      <c r="C122" s="43"/>
      <c r="D122" s="43"/>
      <c r="E122" s="8"/>
      <c r="F122" s="8"/>
      <c r="G122" s="8"/>
      <c r="H122" s="8"/>
      <c r="I122" s="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43"/>
      <c r="C123" s="43"/>
      <c r="D123" s="43"/>
      <c r="E123" s="8"/>
      <c r="F123" s="8"/>
      <c r="G123" s="8"/>
      <c r="H123" s="8"/>
      <c r="I123" s="3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43"/>
      <c r="C124" s="43"/>
      <c r="D124" s="43"/>
      <c r="E124" s="8"/>
      <c r="F124" s="8"/>
      <c r="G124" s="8"/>
      <c r="H124" s="8"/>
      <c r="I124" s="3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43"/>
      <c r="C125" s="43"/>
      <c r="D125" s="43"/>
      <c r="E125" s="8"/>
      <c r="F125" s="8"/>
      <c r="G125" s="8"/>
      <c r="H125" s="8"/>
      <c r="I125" s="3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43"/>
      <c r="C126" s="43"/>
      <c r="D126" s="43"/>
      <c r="E126" s="8"/>
      <c r="F126" s="8"/>
      <c r="G126" s="8"/>
      <c r="H126" s="8"/>
      <c r="I126" s="3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43"/>
      <c r="C127" s="43"/>
      <c r="D127" s="43"/>
      <c r="E127" s="8"/>
      <c r="F127" s="8"/>
      <c r="G127" s="8"/>
      <c r="H127" s="8"/>
      <c r="I127" s="3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43"/>
      <c r="C128" s="43"/>
      <c r="D128" s="43"/>
      <c r="E128" s="8"/>
      <c r="F128" s="8"/>
      <c r="G128" s="8"/>
      <c r="H128" s="8"/>
      <c r="I128" s="3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43"/>
      <c r="C129" s="43"/>
      <c r="D129" s="43"/>
      <c r="E129" s="8"/>
      <c r="F129" s="8"/>
      <c r="G129" s="8"/>
      <c r="H129" s="8"/>
      <c r="I129" s="3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43"/>
      <c r="C130" s="43"/>
      <c r="D130" s="43"/>
      <c r="E130" s="8"/>
      <c r="F130" s="8"/>
      <c r="G130" s="8"/>
      <c r="H130" s="8"/>
      <c r="I130" s="3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43"/>
      <c r="C131" s="43"/>
      <c r="D131" s="43"/>
      <c r="E131" s="8"/>
      <c r="F131" s="8"/>
      <c r="G131" s="8"/>
      <c r="H131" s="8"/>
      <c r="I131" s="3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43"/>
      <c r="C132" s="43"/>
      <c r="D132" s="43"/>
      <c r="E132" s="8"/>
      <c r="F132" s="8"/>
      <c r="G132" s="8"/>
      <c r="H132" s="8"/>
      <c r="I132" s="3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43"/>
      <c r="C133" s="43"/>
      <c r="D133" s="43"/>
      <c r="E133" s="8"/>
      <c r="F133" s="8"/>
      <c r="G133" s="8"/>
      <c r="H133" s="8"/>
      <c r="I133" s="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43"/>
      <c r="C134" s="43"/>
      <c r="D134" s="43"/>
      <c r="E134" s="8"/>
      <c r="F134" s="8"/>
      <c r="G134" s="8"/>
      <c r="H134" s="8"/>
      <c r="I134" s="3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43"/>
      <c r="C135" s="43"/>
      <c r="D135" s="43"/>
      <c r="E135" s="8"/>
      <c r="F135" s="8"/>
      <c r="G135" s="8"/>
      <c r="H135" s="8"/>
      <c r="I135" s="3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43"/>
      <c r="C136" s="43"/>
      <c r="D136" s="43"/>
      <c r="E136" s="8"/>
      <c r="F136" s="8"/>
      <c r="G136" s="8"/>
      <c r="H136" s="8"/>
      <c r="I136" s="3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43"/>
      <c r="C137" s="43"/>
      <c r="D137" s="43"/>
      <c r="E137" s="8"/>
      <c r="F137" s="8"/>
      <c r="G137" s="8"/>
      <c r="H137" s="8"/>
      <c r="I137" s="3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43"/>
      <c r="C138" s="43"/>
      <c r="D138" s="43"/>
      <c r="E138" s="8"/>
      <c r="F138" s="8"/>
      <c r="G138" s="8"/>
      <c r="H138" s="8"/>
      <c r="I138" s="3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43"/>
      <c r="C139" s="43"/>
      <c r="D139" s="43"/>
      <c r="E139" s="8"/>
      <c r="F139" s="8"/>
      <c r="G139" s="8"/>
      <c r="H139" s="8"/>
      <c r="I139" s="3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43"/>
      <c r="C140" s="43"/>
      <c r="D140" s="43"/>
      <c r="E140" s="8"/>
      <c r="F140" s="8"/>
      <c r="G140" s="8"/>
      <c r="H140" s="8"/>
      <c r="I140" s="3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43"/>
      <c r="C141" s="43"/>
      <c r="D141" s="43"/>
      <c r="E141" s="8"/>
      <c r="F141" s="8"/>
      <c r="G141" s="8"/>
      <c r="H141" s="8"/>
      <c r="I141" s="3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43"/>
      <c r="C142" s="43"/>
      <c r="D142" s="43"/>
      <c r="E142" s="8"/>
      <c r="F142" s="8"/>
      <c r="G142" s="8"/>
      <c r="H142" s="8"/>
      <c r="I142" s="3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43"/>
      <c r="C143" s="43"/>
      <c r="D143" s="43"/>
      <c r="E143" s="8"/>
      <c r="F143" s="8"/>
      <c r="G143" s="8"/>
      <c r="H143" s="8"/>
      <c r="I143" s="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43"/>
      <c r="C144" s="43"/>
      <c r="D144" s="43"/>
      <c r="E144" s="8"/>
      <c r="F144" s="8"/>
      <c r="G144" s="8"/>
      <c r="H144" s="8"/>
      <c r="I144" s="3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43"/>
      <c r="C145" s="43"/>
      <c r="D145" s="43"/>
      <c r="E145" s="8"/>
      <c r="F145" s="8"/>
      <c r="G145" s="8"/>
      <c r="H145" s="8"/>
      <c r="I145" s="3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43"/>
      <c r="C146" s="43"/>
      <c r="D146" s="43"/>
      <c r="E146" s="8"/>
      <c r="F146" s="8"/>
      <c r="G146" s="8"/>
      <c r="H146" s="8"/>
      <c r="I146" s="3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43"/>
      <c r="C147" s="43"/>
      <c r="D147" s="43"/>
      <c r="E147" s="8"/>
      <c r="F147" s="8"/>
      <c r="G147" s="8"/>
      <c r="H147" s="8"/>
      <c r="I147" s="3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43"/>
      <c r="C148" s="43"/>
      <c r="D148" s="43"/>
      <c r="E148" s="8"/>
      <c r="F148" s="8"/>
      <c r="G148" s="8"/>
      <c r="H148" s="8"/>
      <c r="I148" s="3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8"/>
      <c r="B149" s="43"/>
      <c r="C149" s="43"/>
      <c r="D149" s="43"/>
      <c r="E149" s="8"/>
      <c r="F149" s="8"/>
      <c r="G149" s="8"/>
      <c r="H149" s="8"/>
      <c r="I149" s="3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8"/>
      <c r="B150" s="43"/>
      <c r="C150" s="43"/>
      <c r="D150" s="43"/>
      <c r="E150" s="8"/>
      <c r="F150" s="8"/>
      <c r="G150" s="8"/>
      <c r="H150" s="8"/>
      <c r="I150" s="3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43"/>
      <c r="C151" s="43"/>
      <c r="D151" s="43"/>
      <c r="E151" s="8"/>
      <c r="F151" s="8"/>
      <c r="G151" s="8"/>
      <c r="H151" s="8"/>
      <c r="I151" s="3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43"/>
      <c r="C152" s="43"/>
      <c r="D152" s="43"/>
      <c r="E152" s="8"/>
      <c r="F152" s="8"/>
      <c r="G152" s="8"/>
      <c r="H152" s="8"/>
      <c r="I152" s="3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43"/>
      <c r="C153" s="43"/>
      <c r="D153" s="43"/>
      <c r="E153" s="8"/>
      <c r="F153" s="8"/>
      <c r="G153" s="8"/>
      <c r="H153" s="8"/>
      <c r="I153" s="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43"/>
      <c r="C154" s="43"/>
      <c r="D154" s="43"/>
      <c r="E154" s="8"/>
      <c r="F154" s="8"/>
      <c r="G154" s="8"/>
      <c r="H154" s="8"/>
      <c r="I154" s="3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43"/>
      <c r="C155" s="43"/>
      <c r="D155" s="43"/>
      <c r="E155" s="8"/>
      <c r="F155" s="8"/>
      <c r="G155" s="8"/>
      <c r="H155" s="8"/>
      <c r="I155" s="3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43"/>
      <c r="C156" s="43"/>
      <c r="D156" s="43"/>
      <c r="E156" s="8"/>
      <c r="F156" s="8"/>
      <c r="G156" s="8"/>
      <c r="H156" s="8"/>
      <c r="I156" s="3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43"/>
      <c r="C157" s="43"/>
      <c r="D157" s="43"/>
      <c r="E157" s="8"/>
      <c r="F157" s="8"/>
      <c r="G157" s="8"/>
      <c r="H157" s="8"/>
      <c r="I157" s="3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43"/>
      <c r="C158" s="43"/>
      <c r="D158" s="43"/>
      <c r="E158" s="8"/>
      <c r="F158" s="8"/>
      <c r="G158" s="8"/>
      <c r="H158" s="8"/>
      <c r="I158" s="3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43"/>
      <c r="C159" s="43"/>
      <c r="D159" s="43"/>
      <c r="E159" s="8"/>
      <c r="F159" s="8"/>
      <c r="G159" s="8"/>
      <c r="H159" s="8"/>
      <c r="I159" s="3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43"/>
      <c r="C160" s="43"/>
      <c r="D160" s="43"/>
      <c r="E160" s="8"/>
      <c r="F160" s="8"/>
      <c r="G160" s="8"/>
      <c r="H160" s="8"/>
      <c r="I160" s="3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43"/>
      <c r="C161" s="43"/>
      <c r="D161" s="43"/>
      <c r="E161" s="8"/>
      <c r="F161" s="8"/>
      <c r="G161" s="8"/>
      <c r="H161" s="8"/>
      <c r="I161" s="3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43"/>
      <c r="C162" s="43"/>
      <c r="D162" s="43"/>
      <c r="E162" s="8"/>
      <c r="F162" s="8"/>
      <c r="G162" s="8"/>
      <c r="H162" s="8"/>
      <c r="I162" s="3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43"/>
      <c r="C163" s="43"/>
      <c r="D163" s="43"/>
      <c r="E163" s="8"/>
      <c r="F163" s="8"/>
      <c r="G163" s="8"/>
      <c r="H163" s="8"/>
      <c r="I163" s="3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43"/>
      <c r="C164" s="43"/>
      <c r="D164" s="43"/>
      <c r="E164" s="8"/>
      <c r="F164" s="8"/>
      <c r="G164" s="8"/>
      <c r="H164" s="8"/>
      <c r="I164" s="3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43"/>
      <c r="C165" s="43"/>
      <c r="D165" s="43"/>
      <c r="E165" s="8"/>
      <c r="F165" s="8"/>
      <c r="G165" s="8"/>
      <c r="H165" s="8"/>
      <c r="I165" s="3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43"/>
      <c r="C166" s="43"/>
      <c r="D166" s="43"/>
      <c r="E166" s="8"/>
      <c r="F166" s="8"/>
      <c r="G166" s="8"/>
      <c r="H166" s="8"/>
      <c r="I166" s="3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43"/>
      <c r="C167" s="43"/>
      <c r="D167" s="43"/>
      <c r="E167" s="8"/>
      <c r="F167" s="8"/>
      <c r="G167" s="8"/>
      <c r="H167" s="8"/>
      <c r="I167" s="3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43"/>
      <c r="C168" s="43"/>
      <c r="D168" s="43"/>
      <c r="E168" s="8"/>
      <c r="F168" s="8"/>
      <c r="G168" s="8"/>
      <c r="H168" s="8"/>
      <c r="I168" s="3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43"/>
      <c r="C169" s="43"/>
      <c r="D169" s="43"/>
      <c r="E169" s="8"/>
      <c r="F169" s="8"/>
      <c r="G169" s="8"/>
      <c r="H169" s="8"/>
      <c r="I169" s="3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43"/>
      <c r="C170" s="43"/>
      <c r="D170" s="43"/>
      <c r="E170" s="8"/>
      <c r="F170" s="8"/>
      <c r="G170" s="8"/>
      <c r="H170" s="8"/>
      <c r="I170" s="3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43"/>
      <c r="C171" s="43"/>
      <c r="D171" s="43"/>
      <c r="E171" s="8"/>
      <c r="F171" s="8"/>
      <c r="G171" s="8"/>
      <c r="H171" s="8"/>
      <c r="I171" s="3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43"/>
      <c r="C172" s="43"/>
      <c r="D172" s="43"/>
      <c r="E172" s="8"/>
      <c r="F172" s="8"/>
      <c r="G172" s="8"/>
      <c r="H172" s="8"/>
      <c r="I172" s="3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43"/>
      <c r="C173" s="43"/>
      <c r="D173" s="43"/>
      <c r="E173" s="8"/>
      <c r="F173" s="8"/>
      <c r="G173" s="8"/>
      <c r="H173" s="8"/>
      <c r="I173" s="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43"/>
      <c r="C174" s="43"/>
      <c r="D174" s="43"/>
      <c r="E174" s="8"/>
      <c r="F174" s="8"/>
      <c r="G174" s="8"/>
      <c r="H174" s="8"/>
      <c r="I174" s="3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43"/>
      <c r="C175" s="43"/>
      <c r="D175" s="43"/>
      <c r="E175" s="8"/>
      <c r="F175" s="8"/>
      <c r="G175" s="8"/>
      <c r="H175" s="8"/>
      <c r="I175" s="3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43"/>
      <c r="C176" s="43"/>
      <c r="D176" s="43"/>
      <c r="E176" s="8"/>
      <c r="F176" s="8"/>
      <c r="G176" s="8"/>
      <c r="H176" s="8"/>
      <c r="I176" s="3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43"/>
      <c r="C177" s="43"/>
      <c r="D177" s="43"/>
      <c r="E177" s="8"/>
      <c r="F177" s="8"/>
      <c r="G177" s="8"/>
      <c r="H177" s="8"/>
      <c r="I177" s="3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43"/>
      <c r="C178" s="43"/>
      <c r="D178" s="43"/>
      <c r="E178" s="8"/>
      <c r="F178" s="8"/>
      <c r="G178" s="8"/>
      <c r="H178" s="8"/>
      <c r="I178" s="3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43"/>
      <c r="C179" s="43"/>
      <c r="D179" s="43"/>
      <c r="E179" s="8"/>
      <c r="F179" s="8"/>
      <c r="G179" s="8"/>
      <c r="H179" s="8"/>
      <c r="I179" s="3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43"/>
      <c r="C180" s="43"/>
      <c r="D180" s="43"/>
      <c r="E180" s="8"/>
      <c r="F180" s="8"/>
      <c r="G180" s="8"/>
      <c r="H180" s="8"/>
      <c r="I180" s="3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43"/>
      <c r="C181" s="43"/>
      <c r="D181" s="43"/>
      <c r="E181" s="8"/>
      <c r="F181" s="8"/>
      <c r="G181" s="8"/>
      <c r="H181" s="8"/>
      <c r="I181" s="3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43"/>
      <c r="C182" s="43"/>
      <c r="D182" s="43"/>
      <c r="E182" s="8"/>
      <c r="F182" s="8"/>
      <c r="G182" s="8"/>
      <c r="H182" s="8"/>
      <c r="I182" s="3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43"/>
      <c r="C183" s="43"/>
      <c r="D183" s="43"/>
      <c r="E183" s="8"/>
      <c r="F183" s="8"/>
      <c r="G183" s="8"/>
      <c r="H183" s="8"/>
      <c r="I183" s="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43"/>
      <c r="C184" s="43"/>
      <c r="D184" s="43"/>
      <c r="E184" s="8"/>
      <c r="F184" s="8"/>
      <c r="G184" s="8"/>
      <c r="H184" s="8"/>
      <c r="I184" s="3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43"/>
      <c r="C185" s="43"/>
      <c r="D185" s="43"/>
      <c r="E185" s="8"/>
      <c r="F185" s="8"/>
      <c r="G185" s="8"/>
      <c r="H185" s="8"/>
      <c r="I185" s="3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43"/>
      <c r="C186" s="43"/>
      <c r="D186" s="43"/>
      <c r="E186" s="8"/>
      <c r="F186" s="8"/>
      <c r="G186" s="8"/>
      <c r="H186" s="8"/>
      <c r="I186" s="3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43"/>
      <c r="C187" s="43"/>
      <c r="D187" s="43"/>
      <c r="E187" s="8"/>
      <c r="F187" s="8"/>
      <c r="G187" s="8"/>
      <c r="H187" s="8"/>
      <c r="I187" s="3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43"/>
      <c r="C188" s="43"/>
      <c r="D188" s="43"/>
      <c r="E188" s="8"/>
      <c r="F188" s="8"/>
      <c r="G188" s="8"/>
      <c r="H188" s="8"/>
      <c r="I188" s="3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43"/>
      <c r="C189" s="43"/>
      <c r="D189" s="43"/>
      <c r="E189" s="8"/>
      <c r="F189" s="8"/>
      <c r="G189" s="8"/>
      <c r="H189" s="8"/>
      <c r="I189" s="3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43"/>
      <c r="C190" s="43"/>
      <c r="D190" s="43"/>
      <c r="E190" s="8"/>
      <c r="F190" s="8"/>
      <c r="G190" s="8"/>
      <c r="H190" s="8"/>
      <c r="I190" s="3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43"/>
      <c r="C191" s="43"/>
      <c r="D191" s="43"/>
      <c r="E191" s="8"/>
      <c r="F191" s="8"/>
      <c r="G191" s="8"/>
      <c r="H191" s="8"/>
      <c r="I191" s="3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43"/>
      <c r="C192" s="43"/>
      <c r="D192" s="43"/>
      <c r="E192" s="8"/>
      <c r="F192" s="8"/>
      <c r="G192" s="8"/>
      <c r="H192" s="8"/>
      <c r="I192" s="3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43"/>
      <c r="C193" s="43"/>
      <c r="D193" s="43"/>
      <c r="E193" s="8"/>
      <c r="F193" s="8"/>
      <c r="G193" s="8"/>
      <c r="H193" s="8"/>
      <c r="I193" s="3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43"/>
      <c r="C194" s="43"/>
      <c r="D194" s="43"/>
      <c r="E194" s="8"/>
      <c r="F194" s="8"/>
      <c r="G194" s="8"/>
      <c r="H194" s="8"/>
      <c r="I194" s="3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43"/>
      <c r="C195" s="43"/>
      <c r="D195" s="43"/>
      <c r="E195" s="8"/>
      <c r="F195" s="8"/>
      <c r="G195" s="8"/>
      <c r="H195" s="8"/>
      <c r="I195" s="3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43"/>
      <c r="C196" s="43"/>
      <c r="D196" s="43"/>
      <c r="E196" s="8"/>
      <c r="F196" s="8"/>
      <c r="G196" s="8"/>
      <c r="H196" s="8"/>
      <c r="I196" s="3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43"/>
      <c r="C197" s="43"/>
      <c r="D197" s="43"/>
      <c r="E197" s="8"/>
      <c r="F197" s="8"/>
      <c r="G197" s="8"/>
      <c r="H197" s="3"/>
      <c r="I197" s="3"/>
      <c r="J197" s="3"/>
      <c r="K197" s="3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43"/>
      <c r="C198" s="43"/>
      <c r="D198" s="43"/>
      <c r="E198" s="8"/>
      <c r="F198" s="8"/>
      <c r="G198" s="8"/>
      <c r="H198" s="3"/>
      <c r="I198" s="3"/>
      <c r="J198" s="3"/>
      <c r="K198" s="3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43"/>
      <c r="C199" s="43"/>
      <c r="D199" s="43"/>
      <c r="E199" s="8"/>
      <c r="F199" s="8"/>
      <c r="G199" s="8"/>
      <c r="H199" s="3"/>
      <c r="I199" s="3"/>
      <c r="J199" s="3"/>
      <c r="K199" s="3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43"/>
      <c r="C200" s="43"/>
      <c r="D200" s="43"/>
      <c r="E200" s="8"/>
      <c r="F200" s="8"/>
      <c r="G200" s="8"/>
      <c r="H200" s="3"/>
      <c r="I200" s="3"/>
      <c r="J200" s="3"/>
      <c r="K200" s="3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43"/>
      <c r="C201" s="43"/>
      <c r="D201" s="43"/>
      <c r="E201" s="8"/>
      <c r="F201" s="8"/>
      <c r="G201" s="8"/>
      <c r="H201" s="3"/>
      <c r="I201" s="3"/>
      <c r="J201" s="3"/>
      <c r="K201" s="3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43"/>
      <c r="C202" s="43"/>
      <c r="D202" s="43"/>
      <c r="E202" s="8"/>
      <c r="F202" s="8"/>
      <c r="G202" s="8"/>
      <c r="H202" s="3"/>
      <c r="I202" s="3"/>
      <c r="J202" s="3"/>
      <c r="K202" s="3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43"/>
      <c r="C203" s="43"/>
      <c r="D203" s="43"/>
      <c r="E203" s="8"/>
      <c r="F203" s="8"/>
      <c r="G203" s="8"/>
      <c r="H203" s="3"/>
      <c r="I203" s="3"/>
      <c r="J203" s="3"/>
      <c r="K203" s="3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43"/>
      <c r="C204" s="43"/>
      <c r="D204" s="43"/>
      <c r="E204" s="8"/>
      <c r="F204" s="8"/>
      <c r="G204" s="8"/>
      <c r="H204" s="3"/>
      <c r="I204" s="3"/>
      <c r="J204" s="3"/>
      <c r="K204" s="3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43"/>
      <c r="C205" s="43"/>
      <c r="D205" s="43"/>
      <c r="E205" s="8"/>
      <c r="F205" s="8"/>
      <c r="G205" s="8"/>
      <c r="H205" s="3"/>
      <c r="I205" s="3"/>
      <c r="J205" s="3"/>
      <c r="K205" s="3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43"/>
      <c r="C206" s="43"/>
      <c r="D206" s="43"/>
      <c r="E206" s="8"/>
      <c r="F206" s="8"/>
      <c r="G206" s="8"/>
      <c r="H206" s="3"/>
      <c r="I206" s="3"/>
      <c r="J206" s="3"/>
      <c r="K206" s="3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43"/>
      <c r="C207" s="43"/>
      <c r="D207" s="43"/>
      <c r="E207" s="8"/>
      <c r="F207" s="8"/>
      <c r="G207" s="8"/>
      <c r="H207" s="3"/>
      <c r="I207" s="3"/>
      <c r="J207" s="3"/>
      <c r="K207" s="3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43"/>
      <c r="C208" s="43"/>
      <c r="D208" s="43"/>
      <c r="E208" s="8"/>
      <c r="F208" s="8"/>
      <c r="G208" s="8"/>
      <c r="H208" s="3"/>
      <c r="I208" s="3"/>
      <c r="J208" s="3"/>
      <c r="K208" s="3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43"/>
      <c r="C209" s="43"/>
      <c r="D209" s="43"/>
      <c r="E209" s="8"/>
      <c r="F209" s="8"/>
      <c r="G209" s="8"/>
      <c r="H209" s="3"/>
      <c r="I209" s="3"/>
      <c r="J209" s="3"/>
      <c r="K209" s="3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43"/>
      <c r="C210" s="43"/>
      <c r="D210" s="43"/>
      <c r="E210" s="8"/>
      <c r="F210" s="8"/>
      <c r="G210" s="8"/>
      <c r="H210" s="3"/>
      <c r="I210" s="3"/>
      <c r="J210" s="3"/>
      <c r="K210" s="3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43"/>
      <c r="C211" s="43"/>
      <c r="D211" s="43"/>
      <c r="E211" s="8"/>
      <c r="F211" s="8"/>
      <c r="G211" s="8"/>
      <c r="H211" s="3"/>
      <c r="I211" s="3"/>
      <c r="J211" s="3"/>
      <c r="K211" s="3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43"/>
      <c r="C212" s="43"/>
      <c r="D212" s="43"/>
      <c r="E212" s="8"/>
      <c r="F212" s="8"/>
      <c r="G212" s="8"/>
      <c r="H212" s="3"/>
      <c r="I212" s="3"/>
      <c r="J212" s="3"/>
      <c r="K212" s="3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43"/>
      <c r="C213" s="43"/>
      <c r="D213" s="43"/>
      <c r="E213" s="8"/>
      <c r="F213" s="8"/>
      <c r="G213" s="8"/>
      <c r="H213" s="3"/>
      <c r="I213" s="3"/>
      <c r="J213" s="3"/>
      <c r="K213" s="3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43"/>
      <c r="C214" s="43"/>
      <c r="D214" s="43"/>
      <c r="E214" s="8"/>
      <c r="F214" s="8"/>
      <c r="G214" s="8"/>
      <c r="H214" s="3"/>
      <c r="I214" s="3"/>
      <c r="J214" s="3"/>
      <c r="K214" s="3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43"/>
      <c r="C215" s="43"/>
      <c r="D215" s="43"/>
      <c r="E215" s="8"/>
      <c r="F215" s="8"/>
      <c r="G215" s="8"/>
      <c r="H215" s="3"/>
      <c r="I215" s="3"/>
      <c r="J215" s="3"/>
      <c r="K215" s="3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43"/>
      <c r="C216" s="43"/>
      <c r="D216" s="43"/>
      <c r="E216" s="8"/>
      <c r="F216" s="8"/>
      <c r="G216" s="8"/>
      <c r="H216" s="3"/>
      <c r="I216" s="3"/>
      <c r="J216" s="3"/>
      <c r="K216" s="3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43"/>
      <c r="C217" s="43"/>
      <c r="D217" s="43"/>
      <c r="E217" s="8"/>
      <c r="F217" s="8"/>
      <c r="G217" s="8"/>
      <c r="H217" s="3"/>
      <c r="I217" s="3"/>
      <c r="J217" s="3"/>
      <c r="K217" s="3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43"/>
      <c r="C218" s="43"/>
      <c r="D218" s="43"/>
      <c r="E218" s="8"/>
      <c r="F218" s="8"/>
      <c r="G218" s="8"/>
      <c r="H218" s="3"/>
      <c r="I218" s="3"/>
      <c r="J218" s="3"/>
      <c r="K218" s="3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43"/>
      <c r="C219" s="43"/>
      <c r="D219" s="43"/>
      <c r="E219" s="8"/>
      <c r="F219" s="8"/>
      <c r="G219" s="8"/>
      <c r="H219" s="3"/>
      <c r="I219" s="3"/>
      <c r="J219" s="3"/>
      <c r="K219" s="3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43"/>
      <c r="C220" s="43"/>
      <c r="D220" s="43"/>
      <c r="E220" s="8"/>
      <c r="F220" s="8"/>
      <c r="G220" s="8"/>
      <c r="H220" s="3"/>
      <c r="I220" s="3"/>
      <c r="J220" s="3"/>
      <c r="K220" s="3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3"/>
      <c r="B221" s="3"/>
      <c r="C221" s="3"/>
      <c r="D221" s="3"/>
      <c r="E221" s="8"/>
      <c r="F221" s="8"/>
      <c r="G221" s="8"/>
      <c r="H221" s="3"/>
      <c r="I221" s="3"/>
      <c r="J221" s="3"/>
      <c r="K221" s="3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3"/>
      <c r="B222" s="3"/>
      <c r="C222" s="3"/>
      <c r="D222" s="3"/>
      <c r="E222" s="8"/>
      <c r="F222" s="8"/>
      <c r="G222" s="8"/>
      <c r="H222" s="3"/>
      <c r="I222" s="3"/>
      <c r="J222" s="3"/>
      <c r="K222" s="3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A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14"/>
    <col customWidth="1" min="5" max="5" width="64.43"/>
    <col customWidth="1" min="7" max="7" width="24.86"/>
    <col customWidth="1" min="12" max="12" width="48.29"/>
  </cols>
  <sheetData>
    <row r="1">
      <c r="A1" s="52" t="s">
        <v>25</v>
      </c>
      <c r="B1" s="53" t="s">
        <v>26</v>
      </c>
      <c r="G1" s="54" t="s">
        <v>27</v>
      </c>
      <c r="H1" s="55" t="s">
        <v>26</v>
      </c>
    </row>
    <row r="2">
      <c r="B2" s="56" t="s">
        <v>5</v>
      </c>
      <c r="C2" s="57" t="s">
        <v>6</v>
      </c>
      <c r="D2" s="58" t="s">
        <v>28</v>
      </c>
      <c r="E2" s="56" t="s">
        <v>29</v>
      </c>
      <c r="H2" s="59" t="s">
        <v>5</v>
      </c>
      <c r="I2" s="59" t="s">
        <v>6</v>
      </c>
      <c r="J2" s="60" t="s">
        <v>28</v>
      </c>
      <c r="K2" s="59" t="s">
        <v>29</v>
      </c>
    </row>
    <row r="3">
      <c r="A3" s="61" t="s">
        <v>30</v>
      </c>
      <c r="B3" s="62">
        <f>('Company B'!C16+'Company A'!C16-'Company A'!B16-'Company B'!B16)/('Company B'!B16+'Company A'!B16)</f>
        <v>0.05456413928</v>
      </c>
      <c r="C3" s="62">
        <f>('Company B'!D16+'Company A'!D16-'Company A'!C16-'Company B'!C16)/('Company B'!C16+'Company A'!C16)</f>
        <v>0.02246249863</v>
      </c>
      <c r="D3" s="63">
        <f t="shared" ref="D3:D4" si="1">AVERAGE(B3:C3)</f>
        <v>0.03851331895</v>
      </c>
      <c r="G3" s="64" t="s">
        <v>31</v>
      </c>
      <c r="H3" s="65">
        <v>0.0546</v>
      </c>
      <c r="I3" s="65">
        <v>0.0225</v>
      </c>
      <c r="J3" s="66">
        <f t="shared" ref="J3:J5" si="2">AVERAGE(H3:I3)</f>
        <v>0.03855</v>
      </c>
      <c r="K3" s="67"/>
    </row>
    <row r="4">
      <c r="A4" s="61" t="s">
        <v>32</v>
      </c>
      <c r="B4" s="62">
        <f>('Company B'!C20+'Company A'!C20-'Company A'!B20-'Company B'!B20)/('Company B'!B20+'Company A'!B20)</f>
        <v>0.02160564021</v>
      </c>
      <c r="C4" s="62">
        <f>('Company B'!D20+'Company A'!D20-'Company A'!C20-'Company B'!C20)/('Company B'!C20+'Company A'!C20)</f>
        <v>0.01907094093</v>
      </c>
      <c r="D4" s="63">
        <f t="shared" si="1"/>
        <v>0.02033829057</v>
      </c>
      <c r="E4" s="68" t="s">
        <v>33</v>
      </c>
      <c r="G4" s="64" t="s">
        <v>34</v>
      </c>
      <c r="H4" s="69">
        <f>('Company B'!C11+'Company A'!C11-'Company A'!B11-'Company B'!B11)/('Company B'!B11+'Company A'!B11)</f>
        <v>0.1578702885</v>
      </c>
      <c r="I4" s="69">
        <f>('Company B'!D11+'Company A'!D11-'Company A'!C11-'Company B'!C11)/('Company B'!C11+'Company A'!C11)</f>
        <v>0.04506814312</v>
      </c>
      <c r="J4" s="66">
        <f t="shared" si="2"/>
        <v>0.1014692158</v>
      </c>
      <c r="K4" s="67"/>
    </row>
    <row r="5">
      <c r="G5" s="61" t="s">
        <v>21</v>
      </c>
      <c r="H5" s="70">
        <f>('Company B'!C14+'Company A'!C14)/('Company A'!C20+'Company B'!C20)*1000</f>
        <v>669.0412585</v>
      </c>
      <c r="I5" s="70">
        <f>('Company B'!D14+'Company A'!D14)/('Company A'!D20+'Company B'!D20)*1000</f>
        <v>688.4147673</v>
      </c>
      <c r="J5" s="71">
        <f t="shared" si="2"/>
        <v>678.7280129</v>
      </c>
    </row>
    <row r="6">
      <c r="G6" s="68" t="s">
        <v>35</v>
      </c>
    </row>
    <row r="7">
      <c r="A7" s="52" t="s">
        <v>25</v>
      </c>
      <c r="B7" s="53" t="s">
        <v>36</v>
      </c>
    </row>
    <row r="8">
      <c r="B8" s="56" t="s">
        <v>5</v>
      </c>
      <c r="C8" s="56" t="s">
        <v>6</v>
      </c>
      <c r="D8" s="58" t="s">
        <v>28</v>
      </c>
      <c r="E8" s="56" t="s">
        <v>29</v>
      </c>
    </row>
    <row r="9">
      <c r="A9" s="61" t="s">
        <v>30</v>
      </c>
      <c r="B9" s="72">
        <v>0.0815</v>
      </c>
      <c r="C9" s="72">
        <v>0.0473</v>
      </c>
      <c r="D9" s="63">
        <f t="shared" ref="D9:D10" si="3">AVERAGE(B9:C9)</f>
        <v>0.0644</v>
      </c>
      <c r="G9" s="54" t="s">
        <v>37</v>
      </c>
      <c r="H9" s="73" t="s">
        <v>36</v>
      </c>
    </row>
    <row r="10">
      <c r="A10" s="61" t="s">
        <v>32</v>
      </c>
      <c r="B10" s="72">
        <v>0.0269</v>
      </c>
      <c r="C10" s="72">
        <v>0.051</v>
      </c>
      <c r="D10" s="63">
        <f t="shared" si="3"/>
        <v>0.03895</v>
      </c>
      <c r="H10" s="74" t="s">
        <v>4</v>
      </c>
      <c r="I10" s="74" t="s">
        <v>5</v>
      </c>
      <c r="J10" s="74" t="s">
        <v>6</v>
      </c>
      <c r="K10" s="60" t="s">
        <v>28</v>
      </c>
      <c r="L10" s="59" t="s">
        <v>29</v>
      </c>
    </row>
    <row r="11">
      <c r="G11" s="64" t="s">
        <v>31</v>
      </c>
      <c r="H11" s="65">
        <f>'Company A'!B14/('Company A'!B14+'Company B'!B14)</f>
        <v>0.3397366195</v>
      </c>
      <c r="I11" s="65">
        <f>'Company A'!C14/('Company A'!C14+'Company B'!C14)</f>
        <v>0.3743345164</v>
      </c>
      <c r="J11" s="65">
        <f>'Company A'!D14/('Company A'!D14+'Company B'!D14)</f>
        <v>0.3903109795</v>
      </c>
      <c r="K11" s="66">
        <f>AVERAGE(H11:J11)</f>
        <v>0.3681273718</v>
      </c>
      <c r="L11" s="67"/>
    </row>
    <row r="12" ht="24.75" customHeight="1">
      <c r="G12" s="64" t="s">
        <v>21</v>
      </c>
      <c r="H12" s="75">
        <f>'Company A'!B14/'Company A'!B20*1000</f>
        <v>688.372093</v>
      </c>
      <c r="I12" s="75">
        <f>'Company A'!C14/'Company A'!C20*1000</f>
        <v>804.5292014</v>
      </c>
      <c r="J12" s="75">
        <f>'Company A'!D14/'Company A'!D20*1000</f>
        <v>836.9244727</v>
      </c>
      <c r="K12" s="71">
        <f>820.73</f>
        <v>820.73</v>
      </c>
      <c r="L12" s="76" t="s">
        <v>38</v>
      </c>
    </row>
    <row r="13">
      <c r="A13" s="52" t="s">
        <v>25</v>
      </c>
      <c r="B13" s="53" t="s">
        <v>39</v>
      </c>
      <c r="G13" s="61"/>
      <c r="H13" s="70"/>
      <c r="I13" s="70"/>
    </row>
    <row r="14">
      <c r="B14" s="56" t="s">
        <v>5</v>
      </c>
      <c r="C14" s="56" t="s">
        <v>6</v>
      </c>
      <c r="D14" s="58" t="s">
        <v>28</v>
      </c>
      <c r="E14" s="56" t="s">
        <v>29</v>
      </c>
    </row>
    <row r="15">
      <c r="A15" s="61" t="s">
        <v>30</v>
      </c>
      <c r="B15" s="72">
        <v>0.0284</v>
      </c>
      <c r="C15" s="72">
        <v>-0.003</v>
      </c>
      <c r="D15" s="63">
        <f t="shared" ref="D15:D16" si="4">AVERAGE(B15:C15)</f>
        <v>0.0127</v>
      </c>
      <c r="E15" s="68" t="s">
        <v>40</v>
      </c>
      <c r="G15" s="54" t="s">
        <v>37</v>
      </c>
      <c r="H15" s="73" t="s">
        <v>39</v>
      </c>
    </row>
    <row r="16">
      <c r="A16" s="61" t="s">
        <v>32</v>
      </c>
      <c r="B16" s="72">
        <v>0.0192</v>
      </c>
      <c r="C16" s="72">
        <v>0.0046</v>
      </c>
      <c r="D16" s="63">
        <f t="shared" si="4"/>
        <v>0.0119</v>
      </c>
      <c r="H16" s="74" t="s">
        <v>4</v>
      </c>
      <c r="I16" s="74" t="s">
        <v>5</v>
      </c>
      <c r="J16" s="74" t="s">
        <v>6</v>
      </c>
      <c r="K16" s="60" t="s">
        <v>28</v>
      </c>
      <c r="L16" s="59" t="s">
        <v>29</v>
      </c>
    </row>
    <row r="17" ht="22.5" customHeight="1">
      <c r="G17" s="64" t="s">
        <v>31</v>
      </c>
      <c r="H17" s="65">
        <v>0.6275</v>
      </c>
      <c r="I17" s="65">
        <v>0.669</v>
      </c>
      <c r="J17" s="65">
        <v>0.6884</v>
      </c>
      <c r="K17" s="66">
        <f>AVERAGE(H17:J17)</f>
        <v>0.6616333333</v>
      </c>
      <c r="L17" s="76" t="s">
        <v>41</v>
      </c>
    </row>
    <row r="18" ht="22.5" customHeight="1">
      <c r="G18" s="64" t="s">
        <v>21</v>
      </c>
      <c r="H18" s="77">
        <v>600.15</v>
      </c>
      <c r="I18" s="77">
        <v>607.8</v>
      </c>
      <c r="J18" s="77">
        <v>618.19</v>
      </c>
      <c r="K18" s="78">
        <v>613.0</v>
      </c>
      <c r="L18" s="76" t="s">
        <v>42</v>
      </c>
    </row>
  </sheetData>
  <mergeCells count="16">
    <mergeCell ref="A1:A2"/>
    <mergeCell ref="A7:A8"/>
    <mergeCell ref="A13:A14"/>
    <mergeCell ref="G1:G2"/>
    <mergeCell ref="G9:G10"/>
    <mergeCell ref="G15:G16"/>
    <mergeCell ref="B7:E7"/>
    <mergeCell ref="B13:E13"/>
    <mergeCell ref="B1:E1"/>
    <mergeCell ref="H1:L1"/>
    <mergeCell ref="K2:L2"/>
    <mergeCell ref="K3:L3"/>
    <mergeCell ref="K4:L4"/>
    <mergeCell ref="K5:L5"/>
    <mergeCell ref="H9:L9"/>
    <mergeCell ref="H15:L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5.57"/>
    <col customWidth="1" min="2" max="2" width="136.29"/>
    <col customWidth="1" min="3" max="6" width="14.43"/>
  </cols>
  <sheetData>
    <row r="1">
      <c r="A1" s="79" t="s">
        <v>43</v>
      </c>
    </row>
    <row r="2">
      <c r="A2" s="80"/>
      <c r="B2" s="80"/>
    </row>
    <row r="3">
      <c r="A3" s="81" t="s">
        <v>44</v>
      </c>
    </row>
    <row r="4">
      <c r="A4" s="82" t="s">
        <v>45</v>
      </c>
    </row>
    <row r="5">
      <c r="A5" s="83"/>
      <c r="B5" s="80"/>
    </row>
    <row r="6">
      <c r="A6" s="81" t="s">
        <v>46</v>
      </c>
    </row>
    <row r="7">
      <c r="A7" s="84" t="s">
        <v>47</v>
      </c>
    </row>
    <row r="8">
      <c r="A8" s="84" t="s">
        <v>48</v>
      </c>
    </row>
    <row r="9">
      <c r="A9" s="84" t="s">
        <v>49</v>
      </c>
    </row>
    <row r="10">
      <c r="A10" s="84" t="s">
        <v>50</v>
      </c>
    </row>
    <row r="11">
      <c r="A11" s="84" t="s">
        <v>51</v>
      </c>
    </row>
    <row r="12">
      <c r="A12" s="80"/>
      <c r="B12" s="80"/>
    </row>
    <row r="13">
      <c r="A13" s="83"/>
      <c r="B13" s="80"/>
    </row>
    <row r="14">
      <c r="A14" s="85" t="s">
        <v>52</v>
      </c>
    </row>
    <row r="15">
      <c r="A15" s="86" t="s">
        <v>53</v>
      </c>
      <c r="B15" s="87" t="s">
        <v>54</v>
      </c>
    </row>
    <row r="16">
      <c r="A16" s="86" t="s">
        <v>55</v>
      </c>
      <c r="B16" s="86" t="s">
        <v>56</v>
      </c>
    </row>
    <row r="17">
      <c r="A17" s="86" t="s">
        <v>57</v>
      </c>
      <c r="B17" s="86" t="s">
        <v>58</v>
      </c>
    </row>
    <row r="18">
      <c r="A18" s="80"/>
      <c r="B18" s="80"/>
    </row>
    <row r="19">
      <c r="A19" s="80"/>
      <c r="B19" s="80"/>
    </row>
    <row r="20">
      <c r="A20" s="85" t="s">
        <v>48</v>
      </c>
    </row>
    <row r="21" ht="15.75" customHeight="1">
      <c r="A21" s="84" t="s">
        <v>59</v>
      </c>
    </row>
    <row r="22" ht="15.75" customHeight="1">
      <c r="A22" s="84" t="s">
        <v>60</v>
      </c>
    </row>
    <row r="23" ht="15.75" customHeight="1">
      <c r="A23" s="80"/>
      <c r="B23" s="80"/>
    </row>
    <row r="24" ht="15.75" customHeight="1">
      <c r="A24" s="80"/>
      <c r="B24" s="80"/>
    </row>
    <row r="25" ht="15.75" customHeight="1">
      <c r="A25" s="85" t="s">
        <v>61</v>
      </c>
    </row>
    <row r="26" ht="15.75" customHeight="1">
      <c r="A26" s="80"/>
      <c r="B26" s="80"/>
    </row>
    <row r="27" ht="15.75" customHeight="1">
      <c r="A27" s="80"/>
      <c r="B27" s="80"/>
    </row>
    <row r="28" ht="15.75" customHeight="1">
      <c r="A28" s="85" t="s">
        <v>50</v>
      </c>
    </row>
    <row r="29" ht="15.75" customHeight="1">
      <c r="A29" s="84" t="s">
        <v>62</v>
      </c>
    </row>
    <row r="30" ht="15.75" customHeight="1">
      <c r="A30" s="84" t="s">
        <v>63</v>
      </c>
    </row>
    <row r="31" ht="15.75" customHeight="1">
      <c r="A31" s="83"/>
      <c r="B31" s="83"/>
    </row>
    <row r="32" ht="15.75" customHeight="1">
      <c r="A32" s="80"/>
      <c r="B32" s="80"/>
    </row>
    <row r="33" ht="15.75" customHeight="1">
      <c r="A33" s="85" t="s">
        <v>51</v>
      </c>
    </row>
    <row r="34" ht="15.75" customHeight="1">
      <c r="A34" s="84" t="s">
        <v>64</v>
      </c>
    </row>
    <row r="35" ht="15.75" customHeight="1">
      <c r="A35" s="83"/>
    </row>
    <row r="36" ht="15.75" customHeight="1">
      <c r="A36" s="80"/>
      <c r="B36" s="80"/>
    </row>
    <row r="37" ht="15.75" customHeight="1">
      <c r="A37" s="80"/>
      <c r="B37" s="80"/>
    </row>
    <row r="38" ht="15.75" customHeight="1">
      <c r="A38" s="80"/>
      <c r="B38" s="80"/>
    </row>
    <row r="39" ht="15.75" customHeight="1">
      <c r="A39" s="80"/>
      <c r="B39" s="80"/>
    </row>
    <row r="40" ht="15.75" customHeight="1">
      <c r="A40" s="80"/>
      <c r="B40" s="80"/>
    </row>
    <row r="41" ht="15.75" customHeight="1">
      <c r="A41" s="80"/>
      <c r="B41" s="80"/>
    </row>
    <row r="42" ht="15.75" customHeight="1">
      <c r="A42" s="80"/>
      <c r="B42" s="80"/>
    </row>
    <row r="43" ht="15.75" customHeight="1">
      <c r="A43" s="80"/>
      <c r="B43" s="80"/>
    </row>
    <row r="44" ht="15.75" customHeight="1">
      <c r="A44" s="80"/>
      <c r="B44" s="80"/>
    </row>
    <row r="45" ht="15.75" customHeight="1">
      <c r="A45" s="80"/>
      <c r="B45" s="80"/>
    </row>
    <row r="46" ht="15.75" customHeight="1">
      <c r="A46" s="80"/>
      <c r="B46" s="80"/>
    </row>
    <row r="47" ht="15.75" customHeight="1">
      <c r="A47" s="80"/>
      <c r="B47" s="80"/>
    </row>
    <row r="48" ht="15.75" customHeight="1">
      <c r="A48" s="80"/>
      <c r="B48" s="80"/>
    </row>
    <row r="49" ht="15.75" customHeight="1">
      <c r="A49" s="80"/>
      <c r="B49" s="80"/>
    </row>
    <row r="50" ht="15.75" customHeight="1">
      <c r="A50" s="80"/>
      <c r="B50" s="80"/>
    </row>
    <row r="51" ht="15.75" customHeight="1">
      <c r="A51" s="80"/>
      <c r="B51" s="80"/>
    </row>
    <row r="52" ht="15.75" customHeight="1">
      <c r="A52" s="80"/>
      <c r="B52" s="80"/>
    </row>
    <row r="53" ht="15.75" customHeight="1">
      <c r="A53" s="80"/>
      <c r="B53" s="80"/>
    </row>
    <row r="54" ht="15.75" customHeight="1">
      <c r="A54" s="80"/>
      <c r="B54" s="80"/>
    </row>
    <row r="55" ht="15.75" customHeight="1">
      <c r="A55" s="80"/>
      <c r="B55" s="80"/>
    </row>
    <row r="56" ht="15.75" customHeight="1">
      <c r="A56" s="80"/>
      <c r="B56" s="80"/>
    </row>
    <row r="57" ht="15.75" customHeight="1">
      <c r="A57" s="80"/>
      <c r="B57" s="80"/>
    </row>
    <row r="58" ht="15.75" customHeight="1">
      <c r="A58" s="80"/>
      <c r="B58" s="80"/>
    </row>
    <row r="59" ht="15.75" customHeight="1">
      <c r="A59" s="80"/>
      <c r="B59" s="80"/>
    </row>
    <row r="60" ht="15.75" customHeight="1">
      <c r="A60" s="80"/>
      <c r="B60" s="80"/>
    </row>
    <row r="61" ht="15.75" customHeight="1">
      <c r="A61" s="80"/>
      <c r="B61" s="80"/>
    </row>
    <row r="62" ht="15.75" customHeight="1">
      <c r="A62" s="80"/>
      <c r="B62" s="80"/>
    </row>
    <row r="63" ht="15.75" customHeight="1">
      <c r="A63" s="80"/>
      <c r="B63" s="80"/>
    </row>
    <row r="64" ht="15.75" customHeight="1">
      <c r="A64" s="80"/>
      <c r="B64" s="80"/>
    </row>
    <row r="65" ht="15.75" customHeight="1">
      <c r="A65" s="80"/>
      <c r="B65" s="80"/>
    </row>
    <row r="66" ht="15.75" customHeight="1">
      <c r="A66" s="80"/>
      <c r="B66" s="80"/>
    </row>
    <row r="67" ht="15.75" customHeight="1">
      <c r="A67" s="80"/>
      <c r="B67" s="80"/>
    </row>
    <row r="68" ht="15.75" customHeight="1">
      <c r="A68" s="80"/>
      <c r="B68" s="80"/>
    </row>
    <row r="69" ht="15.75" customHeight="1">
      <c r="A69" s="80"/>
      <c r="B69" s="80"/>
    </row>
    <row r="70" ht="15.75" customHeight="1">
      <c r="A70" s="80"/>
      <c r="B70" s="80"/>
    </row>
    <row r="71" ht="15.75" customHeight="1">
      <c r="A71" s="80"/>
      <c r="B71" s="80"/>
    </row>
    <row r="72" ht="15.75" customHeight="1">
      <c r="A72" s="80"/>
      <c r="B72" s="80"/>
    </row>
    <row r="73" ht="15.75" customHeight="1">
      <c r="A73" s="80"/>
      <c r="B73" s="80"/>
    </row>
    <row r="74" ht="15.75" customHeight="1">
      <c r="A74" s="80"/>
      <c r="B74" s="80"/>
    </row>
    <row r="75" ht="15.75" customHeight="1">
      <c r="A75" s="80"/>
      <c r="B75" s="80"/>
    </row>
    <row r="76" ht="15.75" customHeight="1">
      <c r="A76" s="80"/>
      <c r="B76" s="80"/>
    </row>
    <row r="77" ht="15.75" customHeight="1">
      <c r="A77" s="80"/>
      <c r="B77" s="80"/>
    </row>
    <row r="78" ht="15.75" customHeight="1">
      <c r="A78" s="80"/>
      <c r="B78" s="80"/>
    </row>
    <row r="79" ht="15.75" customHeight="1">
      <c r="A79" s="80"/>
      <c r="B79" s="80"/>
    </row>
    <row r="80" ht="15.75" customHeight="1">
      <c r="A80" s="80"/>
      <c r="B80" s="80"/>
    </row>
    <row r="81" ht="15.75" customHeight="1">
      <c r="A81" s="80"/>
      <c r="B81" s="80"/>
    </row>
    <row r="82" ht="15.75" customHeight="1">
      <c r="A82" s="80"/>
      <c r="B82" s="80"/>
    </row>
    <row r="83" ht="15.75" customHeight="1">
      <c r="A83" s="80"/>
      <c r="B83" s="80"/>
    </row>
    <row r="84" ht="15.75" customHeight="1">
      <c r="A84" s="80"/>
      <c r="B84" s="80"/>
    </row>
    <row r="85" ht="15.75" customHeight="1">
      <c r="A85" s="80"/>
      <c r="B85" s="80"/>
    </row>
    <row r="86" ht="15.75" customHeight="1">
      <c r="A86" s="80"/>
      <c r="B86" s="80"/>
    </row>
    <row r="87" ht="15.75" customHeight="1">
      <c r="A87" s="80"/>
      <c r="B87" s="80"/>
    </row>
    <row r="88" ht="15.75" customHeight="1">
      <c r="A88" s="80"/>
      <c r="B88" s="80"/>
    </row>
    <row r="89" ht="15.75" customHeight="1">
      <c r="A89" s="80"/>
      <c r="B89" s="80"/>
    </row>
    <row r="90" ht="15.75" customHeight="1">
      <c r="A90" s="80"/>
      <c r="B90" s="80"/>
    </row>
    <row r="91" ht="15.75" customHeight="1">
      <c r="A91" s="80"/>
      <c r="B91" s="80"/>
    </row>
    <row r="92" ht="15.75" customHeight="1">
      <c r="A92" s="80"/>
      <c r="B92" s="80"/>
    </row>
    <row r="93" ht="15.75" customHeight="1">
      <c r="A93" s="80"/>
      <c r="B93" s="80"/>
    </row>
    <row r="94" ht="15.75" customHeight="1">
      <c r="A94" s="80"/>
      <c r="B94" s="80"/>
    </row>
    <row r="95" ht="15.75" customHeight="1">
      <c r="A95" s="80"/>
      <c r="B95" s="80"/>
    </row>
    <row r="96" ht="15.75" customHeight="1">
      <c r="A96" s="80"/>
      <c r="B96" s="80"/>
    </row>
    <row r="97" ht="15.75" customHeight="1">
      <c r="A97" s="80"/>
      <c r="B97" s="80"/>
    </row>
    <row r="98" ht="15.75" customHeight="1">
      <c r="A98" s="80"/>
      <c r="B98" s="80"/>
    </row>
    <row r="99" ht="15.75" customHeight="1">
      <c r="A99" s="80"/>
      <c r="B99" s="80"/>
    </row>
    <row r="100" ht="15.75" customHeight="1">
      <c r="A100" s="80"/>
      <c r="B100" s="80"/>
    </row>
    <row r="101" ht="15.75" customHeight="1">
      <c r="A101" s="80"/>
      <c r="B101" s="80"/>
    </row>
    <row r="102" ht="15.75" customHeight="1">
      <c r="A102" s="80"/>
      <c r="B102" s="80"/>
    </row>
    <row r="103" ht="15.75" customHeight="1">
      <c r="A103" s="80"/>
      <c r="B103" s="80"/>
    </row>
    <row r="104" ht="15.75" customHeight="1">
      <c r="A104" s="80"/>
      <c r="B104" s="80"/>
    </row>
    <row r="105" ht="15.75" customHeight="1">
      <c r="A105" s="80"/>
      <c r="B105" s="80"/>
    </row>
    <row r="106" ht="15.75" customHeight="1">
      <c r="A106" s="80"/>
      <c r="B106" s="80"/>
    </row>
    <row r="107" ht="15.75" customHeight="1">
      <c r="A107" s="80"/>
      <c r="B107" s="80"/>
    </row>
    <row r="108" ht="15.75" customHeight="1">
      <c r="A108" s="80"/>
      <c r="B108" s="80"/>
    </row>
    <row r="109" ht="15.75" customHeight="1">
      <c r="A109" s="80"/>
      <c r="B109" s="80"/>
    </row>
    <row r="110" ht="15.75" customHeight="1">
      <c r="A110" s="80"/>
      <c r="B110" s="80"/>
    </row>
    <row r="111" ht="15.75" customHeight="1">
      <c r="A111" s="80"/>
      <c r="B111" s="80"/>
    </row>
    <row r="112" ht="15.75" customHeight="1">
      <c r="A112" s="80"/>
      <c r="B112" s="80"/>
    </row>
    <row r="113" ht="15.75" customHeight="1">
      <c r="A113" s="80"/>
      <c r="B113" s="80"/>
    </row>
    <row r="114" ht="15.75" customHeight="1">
      <c r="A114" s="80"/>
      <c r="B114" s="80"/>
    </row>
    <row r="115" ht="15.75" customHeight="1">
      <c r="A115" s="80"/>
      <c r="B115" s="80"/>
    </row>
    <row r="116" ht="15.75" customHeight="1">
      <c r="A116" s="80"/>
      <c r="B116" s="80"/>
    </row>
    <row r="117" ht="15.75" customHeight="1">
      <c r="A117" s="80"/>
      <c r="B117" s="80"/>
    </row>
    <row r="118" ht="15.75" customHeight="1">
      <c r="A118" s="80"/>
      <c r="B118" s="80"/>
    </row>
    <row r="119" ht="15.75" customHeight="1">
      <c r="A119" s="80"/>
      <c r="B119" s="80"/>
    </row>
    <row r="120" ht="15.75" customHeight="1">
      <c r="A120" s="80"/>
      <c r="B120" s="80"/>
    </row>
    <row r="121" ht="15.75" customHeight="1">
      <c r="A121" s="80"/>
      <c r="B121" s="80"/>
    </row>
    <row r="122" ht="15.75" customHeight="1">
      <c r="A122" s="80"/>
      <c r="B122" s="80"/>
    </row>
    <row r="123" ht="15.75" customHeight="1">
      <c r="A123" s="80"/>
      <c r="B123" s="80"/>
    </row>
    <row r="124" ht="15.75" customHeight="1">
      <c r="A124" s="80"/>
      <c r="B124" s="80"/>
    </row>
    <row r="125" ht="15.75" customHeight="1">
      <c r="A125" s="80"/>
      <c r="B125" s="80"/>
    </row>
    <row r="126" ht="15.75" customHeight="1">
      <c r="A126" s="80"/>
      <c r="B126" s="80"/>
    </row>
    <row r="127" ht="15.75" customHeight="1">
      <c r="A127" s="80"/>
      <c r="B127" s="80"/>
    </row>
    <row r="128" ht="15.75" customHeight="1">
      <c r="A128" s="80"/>
      <c r="B128" s="80"/>
    </row>
    <row r="129" ht="15.75" customHeight="1">
      <c r="A129" s="80"/>
      <c r="B129" s="80"/>
    </row>
    <row r="130" ht="15.75" customHeight="1">
      <c r="A130" s="80"/>
      <c r="B130" s="80"/>
    </row>
    <row r="131" ht="15.75" customHeight="1">
      <c r="A131" s="80"/>
      <c r="B131" s="80"/>
    </row>
    <row r="132" ht="15.75" customHeight="1">
      <c r="A132" s="80"/>
      <c r="B132" s="80"/>
    </row>
    <row r="133" ht="15.75" customHeight="1">
      <c r="A133" s="80"/>
      <c r="B133" s="80"/>
    </row>
    <row r="134" ht="15.75" customHeight="1">
      <c r="A134" s="80"/>
      <c r="B134" s="80"/>
    </row>
    <row r="135" ht="15.75" customHeight="1">
      <c r="A135" s="80"/>
      <c r="B135" s="80"/>
    </row>
    <row r="136" ht="15.75" customHeight="1">
      <c r="A136" s="80"/>
      <c r="B136" s="80"/>
    </row>
    <row r="137" ht="15.75" customHeight="1">
      <c r="A137" s="80"/>
      <c r="B137" s="80"/>
    </row>
    <row r="138" ht="15.75" customHeight="1">
      <c r="A138" s="80"/>
      <c r="B138" s="80"/>
    </row>
    <row r="139" ht="15.75" customHeight="1">
      <c r="A139" s="80"/>
      <c r="B139" s="80"/>
    </row>
    <row r="140" ht="15.75" customHeight="1">
      <c r="A140" s="80"/>
      <c r="B140" s="80"/>
    </row>
    <row r="141" ht="15.75" customHeight="1">
      <c r="A141" s="80"/>
      <c r="B141" s="80"/>
    </row>
    <row r="142" ht="15.75" customHeight="1">
      <c r="A142" s="80"/>
      <c r="B142" s="80"/>
    </row>
    <row r="143" ht="15.75" customHeight="1">
      <c r="A143" s="80"/>
      <c r="B143" s="80"/>
    </row>
    <row r="144" ht="15.75" customHeight="1">
      <c r="A144" s="80"/>
      <c r="B144" s="80"/>
    </row>
    <row r="145" ht="15.75" customHeight="1">
      <c r="A145" s="80"/>
      <c r="B145" s="80"/>
    </row>
    <row r="146" ht="15.75" customHeight="1">
      <c r="A146" s="80"/>
      <c r="B146" s="80"/>
    </row>
    <row r="147" ht="15.75" customHeight="1">
      <c r="A147" s="80"/>
      <c r="B147" s="80"/>
    </row>
    <row r="148" ht="15.75" customHeight="1">
      <c r="A148" s="80"/>
      <c r="B148" s="80"/>
    </row>
    <row r="149" ht="15.75" customHeight="1">
      <c r="A149" s="80"/>
      <c r="B149" s="80"/>
    </row>
    <row r="150" ht="15.75" customHeight="1">
      <c r="A150" s="80"/>
      <c r="B150" s="80"/>
    </row>
    <row r="151" ht="15.75" customHeight="1">
      <c r="A151" s="80"/>
      <c r="B151" s="80"/>
    </row>
    <row r="152" ht="15.75" customHeight="1">
      <c r="A152" s="80"/>
      <c r="B152" s="80"/>
    </row>
    <row r="153" ht="15.75" customHeight="1">
      <c r="A153" s="80"/>
      <c r="B153" s="80"/>
    </row>
    <row r="154" ht="15.75" customHeight="1">
      <c r="A154" s="80"/>
      <c r="B154" s="80"/>
    </row>
    <row r="155" ht="15.75" customHeight="1">
      <c r="A155" s="80"/>
      <c r="B155" s="80"/>
    </row>
    <row r="156" ht="15.75" customHeight="1">
      <c r="A156" s="80"/>
      <c r="B156" s="80"/>
    </row>
    <row r="157" ht="15.75" customHeight="1">
      <c r="A157" s="80"/>
      <c r="B157" s="80"/>
    </row>
    <row r="158" ht="15.75" customHeight="1">
      <c r="A158" s="80"/>
      <c r="B158" s="80"/>
    </row>
    <row r="159" ht="15.75" customHeight="1">
      <c r="A159" s="80"/>
      <c r="B159" s="80"/>
    </row>
    <row r="160" ht="15.75" customHeight="1">
      <c r="A160" s="80"/>
      <c r="B160" s="80"/>
    </row>
    <row r="161" ht="15.75" customHeight="1">
      <c r="A161" s="80"/>
      <c r="B161" s="80"/>
    </row>
    <row r="162" ht="15.75" customHeight="1">
      <c r="A162" s="80"/>
      <c r="B162" s="80"/>
    </row>
    <row r="163" ht="15.75" customHeight="1">
      <c r="A163" s="80"/>
      <c r="B163" s="80"/>
    </row>
    <row r="164" ht="15.75" customHeight="1">
      <c r="A164" s="80"/>
      <c r="B164" s="80"/>
    </row>
    <row r="165" ht="15.75" customHeight="1">
      <c r="A165" s="80"/>
      <c r="B165" s="80"/>
    </row>
    <row r="166" ht="15.75" customHeight="1">
      <c r="A166" s="80"/>
      <c r="B166" s="80"/>
    </row>
    <row r="167" ht="15.75" customHeight="1">
      <c r="A167" s="80"/>
      <c r="B167" s="80"/>
    </row>
    <row r="168" ht="15.75" customHeight="1">
      <c r="A168" s="80"/>
      <c r="B168" s="80"/>
    </row>
    <row r="169" ht="15.75" customHeight="1">
      <c r="A169" s="80"/>
      <c r="B169" s="80"/>
    </row>
    <row r="170" ht="15.75" customHeight="1">
      <c r="A170" s="80"/>
      <c r="B170" s="80"/>
    </row>
    <row r="171" ht="15.75" customHeight="1">
      <c r="A171" s="80"/>
      <c r="B171" s="80"/>
    </row>
    <row r="172" ht="15.75" customHeight="1">
      <c r="A172" s="80"/>
      <c r="B172" s="80"/>
    </row>
    <row r="173" ht="15.75" customHeight="1">
      <c r="A173" s="80"/>
      <c r="B173" s="80"/>
    </row>
    <row r="174" ht="15.75" customHeight="1">
      <c r="A174" s="80"/>
      <c r="B174" s="80"/>
    </row>
    <row r="175" ht="15.75" customHeight="1">
      <c r="A175" s="80"/>
      <c r="B175" s="80"/>
    </row>
    <row r="176" ht="15.75" customHeight="1">
      <c r="A176" s="80"/>
      <c r="B176" s="80"/>
    </row>
    <row r="177" ht="15.75" customHeight="1">
      <c r="A177" s="80"/>
      <c r="B177" s="80"/>
    </row>
    <row r="178" ht="15.75" customHeight="1">
      <c r="A178" s="80"/>
      <c r="B178" s="80"/>
    </row>
    <row r="179" ht="15.75" customHeight="1">
      <c r="A179" s="80"/>
      <c r="B179" s="80"/>
    </row>
    <row r="180" ht="15.75" customHeight="1">
      <c r="A180" s="80"/>
      <c r="B180" s="80"/>
    </row>
    <row r="181" ht="15.75" customHeight="1">
      <c r="A181" s="80"/>
      <c r="B181" s="80"/>
    </row>
    <row r="182" ht="15.75" customHeight="1">
      <c r="A182" s="80"/>
      <c r="B182" s="80"/>
    </row>
    <row r="183" ht="15.75" customHeight="1">
      <c r="A183" s="80"/>
      <c r="B183" s="80"/>
    </row>
    <row r="184" ht="15.75" customHeight="1">
      <c r="A184" s="80"/>
      <c r="B184" s="80"/>
    </row>
    <row r="185" ht="15.75" customHeight="1">
      <c r="A185" s="80"/>
      <c r="B185" s="80"/>
    </row>
    <row r="186" ht="15.75" customHeight="1">
      <c r="A186" s="80"/>
      <c r="B186" s="80"/>
    </row>
    <row r="187" ht="15.75" customHeight="1">
      <c r="A187" s="80"/>
      <c r="B187" s="80"/>
    </row>
    <row r="188" ht="15.75" customHeight="1">
      <c r="A188" s="80"/>
      <c r="B188" s="80"/>
    </row>
    <row r="189" ht="15.75" customHeight="1">
      <c r="A189" s="80"/>
      <c r="B189" s="80"/>
    </row>
    <row r="190" ht="15.75" customHeight="1">
      <c r="A190" s="80"/>
      <c r="B190" s="80"/>
    </row>
    <row r="191" ht="15.75" customHeight="1">
      <c r="A191" s="80"/>
      <c r="B191" s="80"/>
    </row>
    <row r="192" ht="15.75" customHeight="1">
      <c r="A192" s="80"/>
      <c r="B192" s="80"/>
    </row>
    <row r="193" ht="15.75" customHeight="1">
      <c r="A193" s="80"/>
      <c r="B193" s="80"/>
    </row>
    <row r="194" ht="15.75" customHeight="1">
      <c r="A194" s="80"/>
      <c r="B194" s="80"/>
    </row>
    <row r="195" ht="15.75" customHeight="1">
      <c r="A195" s="80"/>
      <c r="B195" s="80"/>
    </row>
    <row r="196" ht="15.75" customHeight="1">
      <c r="A196" s="80"/>
      <c r="B196" s="80"/>
    </row>
    <row r="197" ht="15.75" customHeight="1">
      <c r="A197" s="80"/>
      <c r="B197" s="80"/>
    </row>
    <row r="198" ht="15.75" customHeight="1">
      <c r="A198" s="80"/>
      <c r="B198" s="80"/>
    </row>
    <row r="199" ht="15.75" customHeight="1">
      <c r="A199" s="80"/>
      <c r="B199" s="80"/>
    </row>
    <row r="200" ht="15.75" customHeight="1">
      <c r="A200" s="80"/>
      <c r="B200" s="80"/>
    </row>
    <row r="201" ht="15.75" customHeight="1">
      <c r="A201" s="80"/>
      <c r="B201" s="80"/>
    </row>
    <row r="202" ht="15.75" customHeight="1">
      <c r="A202" s="80"/>
      <c r="B202" s="80"/>
    </row>
    <row r="203" ht="15.75" customHeight="1">
      <c r="A203" s="80"/>
      <c r="B203" s="80"/>
    </row>
    <row r="204" ht="15.75" customHeight="1">
      <c r="A204" s="80"/>
      <c r="B204" s="80"/>
    </row>
    <row r="205" ht="15.75" customHeight="1">
      <c r="A205" s="80"/>
      <c r="B205" s="80"/>
    </row>
    <row r="206" ht="15.75" customHeight="1">
      <c r="A206" s="80"/>
      <c r="B206" s="80"/>
    </row>
    <row r="207" ht="15.75" customHeight="1">
      <c r="A207" s="80"/>
      <c r="B207" s="80"/>
    </row>
    <row r="208" ht="15.75" customHeight="1">
      <c r="A208" s="80"/>
      <c r="B208" s="80"/>
    </row>
    <row r="209" ht="15.75" customHeight="1">
      <c r="A209" s="80"/>
      <c r="B209" s="80"/>
    </row>
    <row r="210" ht="15.75" customHeight="1">
      <c r="A210" s="80"/>
      <c r="B210" s="80"/>
    </row>
    <row r="211" ht="15.75" customHeight="1">
      <c r="A211" s="80"/>
      <c r="B211" s="80"/>
    </row>
    <row r="212" ht="15.75" customHeight="1">
      <c r="A212" s="80"/>
      <c r="B212" s="80"/>
    </row>
    <row r="213" ht="15.75" customHeight="1">
      <c r="A213" s="80"/>
      <c r="B213" s="80"/>
    </row>
    <row r="214" ht="15.75" customHeight="1">
      <c r="A214" s="80"/>
      <c r="B214" s="80"/>
    </row>
    <row r="215" ht="15.75" customHeight="1">
      <c r="A215" s="80"/>
      <c r="B215" s="80"/>
    </row>
    <row r="216" ht="15.75" customHeight="1">
      <c r="A216" s="80"/>
      <c r="B216" s="80"/>
    </row>
    <row r="217" ht="15.75" customHeight="1">
      <c r="A217" s="80"/>
      <c r="B217" s="80"/>
    </row>
    <row r="218" ht="15.75" customHeight="1">
      <c r="A218" s="80"/>
      <c r="B218" s="80"/>
    </row>
    <row r="219" ht="15.75" customHeight="1">
      <c r="A219" s="80"/>
      <c r="B219" s="80"/>
    </row>
    <row r="220" ht="15.75" customHeight="1">
      <c r="A220" s="80"/>
      <c r="B220" s="80"/>
    </row>
    <row r="221" ht="15.75" customHeight="1">
      <c r="A221" s="80"/>
      <c r="B221" s="80"/>
    </row>
    <row r="222" ht="15.75" customHeight="1">
      <c r="A222" s="80"/>
      <c r="B222" s="80"/>
    </row>
    <row r="223" ht="15.75" customHeight="1">
      <c r="A223" s="80"/>
      <c r="B223" s="80"/>
    </row>
    <row r="224" ht="15.75" customHeight="1">
      <c r="A224" s="80"/>
      <c r="B224" s="80"/>
    </row>
    <row r="225" ht="15.75" customHeight="1">
      <c r="A225" s="80"/>
      <c r="B225" s="80"/>
    </row>
    <row r="226" ht="15.75" customHeight="1">
      <c r="A226" s="80"/>
      <c r="B226" s="80"/>
    </row>
    <row r="227" ht="15.75" customHeight="1">
      <c r="A227" s="80"/>
      <c r="B227" s="80"/>
    </row>
    <row r="228" ht="15.75" customHeight="1">
      <c r="A228" s="80"/>
      <c r="B228" s="80"/>
    </row>
    <row r="229" ht="15.75" customHeight="1">
      <c r="A229" s="80"/>
      <c r="B229" s="80"/>
    </row>
    <row r="230" ht="15.75" customHeight="1">
      <c r="A230" s="80"/>
      <c r="B230" s="80"/>
    </row>
    <row r="231" ht="15.75" customHeight="1">
      <c r="A231" s="80"/>
      <c r="B231" s="80"/>
    </row>
    <row r="232" ht="15.75" customHeight="1">
      <c r="A232" s="80"/>
      <c r="B232" s="80"/>
    </row>
    <row r="233" ht="15.75" customHeight="1">
      <c r="A233" s="80"/>
      <c r="B233" s="80"/>
    </row>
    <row r="234" ht="15.75" customHeight="1">
      <c r="A234" s="80"/>
      <c r="B234" s="8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B1"/>
    <mergeCell ref="A3:B3"/>
    <mergeCell ref="A4:B4"/>
    <mergeCell ref="A6:B6"/>
    <mergeCell ref="A7:B7"/>
    <mergeCell ref="A8:B8"/>
    <mergeCell ref="A9:B9"/>
    <mergeCell ref="A28:B28"/>
    <mergeCell ref="A29:B29"/>
    <mergeCell ref="A30:B30"/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4" width="14.86"/>
    <col customWidth="1" min="5" max="5" width="28.0"/>
    <col customWidth="1" min="6" max="6" width="16.14"/>
    <col customWidth="1" min="7" max="7" width="39.43"/>
    <col customWidth="1" min="8" max="8" width="16.29"/>
    <col customWidth="1" min="9" max="9" width="15.57"/>
    <col customWidth="1" min="10" max="10" width="14.86"/>
    <col customWidth="1" min="11" max="11" width="27.43"/>
    <col customWidth="1" min="12" max="12" width="26.43"/>
    <col customWidth="1" min="13" max="13" width="39.43"/>
    <col customWidth="1" min="14" max="14" width="16.14"/>
    <col customWidth="1" min="15" max="15" width="20.14"/>
    <col customWidth="1" min="16" max="16" width="18.57"/>
    <col customWidth="1" min="17" max="17" width="28.14"/>
    <col customWidth="1" min="18" max="27" width="10.71"/>
  </cols>
  <sheetData>
    <row r="1" ht="12.75" customHeight="1">
      <c r="A1" s="88" t="s">
        <v>65</v>
      </c>
      <c r="B1" s="8"/>
      <c r="C1" s="4"/>
      <c r="D1" s="8"/>
      <c r="E1" s="3"/>
      <c r="F1" s="3"/>
      <c r="G1" s="8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2.75" customHeight="1">
      <c r="A2" s="4" t="s">
        <v>1</v>
      </c>
      <c r="B2" s="8" t="s">
        <v>66</v>
      </c>
      <c r="C2" s="4"/>
      <c r="D2" s="8"/>
      <c r="E2" s="3"/>
      <c r="F2" s="3"/>
      <c r="G2" s="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2.75" customHeight="1">
      <c r="A3" s="3"/>
      <c r="B3" s="8" t="s">
        <v>67</v>
      </c>
      <c r="C3" s="4"/>
      <c r="D3" s="8"/>
      <c r="E3" s="3"/>
      <c r="F3" s="3"/>
      <c r="G3" s="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2.75" customHeight="1">
      <c r="A4" s="3"/>
      <c r="B4" s="3"/>
      <c r="C4" s="3"/>
      <c r="D4" s="3"/>
      <c r="E4" s="3"/>
      <c r="F4" s="3"/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2.75" customHeight="1">
      <c r="A5" s="1" t="s">
        <v>68</v>
      </c>
      <c r="B5" s="2"/>
      <c r="C5" s="2"/>
      <c r="D5" s="2"/>
      <c r="E5" s="3"/>
      <c r="F5" s="3"/>
      <c r="G5" s="1" t="s">
        <v>69</v>
      </c>
      <c r="H5" s="2"/>
      <c r="I5" s="2"/>
      <c r="J5" s="2"/>
      <c r="K5" s="3"/>
      <c r="L5" s="3"/>
      <c r="M5" s="1" t="s">
        <v>70</v>
      </c>
      <c r="N5" s="2"/>
      <c r="O5" s="2"/>
      <c r="P5" s="2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2.75" customHeight="1">
      <c r="A6" s="6" t="s">
        <v>3</v>
      </c>
      <c r="B6" s="89" t="s">
        <v>4</v>
      </c>
      <c r="C6" s="90" t="s">
        <v>5</v>
      </c>
      <c r="D6" s="90" t="s">
        <v>6</v>
      </c>
      <c r="E6" s="91" t="s">
        <v>29</v>
      </c>
      <c r="F6" s="3"/>
      <c r="G6" s="6" t="s">
        <v>3</v>
      </c>
      <c r="H6" s="89" t="s">
        <v>4</v>
      </c>
      <c r="I6" s="90" t="s">
        <v>5</v>
      </c>
      <c r="J6" s="90" t="s">
        <v>6</v>
      </c>
      <c r="K6" s="91" t="s">
        <v>29</v>
      </c>
      <c r="L6" s="3"/>
      <c r="M6" s="6" t="s">
        <v>3</v>
      </c>
      <c r="N6" s="89" t="s">
        <v>4</v>
      </c>
      <c r="O6" s="90" t="s">
        <v>5</v>
      </c>
      <c r="P6" s="90" t="s">
        <v>6</v>
      </c>
      <c r="Q6" s="91" t="s">
        <v>29</v>
      </c>
      <c r="R6" s="3"/>
      <c r="S6" s="3"/>
      <c r="T6" s="3"/>
      <c r="U6" s="3"/>
      <c r="V6" s="3"/>
      <c r="W6" s="3"/>
      <c r="X6" s="3"/>
      <c r="Y6" s="3"/>
      <c r="Z6" s="3"/>
      <c r="AA6" s="3"/>
    </row>
    <row r="7" ht="12.75" customHeight="1">
      <c r="A7" s="9"/>
      <c r="B7" s="92" t="s">
        <v>8</v>
      </c>
      <c r="C7" s="93" t="s">
        <v>8</v>
      </c>
      <c r="D7" s="93" t="s">
        <v>8</v>
      </c>
      <c r="E7" s="94"/>
      <c r="F7" s="3"/>
      <c r="G7" s="9"/>
      <c r="H7" s="92" t="s">
        <v>8</v>
      </c>
      <c r="I7" s="93" t="s">
        <v>8</v>
      </c>
      <c r="J7" s="93" t="s">
        <v>8</v>
      </c>
      <c r="K7" s="94"/>
      <c r="L7" s="3"/>
      <c r="M7" s="9"/>
      <c r="N7" s="92" t="s">
        <v>8</v>
      </c>
      <c r="O7" s="93" t="s">
        <v>8</v>
      </c>
      <c r="P7" s="93" t="s">
        <v>8</v>
      </c>
      <c r="Q7" s="94"/>
      <c r="R7" s="3"/>
      <c r="S7" s="3"/>
      <c r="T7" s="3"/>
      <c r="U7" s="3"/>
      <c r="V7" s="3"/>
      <c r="W7" s="3"/>
      <c r="X7" s="3"/>
      <c r="Y7" s="3"/>
      <c r="Z7" s="3"/>
      <c r="AA7" s="3"/>
    </row>
    <row r="8" ht="12.75" customHeight="1">
      <c r="A8" s="95" t="s">
        <v>9</v>
      </c>
      <c r="B8" s="12"/>
      <c r="C8" s="12"/>
      <c r="D8" s="12"/>
      <c r="E8" s="3"/>
      <c r="F8" s="3"/>
      <c r="G8" s="95" t="s">
        <v>9</v>
      </c>
      <c r="H8" s="12"/>
      <c r="I8" s="12"/>
      <c r="J8" s="12"/>
      <c r="K8" s="3"/>
      <c r="L8" s="3"/>
      <c r="M8" s="95" t="s">
        <v>9</v>
      </c>
      <c r="N8" s="12"/>
      <c r="O8" s="12"/>
      <c r="P8" s="12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2.75" customHeight="1">
      <c r="A9" s="96" t="s">
        <v>10</v>
      </c>
      <c r="B9" s="12">
        <v>2362.0</v>
      </c>
      <c r="C9" s="97">
        <v>2449.0</v>
      </c>
      <c r="D9" s="97">
        <v>2542.0</v>
      </c>
      <c r="E9" s="3"/>
      <c r="F9" s="3"/>
      <c r="G9" s="96" t="s">
        <v>10</v>
      </c>
      <c r="H9" s="12">
        <v>2362.0</v>
      </c>
      <c r="I9" s="12">
        <f t="shared" ref="I9:J9" si="1">I21</f>
        <v>2414.147034</v>
      </c>
      <c r="J9" s="12">
        <f t="shared" si="1"/>
        <v>2468.302423</v>
      </c>
      <c r="K9" s="3"/>
      <c r="L9" s="3"/>
      <c r="M9" s="96" t="s">
        <v>10</v>
      </c>
      <c r="N9" s="17">
        <f t="shared" ref="N9:N14" si="4">SUM(N7:N8)</f>
        <v>0</v>
      </c>
      <c r="O9" s="12">
        <f t="shared" ref="O9:P9" si="2">C9-I9</f>
        <v>34.85296614</v>
      </c>
      <c r="P9" s="12">
        <f t="shared" si="2"/>
        <v>73.69757692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2.75" customHeight="1">
      <c r="A10" s="98" t="s">
        <v>11</v>
      </c>
      <c r="B10" s="15">
        <v>-1795.9</v>
      </c>
      <c r="C10" s="99">
        <v>1862.0</v>
      </c>
      <c r="D10" s="99">
        <v>133.0</v>
      </c>
      <c r="E10" s="3"/>
      <c r="F10" s="3"/>
      <c r="G10" s="98" t="s">
        <v>11</v>
      </c>
      <c r="H10" s="15">
        <v>-1795.9</v>
      </c>
      <c r="I10" s="15">
        <f t="shared" ref="I10:J10" si="3">-I24</f>
        <v>-1835.651174</v>
      </c>
      <c r="J10" s="15">
        <f t="shared" si="3"/>
        <v>-1876.829446</v>
      </c>
      <c r="K10" s="3"/>
      <c r="L10" s="3"/>
      <c r="M10" s="98" t="s">
        <v>11</v>
      </c>
      <c r="N10" s="17">
        <f t="shared" si="4"/>
        <v>0</v>
      </c>
      <c r="O10" s="15">
        <f>27</f>
        <v>27</v>
      </c>
      <c r="P10" s="15">
        <f>56</f>
        <v>56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2.75" customHeight="1">
      <c r="A11" s="35" t="s">
        <v>12</v>
      </c>
      <c r="B11" s="17">
        <f>SUM(B9:B10)</f>
        <v>566.1</v>
      </c>
      <c r="C11" s="100">
        <v>587.0</v>
      </c>
      <c r="D11" s="100">
        <v>609.0</v>
      </c>
      <c r="E11" s="3"/>
      <c r="F11" s="3"/>
      <c r="G11" s="35" t="s">
        <v>12</v>
      </c>
      <c r="H11" s="17">
        <f t="shared" ref="H11:J11" si="5">SUM(H9:H10)</f>
        <v>566.1</v>
      </c>
      <c r="I11" s="17">
        <f t="shared" si="5"/>
        <v>578.4958599</v>
      </c>
      <c r="J11" s="17">
        <f t="shared" si="5"/>
        <v>591.4729769</v>
      </c>
      <c r="K11" s="3"/>
      <c r="L11" s="3"/>
      <c r="M11" s="35" t="s">
        <v>12</v>
      </c>
      <c r="N11" s="17">
        <f t="shared" si="4"/>
        <v>0</v>
      </c>
      <c r="O11" s="17">
        <f>8</f>
        <v>8</v>
      </c>
      <c r="P11" s="17">
        <f>D11-J11</f>
        <v>17.52702309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2.75" customHeight="1">
      <c r="A12" s="96" t="s">
        <v>71</v>
      </c>
      <c r="B12" s="12">
        <v>-27.0</v>
      </c>
      <c r="C12" s="12">
        <v>-27.0</v>
      </c>
      <c r="D12" s="12">
        <v>-27.0</v>
      </c>
      <c r="E12" s="3"/>
      <c r="F12" s="3"/>
      <c r="G12" s="96" t="s">
        <v>71</v>
      </c>
      <c r="H12" s="12">
        <v>-27.0</v>
      </c>
      <c r="I12" s="12">
        <v>-27.0</v>
      </c>
      <c r="J12" s="12">
        <v>-27.0</v>
      </c>
      <c r="K12" s="3"/>
      <c r="L12" s="3"/>
      <c r="M12" s="96" t="s">
        <v>71</v>
      </c>
      <c r="N12" s="17">
        <f t="shared" si="4"/>
        <v>0</v>
      </c>
      <c r="O12" s="12">
        <f t="shared" ref="O12:P12" si="6">C12-I12</f>
        <v>0</v>
      </c>
      <c r="P12" s="12">
        <f t="shared" si="6"/>
        <v>0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75" customHeight="1">
      <c r="A13" s="101" t="s">
        <v>14</v>
      </c>
      <c r="B13" s="12">
        <v>-44.9</v>
      </c>
      <c r="C13" s="12">
        <v>-44.9</v>
      </c>
      <c r="D13" s="12">
        <v>-44.9</v>
      </c>
      <c r="E13" s="3"/>
      <c r="F13" s="3"/>
      <c r="G13" s="101" t="s">
        <v>14</v>
      </c>
      <c r="H13" s="12">
        <v>-44.9</v>
      </c>
      <c r="I13" s="12">
        <v>-44.9</v>
      </c>
      <c r="J13" s="12">
        <v>-44.9</v>
      </c>
      <c r="K13" s="3"/>
      <c r="L13" s="3"/>
      <c r="M13" s="101" t="s">
        <v>14</v>
      </c>
      <c r="N13" s="17">
        <f t="shared" si="4"/>
        <v>0</v>
      </c>
      <c r="O13" s="12">
        <f t="shared" ref="O13:P13" si="7">C13-I13</f>
        <v>0</v>
      </c>
      <c r="P13" s="12">
        <f t="shared" si="7"/>
        <v>0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2.75" customHeight="1">
      <c r="A14" s="102" t="s">
        <v>15</v>
      </c>
      <c r="B14" s="20">
        <v>-293.8</v>
      </c>
      <c r="C14" s="20">
        <v>-293.8</v>
      </c>
      <c r="D14" s="20">
        <v>-293.8</v>
      </c>
      <c r="E14" s="3"/>
      <c r="F14" s="3"/>
      <c r="G14" s="102" t="s">
        <v>15</v>
      </c>
      <c r="H14" s="20">
        <v>-293.8</v>
      </c>
      <c r="I14" s="20">
        <v>-293.8</v>
      </c>
      <c r="J14" s="20">
        <v>-293.8</v>
      </c>
      <c r="K14" s="3"/>
      <c r="L14" s="3"/>
      <c r="M14" s="102" t="s">
        <v>15</v>
      </c>
      <c r="N14" s="17">
        <f t="shared" si="4"/>
        <v>0</v>
      </c>
      <c r="O14" s="20">
        <f t="shared" ref="O14:P14" si="8">C14-I14</f>
        <v>0</v>
      </c>
      <c r="P14" s="20">
        <f t="shared" si="8"/>
        <v>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4.25" customHeight="1">
      <c r="A15" s="103" t="s">
        <v>16</v>
      </c>
      <c r="B15" s="104">
        <f>SUM(B11:B14)</f>
        <v>200.4</v>
      </c>
      <c r="C15" s="105">
        <v>221.0</v>
      </c>
      <c r="D15" s="105">
        <v>243.0</v>
      </c>
      <c r="E15" s="3"/>
      <c r="F15" s="3"/>
      <c r="G15" s="103" t="s">
        <v>16</v>
      </c>
      <c r="H15" s="17">
        <f t="shared" ref="H15:J15" si="9">SUM(H11:H14)</f>
        <v>200.4</v>
      </c>
      <c r="I15" s="17">
        <f t="shared" si="9"/>
        <v>212.7958599</v>
      </c>
      <c r="J15" s="17">
        <f t="shared" si="9"/>
        <v>225.7729769</v>
      </c>
      <c r="K15" s="3"/>
      <c r="L15" s="3"/>
      <c r="M15" s="103" t="s">
        <v>16</v>
      </c>
      <c r="N15" s="17">
        <f>SUM(N11:N14)</f>
        <v>0</v>
      </c>
      <c r="O15" s="47">
        <f t="shared" ref="O15:P15" si="10">C15-I15</f>
        <v>8.204140065</v>
      </c>
      <c r="P15" s="47">
        <f t="shared" si="10"/>
        <v>17.22702309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40.5" customHeight="1">
      <c r="A16" s="106" t="s">
        <v>72</v>
      </c>
      <c r="B16" s="107"/>
      <c r="C16" s="108">
        <v>0.1038</v>
      </c>
      <c r="D16" s="108">
        <v>0.1006</v>
      </c>
      <c r="E16" s="109" t="s">
        <v>73</v>
      </c>
      <c r="F16" s="3"/>
      <c r="G16" s="106" t="s">
        <v>72</v>
      </c>
      <c r="H16" s="107"/>
      <c r="I16" s="110">
        <f t="shared" ref="I16:J16" si="11">(I15-H15)/H15</f>
        <v>0.0618555885</v>
      </c>
      <c r="J16" s="110">
        <f t="shared" si="11"/>
        <v>0.060983879</v>
      </c>
      <c r="K16" s="109" t="s">
        <v>74</v>
      </c>
      <c r="L16" s="3"/>
      <c r="M16" s="106" t="s">
        <v>72</v>
      </c>
      <c r="N16" s="107"/>
      <c r="O16" s="108">
        <f t="shared" ref="O16:P16" si="12">C16-I16</f>
        <v>0.0419444115</v>
      </c>
      <c r="P16" s="108">
        <f t="shared" si="12"/>
        <v>0.039616121</v>
      </c>
      <c r="Q16" s="109" t="s">
        <v>75</v>
      </c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75" customHeight="1">
      <c r="A17" s="111"/>
      <c r="B17" s="112"/>
      <c r="C17" s="113"/>
      <c r="D17" s="113"/>
      <c r="E17" s="3"/>
      <c r="F17" s="3"/>
      <c r="G17" s="111"/>
      <c r="H17" s="23"/>
      <c r="I17" s="23"/>
      <c r="J17" s="23"/>
      <c r="K17" s="3"/>
      <c r="L17" s="3"/>
      <c r="M17" s="111"/>
      <c r="N17" s="23"/>
      <c r="O17" s="23"/>
      <c r="P17" s="2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2.75" customHeight="1">
      <c r="A18" s="24" t="s">
        <v>17</v>
      </c>
      <c r="B18" s="45"/>
      <c r="C18" s="114"/>
      <c r="D18" s="114"/>
      <c r="E18" s="3"/>
      <c r="F18" s="3"/>
      <c r="G18" s="24" t="s">
        <v>17</v>
      </c>
      <c r="H18" s="45"/>
      <c r="I18" s="45"/>
      <c r="J18" s="45"/>
      <c r="K18" s="3"/>
      <c r="L18" s="3"/>
      <c r="M18" s="24" t="s">
        <v>17</v>
      </c>
      <c r="N18" s="45"/>
      <c r="O18" s="45"/>
      <c r="P18" s="4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6" t="s">
        <v>18</v>
      </c>
      <c r="B19" s="115">
        <v>1354.0</v>
      </c>
      <c r="C19" s="116">
        <v>1441.0</v>
      </c>
      <c r="D19" s="116">
        <v>1441.0</v>
      </c>
      <c r="E19" s="117" t="s">
        <v>76</v>
      </c>
      <c r="F19" s="3"/>
      <c r="G19" s="26" t="s">
        <v>18</v>
      </c>
      <c r="H19" s="115">
        <v>1354.0</v>
      </c>
      <c r="I19" s="118">
        <f>H19*(Comparables!$D$3+1)</f>
        <v>1406.147034</v>
      </c>
      <c r="J19" s="118">
        <f>I19*(Comparables!$D$3+1)</f>
        <v>1460.302423</v>
      </c>
      <c r="K19" s="109" t="s">
        <v>77</v>
      </c>
      <c r="L19" s="3"/>
      <c r="M19" s="26" t="s">
        <v>18</v>
      </c>
      <c r="N19" s="17">
        <f t="shared" ref="N19:N20" si="13">SUM(N17:N18)</f>
        <v>0</v>
      </c>
      <c r="O19" s="17">
        <f t="shared" ref="O19:O22" si="14">C19-I19</f>
        <v>34.85296614</v>
      </c>
      <c r="P19" s="17">
        <f>74</f>
        <v>74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>
      <c r="A20" s="30" t="s">
        <v>19</v>
      </c>
      <c r="B20" s="119">
        <v>1008.0</v>
      </c>
      <c r="C20" s="120">
        <v>1008.0</v>
      </c>
      <c r="D20" s="120">
        <v>1008.0</v>
      </c>
      <c r="E20" s="121" t="s">
        <v>78</v>
      </c>
      <c r="F20" s="3"/>
      <c r="G20" s="30" t="s">
        <v>19</v>
      </c>
      <c r="H20" s="119">
        <v>1008.0</v>
      </c>
      <c r="I20" s="119">
        <v>1008.0</v>
      </c>
      <c r="J20" s="119">
        <v>1008.0</v>
      </c>
      <c r="K20" s="3"/>
      <c r="L20" s="3"/>
      <c r="M20" s="30" t="s">
        <v>19</v>
      </c>
      <c r="N20" s="17">
        <f t="shared" si="13"/>
        <v>0</v>
      </c>
      <c r="O20" s="47">
        <f t="shared" si="14"/>
        <v>0</v>
      </c>
      <c r="P20" s="47">
        <f>D20-J20</f>
        <v>0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75" customHeight="1">
      <c r="A21" s="122" t="s">
        <v>10</v>
      </c>
      <c r="B21" s="48">
        <f t="shared" ref="B21:D21" si="15">sum(B19:B20)</f>
        <v>2362</v>
      </c>
      <c r="C21" s="48">
        <f t="shared" si="15"/>
        <v>2449</v>
      </c>
      <c r="D21" s="48">
        <f t="shared" si="15"/>
        <v>2449</v>
      </c>
      <c r="E21" s="3"/>
      <c r="F21" s="3"/>
      <c r="G21" s="122" t="s">
        <v>10</v>
      </c>
      <c r="H21" s="48">
        <f t="shared" ref="H21:J21" si="16">sum(H19:H20)</f>
        <v>2362</v>
      </c>
      <c r="I21" s="48">
        <f t="shared" si="16"/>
        <v>2414.147034</v>
      </c>
      <c r="J21" s="48">
        <f t="shared" si="16"/>
        <v>2468.302423</v>
      </c>
      <c r="K21" s="3"/>
      <c r="L21" s="3"/>
      <c r="M21" s="122" t="s">
        <v>10</v>
      </c>
      <c r="N21" s="48">
        <f>sum(N19:N20)</f>
        <v>0</v>
      </c>
      <c r="O21" s="47">
        <f t="shared" si="14"/>
        <v>34.85296614</v>
      </c>
      <c r="P21" s="47">
        <f>74</f>
        <v>74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23" t="s">
        <v>72</v>
      </c>
      <c r="B22" s="124"/>
      <c r="C22" s="125">
        <f>(C21-B21)/B21</f>
        <v>0.03683319221</v>
      </c>
      <c r="D22" s="126">
        <v>0.0379</v>
      </c>
      <c r="E22" s="3"/>
      <c r="F22" s="3"/>
      <c r="G22" s="123" t="s">
        <v>72</v>
      </c>
      <c r="H22" s="48"/>
      <c r="I22" s="127">
        <f t="shared" ref="I22:J22" si="17">(I21-H21)/H21</f>
        <v>0.02207749105</v>
      </c>
      <c r="J22" s="127">
        <f t="shared" si="17"/>
        <v>0.02243251486</v>
      </c>
      <c r="K22" s="109" t="s">
        <v>79</v>
      </c>
      <c r="L22" s="3"/>
      <c r="M22" s="123" t="s">
        <v>72</v>
      </c>
      <c r="N22" s="17">
        <f t="shared" ref="N22:N23" si="18">SUM(N20:N21)</f>
        <v>0</v>
      </c>
      <c r="O22" s="128">
        <f t="shared" si="14"/>
        <v>0.01475570116</v>
      </c>
      <c r="P22" s="128">
        <f>D22-J22</f>
        <v>0.01546748514</v>
      </c>
      <c r="Q22" s="109" t="s">
        <v>80</v>
      </c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>
      <c r="A23" s="129"/>
      <c r="B23" s="94"/>
      <c r="C23" s="94"/>
      <c r="D23" s="94"/>
      <c r="E23" s="3"/>
      <c r="F23" s="3"/>
      <c r="G23" s="129"/>
      <c r="H23" s="48"/>
      <c r="I23" s="48"/>
      <c r="J23" s="48"/>
      <c r="K23" s="3"/>
      <c r="L23" s="3"/>
      <c r="M23" s="129"/>
      <c r="N23" s="17">
        <f t="shared" si="18"/>
        <v>0</v>
      </c>
      <c r="O23" s="130"/>
      <c r="P23" s="130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75" customHeight="1">
      <c r="A24" s="131" t="s">
        <v>11</v>
      </c>
      <c r="B24" s="48">
        <v>1796.0</v>
      </c>
      <c r="C24" s="48">
        <f t="shared" ref="C24:D24" si="19">(1796/2362)*C21</f>
        <v>1862.152413</v>
      </c>
      <c r="D24" s="48">
        <f t="shared" si="19"/>
        <v>1862.152413</v>
      </c>
      <c r="E24" s="121" t="s">
        <v>81</v>
      </c>
      <c r="F24" s="3"/>
      <c r="G24" s="131" t="s">
        <v>11</v>
      </c>
      <c r="H24" s="48">
        <v>1796.0</v>
      </c>
      <c r="I24" s="48">
        <f t="shared" ref="I24:J24" si="20">(1796/2362)*I21</f>
        <v>1835.651174</v>
      </c>
      <c r="J24" s="48">
        <f t="shared" si="20"/>
        <v>1876.829446</v>
      </c>
      <c r="K24" s="3"/>
      <c r="L24" s="3"/>
      <c r="M24" s="131" t="s">
        <v>11</v>
      </c>
      <c r="N24" s="48"/>
      <c r="O24" s="48">
        <f>C24-I24</f>
        <v>26.50123928</v>
      </c>
      <c r="P24" s="48">
        <f>56</f>
        <v>56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75" customHeight="1">
      <c r="A25" s="132"/>
      <c r="B25" s="133"/>
      <c r="C25" s="133"/>
      <c r="D25" s="133"/>
      <c r="E25" s="3"/>
      <c r="F25" s="3"/>
      <c r="G25" s="132"/>
      <c r="H25" s="133"/>
      <c r="I25" s="133"/>
      <c r="J25" s="133"/>
      <c r="K25" s="3"/>
      <c r="L25" s="3"/>
      <c r="M25" s="132"/>
      <c r="N25" s="133"/>
      <c r="O25" s="133"/>
      <c r="P25" s="13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75" customHeight="1">
      <c r="A26" s="40" t="s">
        <v>20</v>
      </c>
      <c r="B26" s="41">
        <v>2341.0</v>
      </c>
      <c r="C26" s="134">
        <f>B26*(Comparables!$D$10+1)</f>
        <v>2432.18195</v>
      </c>
      <c r="D26" s="134">
        <f>C26*(Comparables!$D$10+1)</f>
        <v>2526.915437</v>
      </c>
      <c r="E26" s="117" t="s">
        <v>82</v>
      </c>
      <c r="F26" s="3"/>
      <c r="G26" s="40" t="s">
        <v>20</v>
      </c>
      <c r="H26" s="41">
        <v>2341.0</v>
      </c>
      <c r="I26" s="134">
        <f>H26*(Comparables!$D$4+1)</f>
        <v>2388.611938</v>
      </c>
      <c r="J26" s="134">
        <f>I26*(Comparables!$D$4+1)</f>
        <v>2437.192222</v>
      </c>
      <c r="K26" s="3"/>
      <c r="L26" s="3"/>
      <c r="M26" s="40" t="s">
        <v>20</v>
      </c>
      <c r="N26" s="135">
        <v>0.0</v>
      </c>
      <c r="O26" s="41">
        <f t="shared" ref="O26:P26" si="21">C26-I26</f>
        <v>43.57001177</v>
      </c>
      <c r="P26" s="41">
        <f t="shared" si="21"/>
        <v>89.72321507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2" t="s">
        <v>21</v>
      </c>
      <c r="B27" s="41">
        <f>B19*1000/B26/12</f>
        <v>48.19877545</v>
      </c>
      <c r="C27" s="41">
        <f>49</f>
        <v>49</v>
      </c>
      <c r="D27" s="135">
        <v>51.0</v>
      </c>
      <c r="E27" s="109" t="s">
        <v>83</v>
      </c>
      <c r="F27" s="3"/>
      <c r="G27" s="42" t="s">
        <v>21</v>
      </c>
      <c r="H27" s="41">
        <f t="shared" ref="H27:J27" si="22">H19*1000/H26/12</f>
        <v>48.19877545</v>
      </c>
      <c r="I27" s="41">
        <f t="shared" si="22"/>
        <v>49.05732807</v>
      </c>
      <c r="J27" s="41">
        <f t="shared" si="22"/>
        <v>49.93117387</v>
      </c>
      <c r="K27" s="136" t="s">
        <v>84</v>
      </c>
      <c r="L27" s="3"/>
      <c r="M27" s="42" t="s">
        <v>21</v>
      </c>
      <c r="N27" s="135">
        <v>0.0</v>
      </c>
      <c r="O27" s="137">
        <f t="shared" ref="O27:P27" si="23">C27-I27</f>
        <v>-0.05732807133</v>
      </c>
      <c r="P27" s="137">
        <f t="shared" si="23"/>
        <v>1.068826128</v>
      </c>
      <c r="Q27" s="109" t="s">
        <v>85</v>
      </c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75" customHeight="1">
      <c r="A28" s="3"/>
      <c r="B28" s="138"/>
      <c r="C28" s="138"/>
      <c r="D28" s="138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75" customHeight="1">
      <c r="A29" s="3"/>
      <c r="B29" s="138"/>
      <c r="C29" s="138"/>
      <c r="D29" s="13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75" customHeight="1">
      <c r="A30" s="3"/>
      <c r="B30" s="138"/>
      <c r="C30" s="138"/>
      <c r="D30" s="138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75" customHeight="1">
      <c r="A31" s="3"/>
      <c r="B31" s="138"/>
      <c r="C31" s="138"/>
      <c r="D31" s="138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75" customHeight="1">
      <c r="A32" s="3"/>
      <c r="B32" s="138"/>
      <c r="C32" s="138"/>
      <c r="D32" s="13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75" customHeight="1">
      <c r="A33" s="3"/>
      <c r="B33" s="138"/>
      <c r="C33" s="138"/>
      <c r="D33" s="13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75" customHeight="1">
      <c r="A34" s="3"/>
      <c r="B34" s="138"/>
      <c r="C34" s="138"/>
      <c r="D34" s="13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75" customHeight="1">
      <c r="A35" s="3"/>
      <c r="B35" s="138"/>
      <c r="C35" s="138"/>
      <c r="D35" s="13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>
      <c r="A36" s="3"/>
      <c r="B36" s="138"/>
      <c r="C36" s="138"/>
      <c r="D36" s="13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75" customHeight="1">
      <c r="A37" s="3"/>
      <c r="B37" s="138"/>
      <c r="C37" s="138"/>
      <c r="D37" s="13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>
      <c r="A38" s="3"/>
      <c r="B38" s="138"/>
      <c r="C38" s="138"/>
      <c r="D38" s="13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>
      <c r="A39" s="3"/>
      <c r="B39" s="138"/>
      <c r="C39" s="138"/>
      <c r="D39" s="13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>
      <c r="A40" s="3"/>
      <c r="B40" s="138"/>
      <c r="C40" s="138"/>
      <c r="D40" s="13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>
      <c r="A41" s="3"/>
      <c r="B41" s="138"/>
      <c r="C41" s="138"/>
      <c r="D41" s="13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>
      <c r="A42" s="3"/>
      <c r="B42" s="138"/>
      <c r="C42" s="138"/>
      <c r="D42" s="13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>
      <c r="A43" s="3"/>
      <c r="B43" s="138"/>
      <c r="C43" s="138"/>
      <c r="D43" s="13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>
      <c r="A44" s="3"/>
      <c r="B44" s="138"/>
      <c r="C44" s="138"/>
      <c r="D44" s="13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>
      <c r="A45" s="3"/>
      <c r="B45" s="138"/>
      <c r="C45" s="138"/>
      <c r="D45" s="13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>
      <c r="A46" s="3"/>
      <c r="B46" s="138"/>
      <c r="C46" s="138"/>
      <c r="D46" s="13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>
      <c r="A47" s="3"/>
      <c r="B47" s="138"/>
      <c r="C47" s="138"/>
      <c r="D47" s="13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>
      <c r="A48" s="3"/>
      <c r="B48" s="138"/>
      <c r="C48" s="138"/>
      <c r="D48" s="13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>
      <c r="A49" s="3"/>
      <c r="B49" s="138"/>
      <c r="C49" s="138"/>
      <c r="D49" s="13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>
      <c r="A50" s="3"/>
      <c r="B50" s="138"/>
      <c r="C50" s="138"/>
      <c r="D50" s="13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>
      <c r="A51" s="3"/>
      <c r="B51" s="138"/>
      <c r="C51" s="138"/>
      <c r="D51" s="13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>
      <c r="A52" s="3"/>
      <c r="B52" s="138"/>
      <c r="C52" s="138"/>
      <c r="D52" s="13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>
      <c r="A53" s="3"/>
      <c r="B53" s="138"/>
      <c r="C53" s="138"/>
      <c r="D53" s="13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>
      <c r="A54" s="3"/>
      <c r="B54" s="138"/>
      <c r="C54" s="138"/>
      <c r="D54" s="13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>
      <c r="A55" s="3"/>
      <c r="B55" s="138"/>
      <c r="C55" s="138"/>
      <c r="D55" s="13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>
      <c r="A56" s="3"/>
      <c r="B56" s="138"/>
      <c r="C56" s="138"/>
      <c r="D56" s="13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>
      <c r="A57" s="3"/>
      <c r="B57" s="138"/>
      <c r="C57" s="138"/>
      <c r="D57" s="13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>
      <c r="A58" s="3"/>
      <c r="B58" s="138"/>
      <c r="C58" s="138"/>
      <c r="D58" s="13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>
      <c r="A59" s="3"/>
      <c r="B59" s="138"/>
      <c r="C59" s="138"/>
      <c r="D59" s="13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>
      <c r="A60" s="3"/>
      <c r="B60" s="138"/>
      <c r="C60" s="138"/>
      <c r="D60" s="13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>
      <c r="A61" s="3"/>
      <c r="B61" s="138"/>
      <c r="C61" s="138"/>
      <c r="D61" s="13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>
      <c r="A62" s="3"/>
      <c r="B62" s="138"/>
      <c r="C62" s="138"/>
      <c r="D62" s="13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>
      <c r="A63" s="3"/>
      <c r="B63" s="138"/>
      <c r="C63" s="138"/>
      <c r="D63" s="13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>
      <c r="A64" s="3"/>
      <c r="B64" s="138"/>
      <c r="C64" s="138"/>
      <c r="D64" s="13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>
      <c r="A65" s="3"/>
      <c r="B65" s="138"/>
      <c r="C65" s="138"/>
      <c r="D65" s="13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>
      <c r="A66" s="3"/>
      <c r="B66" s="138"/>
      <c r="C66" s="138"/>
      <c r="D66" s="13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>
      <c r="A67" s="3"/>
      <c r="B67" s="138"/>
      <c r="C67" s="138"/>
      <c r="D67" s="13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>
      <c r="A68" s="3"/>
      <c r="B68" s="138"/>
      <c r="C68" s="138"/>
      <c r="D68" s="13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>
      <c r="A69" s="3"/>
      <c r="B69" s="138"/>
      <c r="C69" s="138"/>
      <c r="D69" s="13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>
      <c r="A70" s="3"/>
      <c r="B70" s="138"/>
      <c r="C70" s="138"/>
      <c r="D70" s="13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>
      <c r="A71" s="3"/>
      <c r="B71" s="138"/>
      <c r="C71" s="138"/>
      <c r="D71" s="13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>
      <c r="A72" s="3"/>
      <c r="B72" s="138"/>
      <c r="C72" s="138"/>
      <c r="D72" s="13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>
      <c r="A73" s="3"/>
      <c r="B73" s="138"/>
      <c r="C73" s="138"/>
      <c r="D73" s="13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75" customHeight="1">
      <c r="A74" s="3"/>
      <c r="B74" s="138"/>
      <c r="C74" s="138"/>
      <c r="D74" s="13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75" customHeight="1">
      <c r="A75" s="3"/>
      <c r="B75" s="138"/>
      <c r="C75" s="138"/>
      <c r="D75" s="13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75" customHeight="1">
      <c r="A76" s="3"/>
      <c r="B76" s="138"/>
      <c r="C76" s="138"/>
      <c r="D76" s="13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75" customHeight="1">
      <c r="A77" s="3"/>
      <c r="B77" s="138"/>
      <c r="C77" s="138"/>
      <c r="D77" s="13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75" customHeight="1">
      <c r="A78" s="3"/>
      <c r="B78" s="138"/>
      <c r="C78" s="138"/>
      <c r="D78" s="13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75" customHeight="1">
      <c r="A79" s="3"/>
      <c r="B79" s="138"/>
      <c r="C79" s="138"/>
      <c r="D79" s="13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75" customHeight="1">
      <c r="A80" s="3"/>
      <c r="B80" s="138"/>
      <c r="C80" s="138"/>
      <c r="D80" s="13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75" customHeight="1">
      <c r="A81" s="3"/>
      <c r="B81" s="138"/>
      <c r="C81" s="138"/>
      <c r="D81" s="13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75" customHeight="1">
      <c r="A82" s="3"/>
      <c r="B82" s="138"/>
      <c r="C82" s="138"/>
      <c r="D82" s="13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75" customHeight="1">
      <c r="A83" s="3"/>
      <c r="B83" s="138"/>
      <c r="C83" s="138"/>
      <c r="D83" s="13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75" customHeight="1">
      <c r="A84" s="3"/>
      <c r="B84" s="138"/>
      <c r="C84" s="138"/>
      <c r="D84" s="13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>
      <c r="A85" s="3"/>
      <c r="B85" s="138"/>
      <c r="C85" s="138"/>
      <c r="D85" s="13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>
      <c r="A86" s="3"/>
      <c r="B86" s="138"/>
      <c r="C86" s="138"/>
      <c r="D86" s="13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>
      <c r="A87" s="3"/>
      <c r="B87" s="138"/>
      <c r="C87" s="138"/>
      <c r="D87" s="13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>
      <c r="A88" s="3"/>
      <c r="B88" s="138"/>
      <c r="C88" s="138"/>
      <c r="D88" s="13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>
      <c r="A89" s="3"/>
      <c r="B89" s="138"/>
      <c r="C89" s="138"/>
      <c r="D89" s="13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75" customHeight="1">
      <c r="A90" s="3"/>
      <c r="B90" s="138"/>
      <c r="C90" s="138"/>
      <c r="D90" s="13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75" customHeight="1">
      <c r="A91" s="3"/>
      <c r="B91" s="138"/>
      <c r="C91" s="138"/>
      <c r="D91" s="13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75" customHeight="1">
      <c r="A92" s="3"/>
      <c r="B92" s="138"/>
      <c r="C92" s="138"/>
      <c r="D92" s="13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75" customHeight="1">
      <c r="A93" s="3"/>
      <c r="B93" s="138"/>
      <c r="C93" s="138"/>
      <c r="D93" s="13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75" customHeight="1">
      <c r="A94" s="3"/>
      <c r="B94" s="138"/>
      <c r="C94" s="138"/>
      <c r="D94" s="13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3"/>
      <c r="B95" s="138"/>
      <c r="C95" s="138"/>
      <c r="D95" s="13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3"/>
      <c r="B96" s="138"/>
      <c r="C96" s="138"/>
      <c r="D96" s="13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3"/>
      <c r="B97" s="138"/>
      <c r="C97" s="138"/>
      <c r="D97" s="13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3"/>
      <c r="B98" s="138"/>
      <c r="C98" s="138"/>
      <c r="D98" s="13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3"/>
      <c r="B99" s="138"/>
      <c r="C99" s="138"/>
      <c r="D99" s="13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3"/>
      <c r="B100" s="138"/>
      <c r="C100" s="138"/>
      <c r="D100" s="13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3"/>
      <c r="B101" s="138"/>
      <c r="C101" s="138"/>
      <c r="D101" s="13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3"/>
      <c r="B102" s="138"/>
      <c r="C102" s="138"/>
      <c r="D102" s="13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3"/>
      <c r="B103" s="138"/>
      <c r="C103" s="138"/>
      <c r="D103" s="13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3"/>
      <c r="B104" s="138"/>
      <c r="C104" s="138"/>
      <c r="D104" s="13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3"/>
      <c r="B105" s="138"/>
      <c r="C105" s="138"/>
      <c r="D105" s="13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3"/>
      <c r="B106" s="138"/>
      <c r="C106" s="138"/>
      <c r="D106" s="13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3"/>
      <c r="B107" s="138"/>
      <c r="C107" s="138"/>
      <c r="D107" s="13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3"/>
      <c r="B108" s="138"/>
      <c r="C108" s="138"/>
      <c r="D108" s="13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>
      <c r="A109" s="3"/>
      <c r="B109" s="138"/>
      <c r="C109" s="138"/>
      <c r="D109" s="13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3"/>
      <c r="B110" s="138"/>
      <c r="C110" s="138"/>
      <c r="D110" s="13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3"/>
      <c r="B111" s="138"/>
      <c r="C111" s="138"/>
      <c r="D111" s="13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3"/>
      <c r="B112" s="138"/>
      <c r="C112" s="138"/>
      <c r="D112" s="13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3"/>
      <c r="B113" s="138"/>
      <c r="C113" s="138"/>
      <c r="D113" s="13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3"/>
      <c r="B114" s="138"/>
      <c r="C114" s="138"/>
      <c r="D114" s="13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3"/>
      <c r="B115" s="138"/>
      <c r="C115" s="138"/>
      <c r="D115" s="13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3"/>
      <c r="B116" s="138"/>
      <c r="C116" s="138"/>
      <c r="D116" s="13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3"/>
      <c r="B117" s="138"/>
      <c r="C117" s="138"/>
      <c r="D117" s="13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3"/>
      <c r="B118" s="138"/>
      <c r="C118" s="138"/>
      <c r="D118" s="13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3"/>
      <c r="B119" s="138"/>
      <c r="C119" s="138"/>
      <c r="D119" s="13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3"/>
      <c r="B120" s="138"/>
      <c r="C120" s="138"/>
      <c r="D120" s="13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3"/>
      <c r="B121" s="138"/>
      <c r="C121" s="138"/>
      <c r="D121" s="13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3"/>
      <c r="B122" s="138"/>
      <c r="C122" s="138"/>
      <c r="D122" s="13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3"/>
      <c r="B123" s="138"/>
      <c r="C123" s="138"/>
      <c r="D123" s="13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3"/>
      <c r="B124" s="138"/>
      <c r="C124" s="138"/>
      <c r="D124" s="13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3"/>
      <c r="B125" s="138"/>
      <c r="C125" s="138"/>
      <c r="D125" s="13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3"/>
      <c r="B126" s="138"/>
      <c r="C126" s="138"/>
      <c r="D126" s="13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3"/>
      <c r="B127" s="138"/>
      <c r="C127" s="138"/>
      <c r="D127" s="13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3"/>
      <c r="B128" s="138"/>
      <c r="C128" s="138"/>
      <c r="D128" s="13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3"/>
      <c r="B129" s="138"/>
      <c r="C129" s="138"/>
      <c r="D129" s="13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3"/>
      <c r="B130" s="138"/>
      <c r="C130" s="138"/>
      <c r="D130" s="13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3"/>
      <c r="B131" s="138"/>
      <c r="C131" s="138"/>
      <c r="D131" s="13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3"/>
      <c r="B132" s="138"/>
      <c r="C132" s="138"/>
      <c r="D132" s="13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3"/>
      <c r="B133" s="138"/>
      <c r="C133" s="138"/>
      <c r="D133" s="13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3"/>
      <c r="B134" s="138"/>
      <c r="C134" s="138"/>
      <c r="D134" s="13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3"/>
      <c r="B135" s="138"/>
      <c r="C135" s="138"/>
      <c r="D135" s="13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3"/>
      <c r="B136" s="138"/>
      <c r="C136" s="138"/>
      <c r="D136" s="13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3"/>
      <c r="B137" s="138"/>
      <c r="C137" s="138"/>
      <c r="D137" s="13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3"/>
      <c r="B138" s="138"/>
      <c r="C138" s="138"/>
      <c r="D138" s="13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3"/>
      <c r="B139" s="138"/>
      <c r="C139" s="138"/>
      <c r="D139" s="13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3"/>
      <c r="B140" s="138"/>
      <c r="C140" s="138"/>
      <c r="D140" s="13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3"/>
      <c r="B141" s="138"/>
      <c r="C141" s="138"/>
      <c r="D141" s="13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3"/>
      <c r="B142" s="138"/>
      <c r="C142" s="138"/>
      <c r="D142" s="13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3"/>
      <c r="B143" s="138"/>
      <c r="C143" s="138"/>
      <c r="D143" s="13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>
      <c r="A144" s="3"/>
      <c r="B144" s="138"/>
      <c r="C144" s="138"/>
      <c r="D144" s="13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3"/>
      <c r="B145" s="138"/>
      <c r="C145" s="138"/>
      <c r="D145" s="13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3"/>
      <c r="B146" s="138"/>
      <c r="C146" s="138"/>
      <c r="D146" s="13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3"/>
      <c r="B147" s="138"/>
      <c r="C147" s="138"/>
      <c r="D147" s="13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3"/>
      <c r="B148" s="138"/>
      <c r="C148" s="138"/>
      <c r="D148" s="13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3"/>
      <c r="B149" s="138"/>
      <c r="C149" s="138"/>
      <c r="D149" s="13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3"/>
      <c r="B150" s="138"/>
      <c r="C150" s="138"/>
      <c r="D150" s="13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3"/>
      <c r="B151" s="138"/>
      <c r="C151" s="138"/>
      <c r="D151" s="13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3"/>
      <c r="B152" s="138"/>
      <c r="C152" s="138"/>
      <c r="D152" s="13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3"/>
      <c r="B153" s="138"/>
      <c r="C153" s="138"/>
      <c r="D153" s="13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3"/>
      <c r="B154" s="138"/>
      <c r="C154" s="138"/>
      <c r="D154" s="13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3"/>
      <c r="B155" s="138"/>
      <c r="C155" s="138"/>
      <c r="D155" s="13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3"/>
      <c r="B156" s="138"/>
      <c r="C156" s="138"/>
      <c r="D156" s="13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3"/>
      <c r="B157" s="138"/>
      <c r="C157" s="138"/>
      <c r="D157" s="13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3"/>
      <c r="B158" s="138"/>
      <c r="C158" s="138"/>
      <c r="D158" s="138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3"/>
      <c r="B159" s="138"/>
      <c r="C159" s="138"/>
      <c r="D159" s="138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3"/>
      <c r="B160" s="138"/>
      <c r="C160" s="138"/>
      <c r="D160" s="138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3"/>
      <c r="B161" s="138"/>
      <c r="C161" s="138"/>
      <c r="D161" s="138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3"/>
      <c r="B162" s="138"/>
      <c r="C162" s="138"/>
      <c r="D162" s="138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3"/>
      <c r="B163" s="138"/>
      <c r="C163" s="138"/>
      <c r="D163" s="138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3"/>
      <c r="B164" s="138"/>
      <c r="C164" s="138"/>
      <c r="D164" s="138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3"/>
      <c r="B165" s="138"/>
      <c r="C165" s="138"/>
      <c r="D165" s="138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3"/>
      <c r="B166" s="138"/>
      <c r="C166" s="138"/>
      <c r="D166" s="138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3"/>
      <c r="B167" s="138"/>
      <c r="C167" s="138"/>
      <c r="D167" s="138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3"/>
      <c r="B168" s="138"/>
      <c r="C168" s="138"/>
      <c r="D168" s="138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3"/>
      <c r="B169" s="138"/>
      <c r="C169" s="138"/>
      <c r="D169" s="138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3"/>
      <c r="B170" s="138"/>
      <c r="C170" s="138"/>
      <c r="D170" s="138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3"/>
      <c r="B171" s="138"/>
      <c r="C171" s="138"/>
      <c r="D171" s="138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3"/>
      <c r="B172" s="138"/>
      <c r="C172" s="138"/>
      <c r="D172" s="138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3"/>
      <c r="B173" s="138"/>
      <c r="C173" s="138"/>
      <c r="D173" s="138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3"/>
      <c r="B174" s="138"/>
      <c r="C174" s="138"/>
      <c r="D174" s="138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3"/>
      <c r="B175" s="138"/>
      <c r="C175" s="138"/>
      <c r="D175" s="138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3"/>
      <c r="B176" s="138"/>
      <c r="C176" s="138"/>
      <c r="D176" s="138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3"/>
      <c r="B177" s="138"/>
      <c r="C177" s="138"/>
      <c r="D177" s="138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3"/>
      <c r="B178" s="138"/>
      <c r="C178" s="138"/>
      <c r="D178" s="138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3"/>
      <c r="B179" s="138"/>
      <c r="C179" s="138"/>
      <c r="D179" s="138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3"/>
      <c r="B180" s="138"/>
      <c r="C180" s="138"/>
      <c r="D180" s="138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3"/>
      <c r="B181" s="138"/>
      <c r="C181" s="138"/>
      <c r="D181" s="138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3"/>
      <c r="B182" s="138"/>
      <c r="C182" s="138"/>
      <c r="D182" s="138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3"/>
      <c r="B183" s="138"/>
      <c r="C183" s="138"/>
      <c r="D183" s="138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3"/>
      <c r="B184" s="138"/>
      <c r="C184" s="138"/>
      <c r="D184" s="138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3"/>
      <c r="B185" s="138"/>
      <c r="C185" s="138"/>
      <c r="D185" s="138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3"/>
      <c r="B186" s="138"/>
      <c r="C186" s="138"/>
      <c r="D186" s="138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3"/>
      <c r="B187" s="138"/>
      <c r="C187" s="138"/>
      <c r="D187" s="138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3"/>
      <c r="B188" s="138"/>
      <c r="C188" s="138"/>
      <c r="D188" s="138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3"/>
      <c r="B189" s="138"/>
      <c r="C189" s="138"/>
      <c r="D189" s="138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3"/>
      <c r="B190" s="138"/>
      <c r="C190" s="138"/>
      <c r="D190" s="138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3"/>
      <c r="B191" s="138"/>
      <c r="C191" s="138"/>
      <c r="D191" s="138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3"/>
      <c r="B192" s="138"/>
      <c r="C192" s="138"/>
      <c r="D192" s="138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3"/>
      <c r="B193" s="138"/>
      <c r="C193" s="138"/>
      <c r="D193" s="138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3"/>
      <c r="B194" s="138"/>
      <c r="C194" s="138"/>
      <c r="D194" s="138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3"/>
      <c r="B195" s="138"/>
      <c r="C195" s="138"/>
      <c r="D195" s="138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3"/>
      <c r="B196" s="138"/>
      <c r="C196" s="138"/>
      <c r="D196" s="138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3"/>
      <c r="B197" s="138"/>
      <c r="C197" s="138"/>
      <c r="D197" s="138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3"/>
      <c r="B198" s="138"/>
      <c r="C198" s="138"/>
      <c r="D198" s="138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3"/>
      <c r="B199" s="138"/>
      <c r="C199" s="138"/>
      <c r="D199" s="138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3"/>
      <c r="B200" s="138"/>
      <c r="C200" s="138"/>
      <c r="D200" s="138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3"/>
      <c r="B201" s="138"/>
      <c r="C201" s="138"/>
      <c r="D201" s="138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3"/>
      <c r="B202" s="138"/>
      <c r="C202" s="138"/>
      <c r="D202" s="138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3"/>
      <c r="B203" s="138"/>
      <c r="C203" s="138"/>
      <c r="D203" s="138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3"/>
      <c r="B204" s="138"/>
      <c r="C204" s="138"/>
      <c r="D204" s="138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3"/>
      <c r="B205" s="138"/>
      <c r="C205" s="138"/>
      <c r="D205" s="138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3"/>
      <c r="B206" s="138"/>
      <c r="C206" s="138"/>
      <c r="D206" s="138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3"/>
      <c r="B207" s="138"/>
      <c r="C207" s="138"/>
      <c r="D207" s="138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3"/>
      <c r="B208" s="138"/>
      <c r="C208" s="138"/>
      <c r="D208" s="138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3"/>
      <c r="B209" s="138"/>
      <c r="C209" s="138"/>
      <c r="D209" s="138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3"/>
      <c r="B210" s="138"/>
      <c r="C210" s="138"/>
      <c r="D210" s="138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3"/>
      <c r="B211" s="138"/>
      <c r="C211" s="138"/>
      <c r="D211" s="138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3"/>
      <c r="B212" s="138"/>
      <c r="C212" s="138"/>
      <c r="D212" s="138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3"/>
      <c r="B213" s="138"/>
      <c r="C213" s="138"/>
      <c r="D213" s="138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3"/>
      <c r="B214" s="138"/>
      <c r="C214" s="138"/>
      <c r="D214" s="138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3"/>
      <c r="B215" s="138"/>
      <c r="C215" s="138"/>
      <c r="D215" s="138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3"/>
      <c r="B216" s="138"/>
      <c r="C216" s="138"/>
      <c r="D216" s="138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3"/>
      <c r="B217" s="138"/>
      <c r="C217" s="138"/>
      <c r="D217" s="138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3"/>
      <c r="B218" s="138"/>
      <c r="C218" s="138"/>
      <c r="D218" s="138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3"/>
      <c r="B219" s="138"/>
      <c r="C219" s="138"/>
      <c r="D219" s="138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3"/>
      <c r="B220" s="138"/>
      <c r="C220" s="138"/>
      <c r="D220" s="138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>
      <c r="A221" s="3"/>
      <c r="B221" s="138"/>
      <c r="C221" s="138"/>
      <c r="D221" s="138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>
      <c r="A222" s="3"/>
      <c r="B222" s="138"/>
      <c r="C222" s="138"/>
      <c r="D222" s="138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>
      <c r="A223" s="3"/>
      <c r="B223" s="138"/>
      <c r="C223" s="138"/>
      <c r="D223" s="138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>
      <c r="A224" s="3"/>
      <c r="B224" s="138"/>
      <c r="C224" s="138"/>
      <c r="D224" s="138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>
      <c r="A225" s="3"/>
      <c r="B225" s="138"/>
      <c r="C225" s="138"/>
      <c r="D225" s="138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>
      <c r="A226" s="3"/>
      <c r="B226" s="138"/>
      <c r="C226" s="138"/>
      <c r="D226" s="138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2">
    <mergeCell ref="B22:B23"/>
    <mergeCell ref="C22:C23"/>
    <mergeCell ref="D22:D23"/>
    <mergeCell ref="M6:M7"/>
    <mergeCell ref="Q6:Q7"/>
    <mergeCell ref="A5:D5"/>
    <mergeCell ref="G5:J5"/>
    <mergeCell ref="M5:P5"/>
    <mergeCell ref="A6:A7"/>
    <mergeCell ref="E6:E7"/>
    <mergeCell ref="G6:G7"/>
    <mergeCell ref="K6:K7"/>
  </mergeCells>
  <printOptions/>
  <pageMargins bottom="0.75" footer="0.0" header="0.0" left="0.7" right="0.7" top="0.75"/>
  <pageSetup orientation="landscape"/>
  <drawing r:id="rId2"/>
  <legacyDrawing r:id="rId3"/>
</worksheet>
</file>