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Excalibur/gruppearbejde/"/>
    </mc:Choice>
  </mc:AlternateContent>
  <xr:revisionPtr revIDLastSave="0" documentId="13_ncr:1_{495779EC-9872-A24C-95BE-F921E36C41B4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2" l="1"/>
  <c r="F16" i="2"/>
  <c r="D16" i="2"/>
  <c r="C16" i="2"/>
  <c r="P13" i="2" l="1"/>
  <c r="P19" i="2"/>
  <c r="Q8" i="2" l="1"/>
  <c r="H14" i="2"/>
  <c r="I14" i="2"/>
  <c r="J14" i="2"/>
  <c r="K14" i="2"/>
  <c r="L14" i="2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4" i="2" l="1"/>
  <c r="E14" i="2" s="1"/>
  <c r="F14" i="2" s="1"/>
  <c r="G14" i="2" s="1"/>
  <c r="F10" i="2" s="1"/>
  <c r="I10" i="2"/>
  <c r="H10" i="2"/>
  <c r="J10" i="2"/>
  <c r="I12" i="2"/>
  <c r="J12" i="2" s="1"/>
  <c r="G10" i="2" l="1"/>
  <c r="O12" i="2"/>
  <c r="E10" i="2"/>
  <c r="D12" i="2"/>
  <c r="E12" i="2" s="1"/>
  <c r="F12" i="2" s="1"/>
  <c r="G12" i="2" s="1"/>
  <c r="H12" i="2" s="1"/>
  <c r="D10" i="2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<sst xmlns="http://schemas.openxmlformats.org/spreadsheetml/2006/main" count="96" uniqueCount="62">
  <si>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</si>
  <si>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</si>
  <si>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</si>
  <si>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</si>
  <si>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</si>
  <si>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</si>
  <si>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</si>
  <si>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</si>
  <si>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</si>
  <si>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</si>
  <si>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</si>
  <si>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</si>
  <si>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</si>
  <si>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</si>
  <si>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</si>
  <si>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</si>
  <si>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</si>
  <si>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</si>
  <si>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</si>
  <si>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</si>
  <si>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</si>
  <si>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</si>
  <si>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</si>
  <si>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</si>
  <si>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</si>
  <si>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</si>
  <si>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</si>
  <si>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</si>
  <si>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</si>
  <si>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</si>
  <si>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</si>
  <si>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</si>
  <si>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</si>
  <si>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</si>
  <si>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</si>
  <si>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</si>
  <si>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</si>
  <si>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</si>
  <si>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</si>
  <si>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</si>
  <si>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</si>
  <si>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</si>
  <si>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</si>
  <si>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</si>
  <si>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</si>
  <si>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</si>
  <si>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</si>
  <si>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</si>
  <si>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</si>
  <si>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</si>
  <si>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</si>
  <si>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</si>
  <si>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</si>
  <si>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</si>
  <si>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</si>
  <si>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</si>
  <si>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</si>
  <si>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</si>
  <si>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</si>
  <si>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Hvis der er tid</t>
  </si>
  <si>
    <t>Webravo Excalibur Burn Chart UGE 2</t>
  </si>
  <si>
    <t>progres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</si>
</sst>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  <font>
      <sz val="36"/>
      <color theme="9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6" borderId="21" xfId="0" applyFont="1" applyFill="1" applyBorder="1" applyAlignment="1">
      <alignment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29" fillId="12" borderId="0" xfId="0" applyFont="1" applyFill="1" applyAlignment="1">
      <alignment horizontal="center"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30" fillId="8" borderId="20" xfId="0" applyFont="1" applyFill="1" applyBorder="1" applyAlignment="1">
      <alignment horizontal="center" vertical="center"/>
    </xf>
    <xf numFmtId="0" fontId="30" fillId="8" borderId="22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125</c:v>
                </c:pt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131.5</c:v>
                </c:pt>
                <c:pt idx="1">
                  <c:v>263</c:v>
                </c:pt>
                <c:pt idx="2">
                  <c:v>394.5</c:v>
                </c:pt>
                <c:pt idx="3">
                  <c:v>526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125</c:v>
                </c:pt>
                <c:pt idx="1">
                  <c:v>279</c:v>
                </c:pt>
                <c:pt idx="2">
                  <c:v>375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'Sprint 1 Example'!$C$17:$L$17</c:f>
              <c:numCache>
                <c:formatCode>General</c:formatCode>
                <c:ptCount val="10"/>
                <c:pt idx="0">
                  <c:v>12</c:v>
                </c:pt>
                <c:pt idx="1">
                  <c:v>29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'Sprint 1 Example'!$C$18:$L$18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'Sprint 1 Example'!$C$19:$L$19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1"/>
  <sheetViews>
    <sheetView tabSelected="1" topLeftCell="A2" zoomScale="162" zoomScaleNormal="120" workbookViewId="0">
      <selection activeCell="C6" sqref="C6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62" customHeight="1">
      <c r="A2" s="94"/>
      <c r="B2" s="95" t="s">
        <v>60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4"/>
      <c r="P2" s="94"/>
      <c r="Q2" s="94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4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v>526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8" t="s">
        <v>55</v>
      </c>
      <c r="P5" s="109"/>
      <c r="Q5" s="80"/>
    </row>
    <row r="6" spans="1:17" ht="17.25" customHeight="1">
      <c r="A6" s="16"/>
      <c r="B6" s="61" t="s">
        <v>28</v>
      </c>
      <c r="C6" s="62">
        <v>60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10"/>
      <c r="P6" s="111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22">
        <f>MAX(C16:L16)</f>
        <v>3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122"/>
      <c r="P8" s="84" t="s">
        <v>57</v>
      </c>
      <c r="Q8" s="86">
        <f>C4</f>
        <v>4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>
        <v>2</v>
      </c>
      <c r="E9" s="64">
        <v>3</v>
      </c>
      <c r="F9" s="64">
        <v>4</v>
      </c>
      <c r="G9" s="64"/>
      <c r="H9" s="64"/>
      <c r="I9" s="64"/>
      <c r="J9" s="64"/>
      <c r="K9" s="64"/>
      <c r="L9" s="65"/>
      <c r="M9" s="17"/>
      <c r="N9" s="17"/>
      <c r="O9" s="122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125</v>
      </c>
      <c r="D10" s="77">
        <f t="shared" ref="D10:H10" si="0">IF(LEN(D9)&gt;0,(LOOKUP(9.99999999999999E+307,$C14:$L14))/(COUNT($C$14:$L$14))*D9,NA())</f>
        <v>250</v>
      </c>
      <c r="E10" s="77">
        <f t="shared" si="0"/>
        <v>375</v>
      </c>
      <c r="F10" s="77">
        <f t="shared" si="0"/>
        <v>500</v>
      </c>
      <c r="G10" s="77" t="e">
        <f t="shared" si="0"/>
        <v>#N/A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116" t="s">
        <v>36</v>
      </c>
      <c r="P10" s="118"/>
      <c r="Q10" s="80"/>
    </row>
    <row r="11" spans="1:17" ht="17.25" customHeight="1">
      <c r="A11" s="16"/>
      <c r="B11" s="66" t="s">
        <v>33</v>
      </c>
      <c r="C11" s="77">
        <f>IF(LEN(C9)&gt;0,($C$5/MAX($C9:$L9))*C9,"")</f>
        <v>131.5</v>
      </c>
      <c r="D11" s="77">
        <f t="shared" ref="D11:H11" si="2">IF(LEN(D9)&gt;0,($C$5/MAX($C9:$L9))*D9,NA())</f>
        <v>263</v>
      </c>
      <c r="E11" s="77">
        <f t="shared" si="2"/>
        <v>394.5</v>
      </c>
      <c r="F11" s="77">
        <f t="shared" si="2"/>
        <v>526</v>
      </c>
      <c r="G11" s="77" t="e">
        <f t="shared" si="2"/>
        <v>#N/A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117"/>
      <c r="P11" s="119"/>
      <c r="Q11" s="81"/>
    </row>
    <row r="12" spans="1:17" ht="17.25" customHeight="1">
      <c r="A12" s="16"/>
      <c r="B12" s="66" t="s">
        <v>54</v>
      </c>
      <c r="C12" s="77">
        <f>IF(LEN(C9)&gt;0,IF(C13=0,C5,C5-C14),"")</f>
        <v>401</v>
      </c>
      <c r="D12" s="77">
        <f t="shared" ref="D12" si="4">IF(D9&gt;0,IF(D13=0,C12,$C5-D14),NA())</f>
        <v>247</v>
      </c>
      <c r="E12" s="77">
        <f t="shared" ref="E12" si="5">IF(E9&gt;0,IF(E13=0,D12,$C5-E14),NA())</f>
        <v>151</v>
      </c>
      <c r="F12" s="77">
        <f t="shared" ref="F12" si="6">IF(F9&gt;0,IF(F13=0,E12,$C5-F14),NA())</f>
        <v>151</v>
      </c>
      <c r="G12" s="77" t="e">
        <f t="shared" ref="G12" si="7">IF(G9&gt;0,IF(G13=0,F12,$C5-G14),NA())</f>
        <v>#N/A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20">
        <f>LOOKUP(9.99999999999999E+307,$C14:$L14)</f>
        <v>375</v>
      </c>
      <c r="P12" s="92" t="s">
        <v>58</v>
      </c>
      <c r="Q12" s="81"/>
    </row>
    <row r="13" spans="1:17" ht="17.25" customHeight="1">
      <c r="A13" s="16"/>
      <c r="B13" s="88" t="s">
        <v>53</v>
      </c>
      <c r="C13" s="89">
        <v>125</v>
      </c>
      <c r="D13" s="89">
        <v>154</v>
      </c>
      <c r="E13" s="89">
        <v>96</v>
      </c>
      <c r="F13" s="89"/>
      <c r="G13" s="89"/>
      <c r="H13" s="89"/>
      <c r="I13" s="89"/>
      <c r="J13" s="89"/>
      <c r="K13" s="89"/>
      <c r="L13" s="89"/>
      <c r="M13" s="17"/>
      <c r="N13" s="17"/>
      <c r="O13" s="120"/>
      <c r="P13" s="91">
        <f>C5</f>
        <v>526</v>
      </c>
      <c r="Q13" s="81"/>
    </row>
    <row r="14" spans="1:17" ht="17.25" customHeight="1" thickBot="1">
      <c r="A14" s="16"/>
      <c r="B14" s="67" t="s">
        <v>34</v>
      </c>
      <c r="C14" s="87">
        <f>IF(LEN(C9)&gt;0,C13,"")</f>
        <v>125</v>
      </c>
      <c r="D14" s="87">
        <f t="shared" ref="D14:F14" si="10">IF(LEN(D13)&gt;0,IF(LEN(D9)&gt;0,C14+D13,NA()),NA())</f>
        <v>279</v>
      </c>
      <c r="E14" s="87">
        <f t="shared" si="10"/>
        <v>375</v>
      </c>
      <c r="F14" s="87" t="e">
        <f t="shared" si="10"/>
        <v>#N/A</v>
      </c>
      <c r="G14" s="87" t="e">
        <f>IF(LEN(G13)&gt;0,IF(LEN(G9)&gt;0,F14+G13,NA()),NA())</f>
        <v>#N/A</v>
      </c>
      <c r="H14" s="87" t="e">
        <f t="shared" ref="H14:L14" si="11">IF(LEN(H13)&gt;0,IF(LEN(H9)&gt;0,G14+H13,NA()),NA())</f>
        <v>#N/A</v>
      </c>
      <c r="I14" s="87" t="e">
        <f t="shared" si="11"/>
        <v>#N/A</v>
      </c>
      <c r="J14" s="87" t="e">
        <f t="shared" si="11"/>
        <v>#N/A</v>
      </c>
      <c r="K14" s="87" t="e">
        <f t="shared" si="11"/>
        <v>#N/A</v>
      </c>
      <c r="L14" s="87" t="e">
        <f t="shared" si="11"/>
        <v>#N/A</v>
      </c>
      <c r="M14" s="17"/>
      <c r="N14" s="17"/>
      <c r="O14" s="121"/>
      <c r="P14" s="93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>
        <f>IF(SUM(C17:C24)&gt;0,C9,"")</f>
        <v>1</v>
      </c>
      <c r="D16" s="70">
        <f>IF(SUM(D17:D24)&gt;0,D9,"")</f>
        <v>2</v>
      </c>
      <c r="E16" s="70">
        <f t="shared" ref="E16:F16" si="12">IF(SUM(E17:E24)&gt;0,E9,"")</f>
        <v>3</v>
      </c>
      <c r="F16" s="70" t="str">
        <f t="shared" si="12"/>
        <v/>
      </c>
      <c r="G16" s="70" t="str">
        <f t="shared" ref="G16:L16" si="13">IF(SUM(G17:G24)&gt;0,G9,"")</f>
        <v/>
      </c>
      <c r="H16" s="70" t="str">
        <f t="shared" si="13"/>
        <v/>
      </c>
      <c r="I16" s="70" t="str">
        <f t="shared" si="13"/>
        <v/>
      </c>
      <c r="J16" s="70" t="str">
        <f t="shared" si="13"/>
        <v/>
      </c>
      <c r="K16" s="70" t="str">
        <f t="shared" si="13"/>
        <v/>
      </c>
      <c r="L16" s="71" t="str">
        <f t="shared" si="13"/>
        <v/>
      </c>
      <c r="M16" s="17"/>
      <c r="N16" s="17"/>
      <c r="O16" s="96" t="s">
        <v>56</v>
      </c>
      <c r="P16" s="97"/>
      <c r="Q16" s="19"/>
    </row>
    <row r="17" spans="1:17" ht="17.25" customHeight="1">
      <c r="A17" s="15"/>
      <c r="B17" s="72" t="s">
        <v>34</v>
      </c>
      <c r="C17" s="78">
        <v>12</v>
      </c>
      <c r="D17" s="78">
        <v>29</v>
      </c>
      <c r="E17" s="78">
        <v>39</v>
      </c>
      <c r="F17" s="78"/>
      <c r="G17" s="78"/>
      <c r="H17" s="78"/>
      <c r="I17" s="78"/>
      <c r="J17" s="78"/>
      <c r="K17" s="78"/>
      <c r="L17" s="79"/>
      <c r="M17" s="17"/>
      <c r="N17" s="17"/>
      <c r="O17" s="98"/>
      <c r="P17" s="99"/>
      <c r="Q17" s="19"/>
    </row>
    <row r="18" spans="1:17" ht="17.25" customHeight="1">
      <c r="A18" s="43" t="s">
        <v>41</v>
      </c>
      <c r="B18" s="72" t="s">
        <v>42</v>
      </c>
      <c r="C18" s="78"/>
      <c r="D18" s="78"/>
      <c r="E18" s="78"/>
      <c r="F18" s="78"/>
      <c r="G18" s="78"/>
      <c r="H18" s="78"/>
      <c r="I18" s="78"/>
      <c r="J18" s="78"/>
      <c r="K18" s="78"/>
      <c r="L18" s="79"/>
      <c r="M18" s="16"/>
      <c r="N18" s="16"/>
      <c r="O18" s="112">
        <f>LOOKUP(9.99999999999999E+307,$C17:$L17)</f>
        <v>39</v>
      </c>
      <c r="P18" s="90" t="s">
        <v>58</v>
      </c>
      <c r="Q18" s="19"/>
    </row>
    <row r="19" spans="1:17" ht="17.25" customHeight="1">
      <c r="A19" s="43" t="s">
        <v>41</v>
      </c>
      <c r="B19" s="73">
        <v>0.5</v>
      </c>
      <c r="C19" s="78"/>
      <c r="D19" s="78"/>
      <c r="E19" s="78"/>
      <c r="F19" s="78"/>
      <c r="G19" s="78"/>
      <c r="H19" s="78"/>
      <c r="I19" s="78"/>
      <c r="J19" s="78"/>
      <c r="K19" s="78"/>
      <c r="L19" s="79"/>
      <c r="M19" s="16"/>
      <c r="N19" s="16"/>
      <c r="O19" s="112"/>
      <c r="P19" s="114">
        <f>C6</f>
        <v>60</v>
      </c>
      <c r="Q19" s="19"/>
    </row>
    <row r="20" spans="1:17" ht="17.25" customHeight="1" thickBot="1">
      <c r="A20" s="43" t="s">
        <v>41</v>
      </c>
      <c r="B20" s="72" t="s">
        <v>59</v>
      </c>
      <c r="C20" s="78"/>
      <c r="D20" s="78"/>
      <c r="E20" s="78"/>
      <c r="F20" s="78"/>
      <c r="G20" s="78"/>
      <c r="H20" s="78"/>
      <c r="I20" s="78"/>
      <c r="J20" s="78"/>
      <c r="K20" s="78"/>
      <c r="L20" s="79"/>
      <c r="M20" s="16"/>
      <c r="N20" s="16"/>
      <c r="O20" s="113"/>
      <c r="P20" s="115"/>
      <c r="Q20" s="19"/>
    </row>
    <row r="21" spans="1:17" ht="17.25" customHeight="1">
      <c r="A21" s="43" t="s">
        <v>41</v>
      </c>
      <c r="B21" s="72" t="s">
        <v>61</v>
      </c>
      <c r="C21" s="78">
        <v>3</v>
      </c>
      <c r="D21" s="78">
        <v>3</v>
      </c>
      <c r="E21" s="78">
        <v>5</v>
      </c>
      <c r="F21" s="78"/>
      <c r="G21" s="78"/>
      <c r="H21" s="78"/>
      <c r="I21" s="78"/>
      <c r="J21" s="78"/>
      <c r="K21" s="78"/>
      <c r="L21" s="79"/>
      <c r="M21" s="17"/>
      <c r="N21" s="17"/>
      <c r="O21" s="104" t="s">
        <v>40</v>
      </c>
      <c r="P21" s="105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6"/>
      <c r="P22" s="107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100">
        <f>(COUNTIFS(C16:L16,"&gt;0"))/O18</f>
        <v>7.6923076923076927E-2</v>
      </c>
      <c r="P23" s="101"/>
      <c r="Q23" s="19"/>
    </row>
    <row r="24" spans="1:17" ht="17.25" customHeight="1">
      <c r="A24" s="16"/>
      <c r="B24" s="72" t="s">
        <v>43</v>
      </c>
      <c r="C24" s="78">
        <v>38</v>
      </c>
      <c r="D24" s="78">
        <v>21</v>
      </c>
      <c r="E24" s="78">
        <v>9</v>
      </c>
      <c r="F24" s="78"/>
      <c r="G24" s="78"/>
      <c r="H24" s="78"/>
      <c r="I24" s="78"/>
      <c r="J24" s="78"/>
      <c r="K24" s="78"/>
      <c r="L24" s="79"/>
      <c r="M24" s="17"/>
      <c r="N24" s="17"/>
      <c r="O24" s="100"/>
      <c r="P24" s="101"/>
      <c r="Q24" s="19"/>
    </row>
    <row r="25" spans="1:17" ht="17.25" customHeight="1" thickBot="1">
      <c r="A25" s="16"/>
      <c r="B25" s="74" t="s">
        <v>44</v>
      </c>
      <c r="C25" s="75">
        <f t="shared" ref="C25:L25" si="14">IF(SUM(C17:C24)&gt;0,SUM(C17:C24)-$C$6,"")</f>
        <v>-7</v>
      </c>
      <c r="D25" s="75">
        <f t="shared" si="14"/>
        <v>-7</v>
      </c>
      <c r="E25" s="75">
        <f t="shared" si="14"/>
        <v>-7</v>
      </c>
      <c r="F25" s="75" t="str">
        <f t="shared" si="14"/>
        <v/>
      </c>
      <c r="G25" s="75" t="str">
        <f t="shared" si="14"/>
        <v/>
      </c>
      <c r="H25" s="75" t="str">
        <f t="shared" si="14"/>
        <v/>
      </c>
      <c r="I25" s="75" t="str">
        <f t="shared" si="14"/>
        <v/>
      </c>
      <c r="J25" s="75" t="str">
        <f t="shared" si="14"/>
        <v/>
      </c>
      <c r="K25" s="75" t="str">
        <f t="shared" si="14"/>
        <v/>
      </c>
      <c r="L25" s="76" t="str">
        <f t="shared" si="14"/>
        <v/>
      </c>
      <c r="M25" s="17"/>
      <c r="N25" s="17"/>
      <c r="O25" s="102"/>
      <c r="P25" s="103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B2:N2"/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</mergeCells>
  <conditionalFormatting sqref="B9:L9 B16:L16">
    <cfRule type="notContainsBlanks" dxfId="3" priority="2">
      <formula>LEN(TRIM(B9))&gt;0</formula>
    </cfRule>
  </conditionalFormatting>
  <conditionalFormatting sqref="B10:L12">
    <cfRule type="notContainsBlanks" dxfId="2" priority="3">
      <formula>LEN(TRIM(B10))&gt;0</formula>
    </cfRule>
  </conditionalFormatting>
  <pageMargins left="0.7" right="0.7" top="0.75" bottom="0.75" header="0.3" footer="0.3"/>
  <pageSetup paperSize="9" scale="6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1" priority="1">
      <formula>LEN(TRIM(B8))&gt;0</formula>
    </cfRule>
  </conditionalFormatting>
  <conditionalFormatting sqref="B9:L9 B13:L14 B26:L26">
    <cfRule type="notContainsBlanks" dxfId="0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cp:lastPrinted>2020-04-23T07:39:45Z</cp:lastPrinted>
  <dcterms:created xsi:type="dcterms:W3CDTF">2020-04-20T13:57:39Z</dcterms:created>
  <dcterms:modified xsi:type="dcterms:W3CDTF">2020-05-07T10:17:56Z</dcterms:modified>
</cp:coreProperties>
</file>