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webravo/designmanual/"/>
    </mc:Choice>
  </mc:AlternateContent>
  <xr:revisionPtr revIDLastSave="0" documentId="13_ncr:1_{5348B2BF-5264-9C49-9162-CE60238DDB58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print 1 Example" sheetId="2" r:id="rId1"/>
    <sheet name="Instructions" sheetId="1" r:id="rId2"/>
    <sheet name="Sprint 1 Example (with Hrs Bur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" i="2" l="1"/>
  <c r="P19" i="2"/>
  <c r="Q8" i="2" l="1"/>
  <c r="H14" i="2"/>
  <c r="I14" i="2"/>
  <c r="J14" i="2"/>
  <c r="K14" i="2"/>
  <c r="L14" i="2"/>
  <c r="D14" i="2"/>
  <c r="E14" i="2"/>
  <c r="F14" i="2"/>
  <c r="G14" i="2" s="1"/>
  <c r="D11" i="2"/>
  <c r="E11" i="2"/>
  <c r="F11" i="2"/>
  <c r="G11" i="2"/>
  <c r="H11" i="2"/>
  <c r="I11" i="2"/>
  <c r="J11" i="2"/>
  <c r="K12" i="2"/>
  <c r="K11" i="2"/>
  <c r="K10" i="2"/>
  <c r="L11" i="2"/>
  <c r="L12" i="2"/>
  <c r="L10" i="2"/>
  <c r="O18" i="2"/>
  <c r="C14" i="2"/>
  <c r="C12" i="2" s="1"/>
  <c r="C11" i="2"/>
  <c r="D12" i="2" l="1"/>
  <c r="E12" i="2" s="1"/>
  <c r="F12" i="2" s="1"/>
  <c r="G12" i="2" s="1"/>
  <c r="H12" i="2" s="1"/>
  <c r="F10" i="2"/>
  <c r="I10" i="2"/>
  <c r="E10" i="2"/>
  <c r="H10" i="2"/>
  <c r="G10" i="2"/>
  <c r="J10" i="2"/>
  <c r="I12" i="2"/>
  <c r="J12" i="2" s="1"/>
  <c r="O12" i="2"/>
  <c r="D10" i="2" l="1"/>
  <c r="L26" i="3"/>
  <c r="K26" i="3"/>
  <c r="J26" i="3"/>
  <c r="I26" i="3"/>
  <c r="H26" i="3"/>
  <c r="G26" i="3"/>
  <c r="F26" i="3"/>
  <c r="E26" i="3"/>
  <c r="D26" i="3"/>
  <c r="C26" i="3"/>
  <c r="L17" i="3"/>
  <c r="K17" i="3"/>
  <c r="J17" i="3"/>
  <c r="C17" i="3"/>
  <c r="C13" i="3"/>
  <c r="D12" i="3"/>
  <c r="E12" i="3" s="1"/>
  <c r="O11" i="3"/>
  <c r="O10" i="3"/>
  <c r="C9" i="3"/>
  <c r="D8" i="3"/>
  <c r="L25" i="2"/>
  <c r="K25" i="2"/>
  <c r="J25" i="2"/>
  <c r="I25" i="2"/>
  <c r="H25" i="2"/>
  <c r="G25" i="2"/>
  <c r="F25" i="2"/>
  <c r="E25" i="2"/>
  <c r="D25" i="2"/>
  <c r="C25" i="2"/>
  <c r="L16" i="2"/>
  <c r="K16" i="2"/>
  <c r="J16" i="2"/>
  <c r="I16" i="2"/>
  <c r="H16" i="2"/>
  <c r="G16" i="2"/>
  <c r="F16" i="2"/>
  <c r="E16" i="2"/>
  <c r="C16" i="2"/>
  <c r="C10" i="2"/>
  <c r="O23" i="2" l="1"/>
  <c r="O7" i="2"/>
  <c r="E17" i="3"/>
  <c r="E13" i="3"/>
  <c r="F12" i="3"/>
  <c r="E8" i="3"/>
  <c r="D13" i="3"/>
  <c r="D17" i="3"/>
  <c r="F8" i="3" l="1"/>
  <c r="F17" i="3"/>
  <c r="F13" i="3"/>
  <c r="G12" i="3"/>
  <c r="G13" i="3" l="1"/>
  <c r="H12" i="3"/>
  <c r="G17" i="3"/>
  <c r="G8" i="3"/>
  <c r="H8" i="3" l="1"/>
  <c r="H13" i="3"/>
  <c r="I12" i="3"/>
  <c r="H17" i="3"/>
  <c r="O12" i="3" l="1"/>
  <c r="I13" i="3"/>
  <c r="J12" i="3"/>
  <c r="I17" i="3"/>
  <c r="I8" i="3"/>
  <c r="O9" i="3"/>
  <c r="J13" i="3" l="1"/>
  <c r="K12" i="3"/>
  <c r="J8" i="3"/>
  <c r="K8" i="3" l="1"/>
  <c r="L12" i="3"/>
  <c r="K13" i="3"/>
  <c r="L8" i="3" l="1"/>
  <c r="K9" i="3"/>
  <c r="L14" i="3"/>
  <c r="L13" i="3"/>
  <c r="I9" i="3"/>
  <c r="L9" i="3" l="1"/>
  <c r="F9" i="3"/>
  <c r="C14" i="3"/>
  <c r="D14" i="3"/>
  <c r="J14" i="3"/>
  <c r="H14" i="3"/>
  <c r="J9" i="3"/>
  <c r="G9" i="3"/>
  <c r="G14" i="3"/>
  <c r="K14" i="3"/>
  <c r="I14" i="3"/>
  <c r="D9" i="3"/>
  <c r="H9" i="3"/>
  <c r="F14" i="3"/>
  <c r="E9" i="3"/>
  <c r="E14" i="3"/>
</calcChain>
</file>

<file path=xl/sharedStrings.xml><?xml version="1.0" encoding="utf-8"?>
<sst xmlns="http://schemas.openxmlformats.org/spreadsheetml/2006/main" count="95" uniqueCount="61">
  <si>
    <t>Sprint Burn Down Templates</t>
  </si>
  <si>
    <t>Instructions: What are these charts? How do I work them?</t>
  </si>
  <si>
    <t>Updated 2020</t>
  </si>
  <si>
    <t>Classic Agile Iteration Charts</t>
  </si>
  <si>
    <t xml:space="preserve"> •  A Burn DOWN for hours (and a version without this, as it's a bit out of fashion these days)
 •  A Burn UP for story points
 •  A Cumulative flow chart to help you to identify bottlenecks in your workflow.</t>
  </si>
  <si>
    <t>How do I use this Template?</t>
  </si>
  <si>
    <r>
      <t xml:space="preserve"> •  Choose "Make a copy" from the "File" menu above.
 •  This will save an editable version to your own Google Drive. 
 •  Overwrite the content of the </t>
    </r>
    <r>
      <rPr>
        <b/>
        <sz val="10"/>
        <rFont val="Arial"/>
        <family val="2"/>
      </rPr>
      <t>white cells</t>
    </r>
    <r>
      <rPr>
        <sz val="10"/>
        <color rgb="FF000000"/>
        <rFont val="Arial"/>
        <family val="2"/>
      </rPr>
      <t xml:space="preserve">, </t>
    </r>
    <r>
      <rPr>
        <i/>
        <sz val="10"/>
        <rFont val="Arial"/>
        <family val="2"/>
      </rPr>
      <t xml:space="preserve">don't delete rows or the calcs in the grey or coloured cells!
</t>
    </r>
    <r>
      <rPr>
        <sz val="10"/>
        <color rgb="FF000000"/>
        <rFont val="Arial"/>
        <family val="2"/>
      </rPr>
      <t xml:space="preserve"> •  By entering data in the input grids, the charts will just happen
</t>
    </r>
    <r>
      <rPr>
        <i/>
        <sz val="10"/>
        <rFont val="Arial"/>
        <family val="2"/>
      </rPr>
      <t xml:space="preserve"> •  Even if you don't use all of the Cumulative flow, keep track of stories completed in the "Done" row</t>
    </r>
  </si>
  <si>
    <t>What do the charts show?</t>
  </si>
  <si>
    <t>Burn Down</t>
  </si>
  <si>
    <t>Estimated number of hours remaining to complete the sprint goal.</t>
  </si>
  <si>
    <t xml:space="preserve"> •  Normally updated each day, immediately after the stand-up meeting
 •  The Scrum Master adds up all of the estimated hours remaining on all incomplete user stories
 •  Also shows the total number of hours available to the team in the remaining days of the sprint
 •  So, it's designed whether things are on track, ahead or behind schedule
 •  In recent experience (2020), fewer teams do this. So there's a version here without this chart included</t>
  </si>
  <si>
    <t>Burn Up</t>
  </si>
  <si>
    <t>Story points completed daily, throughout a sprint.</t>
  </si>
  <si>
    <t xml:space="preserve"> •  Very similar to the burn down
 •  Rather than tracking work still to be done, it tracks work that has been completed
 •  Shows the accumulation of "Done" story points throughout the course of a sprint.</t>
  </si>
  <si>
    <t>Cumulative Flow</t>
  </si>
  <si>
    <t>Tracks: Efficiency through stages in the delivery process</t>
  </si>
  <si>
    <t xml:space="preserve"> •  Highlights workflow bottlenecks, by charting the progress of stories through each stage of the sprint
 •  The coloured bands each represent one stage in the development workflow
 •  In a  “pull” system, a widening of a coloured bands will indicate a bottleneck in the phase that follows
 •  It could in practice though (when used in Scrum), indicate a lag in the phase itself</t>
  </si>
  <si>
    <t>Let me know how you go!</t>
  </si>
  <si>
    <t xml:space="preserve">You are free copy this doc, and use it in any way you like. Knock yourself out. It'd be great if you could post a link back to the blog (somewhere) if you find the charts give you some help at work!
</t>
  </si>
  <si>
    <t>http://scrumage.com/</t>
  </si>
  <si>
    <t xml:space="preserve">
If you find any errors, or think of ways to improve these charts, don't keep it to yourself. Any feedback at all is great.</t>
  </si>
  <si>
    <t>Adrian</t>
  </si>
  <si>
    <t>adrian@fittolani.com</t>
  </si>
  <si>
    <t xml:space="preserve">Sprint </t>
  </si>
  <si>
    <t># Days in this sprint</t>
  </si>
  <si>
    <t xml:space="preserve"> Total number of work days in Sprint (exclude public holidays etc)</t>
  </si>
  <si>
    <t>Points Target</t>
  </si>
  <si>
    <t xml:space="preserve"> Story Points in sprint after Sprint Planning</t>
  </si>
  <si>
    <t>Number of Stories</t>
  </si>
  <si>
    <t xml:space="preserve"> Stories in sprint after Sprint Planning</t>
  </si>
  <si>
    <t xml:space="preserve">Points </t>
  </si>
  <si>
    <t>Day</t>
  </si>
  <si>
    <t>Forecast Burn</t>
  </si>
  <si>
    <t>Required Burn</t>
  </si>
  <si>
    <t>Done</t>
  </si>
  <si>
    <t>Days</t>
  </si>
  <si>
    <t xml:space="preserve"> Points</t>
  </si>
  <si>
    <t xml:space="preserve">Stories </t>
  </si>
  <si>
    <t>Elapsed Days</t>
  </si>
  <si>
    <t>Stories</t>
  </si>
  <si>
    <t>Takt</t>
  </si>
  <si>
    <t>fill or leave
blank as required &gt;&gt;</t>
  </si>
  <si>
    <t>Test</t>
  </si>
  <si>
    <t>To Do</t>
  </si>
  <si>
    <t>Change From Planned</t>
  </si>
  <si>
    <t># Team Members</t>
  </si>
  <si>
    <t xml:space="preserve"> Used for hours burn down (not as many teams do this these days)</t>
  </si>
  <si>
    <t># Hours in 1 work day</t>
  </si>
  <si>
    <t xml:space="preserve">Hours </t>
  </si>
  <si>
    <t>Available</t>
  </si>
  <si>
    <t>Task Hrs Remaining</t>
  </si>
  <si>
    <t>Process B (eg ("Test")</t>
  </si>
  <si>
    <t>Process A (eg "Dev")</t>
  </si>
  <si>
    <t>Done today</t>
  </si>
  <si>
    <t>Mangler</t>
  </si>
  <si>
    <t>Days elapsed</t>
  </si>
  <si>
    <t>Stories done</t>
  </si>
  <si>
    <t>of</t>
  </si>
  <si>
    <t>Out of</t>
  </si>
  <si>
    <t>Webravo Burn Chart</t>
  </si>
  <si>
    <t>Hvis der er 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</si>
</sst>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color rgb="FF000000"/>
      <name val="Arial"/>
    </font>
    <font>
      <sz val="11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1"/>
      <color rgb="FF0000FF"/>
      <name val="Arial"/>
      <family val="2"/>
    </font>
    <font>
      <i/>
      <sz val="11"/>
      <name val="Arial"/>
      <family val="2"/>
    </font>
    <font>
      <u/>
      <sz val="11"/>
      <color rgb="FF0000FF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7"/>
      <color rgb="FF999999"/>
      <name val="Arial"/>
      <family val="2"/>
    </font>
    <font>
      <sz val="6"/>
      <color rgb="FFCCCCCC"/>
      <name val="Arial"/>
      <family val="2"/>
    </font>
    <font>
      <i/>
      <sz val="10"/>
      <name val="Arial"/>
      <family val="2"/>
    </font>
    <font>
      <sz val="48"/>
      <color rgb="FF000000"/>
      <name val="Oswald Regular"/>
    </font>
    <font>
      <sz val="48"/>
      <name val="Oswald Regular"/>
    </font>
    <font>
      <sz val="18"/>
      <color theme="1" tint="0.34998626667073579"/>
      <name val="Oswald Regular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theme="1" tint="0.34998626667073579"/>
      <name val="Oswald Regular"/>
    </font>
    <font>
      <sz val="16"/>
      <name val="Oswald Regular"/>
    </font>
    <font>
      <sz val="14"/>
      <name val="Oswald Regular"/>
    </font>
    <font>
      <sz val="14"/>
      <color theme="1" tint="0.499984740745262"/>
      <name val="Oswald Regular"/>
    </font>
    <font>
      <sz val="12"/>
      <color theme="1" tint="0.499984740745262"/>
      <name val="Oswald Regular"/>
    </font>
    <font>
      <sz val="12"/>
      <name val="Oswald Regular"/>
    </font>
    <font>
      <sz val="10"/>
      <color rgb="FF000000"/>
      <name val="Arial"/>
      <family val="2"/>
    </font>
    <font>
      <sz val="48"/>
      <color theme="9"/>
      <name val="Oswald Regular"/>
    </font>
    <font>
      <sz val="12"/>
      <color rgb="FF000000"/>
      <name val="Oswald Regular"/>
    </font>
    <font>
      <sz val="18"/>
      <color rgb="FF000000"/>
      <name val="Oswald Regular"/>
    </font>
    <font>
      <sz val="36"/>
      <color rgb="FF000000"/>
      <name val="Oswald Regular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3F3F3"/>
      </patternFill>
    </fill>
    <fill>
      <patternFill patternType="solid">
        <fgColor theme="0" tint="-0.14999847407452621"/>
        <bgColor rgb="FFF3F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D9D9D9"/>
      </patternFill>
    </fill>
    <fill>
      <patternFill patternType="solid">
        <fgColor rgb="FFF3F3F3"/>
        <bgColor indexed="64"/>
      </patternFill>
    </fill>
  </fills>
  <borders count="2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>
      <alignment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2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wrapText="1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1" fontId="8" fillId="3" borderId="0" xfId="0" applyNumberFormat="1" applyFont="1" applyFill="1" applyAlignment="1">
      <alignment horizontal="center" vertical="center"/>
    </xf>
    <xf numFmtId="1" fontId="8" fillId="3" borderId="5" xfId="0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0" fontId="8" fillId="5" borderId="10" xfId="0" applyFont="1" applyFill="1" applyBorder="1" applyAlignment="1">
      <alignment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2" fontId="9" fillId="2" borderId="0" xfId="0" applyNumberFormat="1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8" fillId="5" borderId="15" xfId="0" applyFont="1" applyFill="1" applyBorder="1" applyAlignment="1">
      <alignment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10" fillId="3" borderId="10" xfId="0" applyFont="1" applyFill="1" applyBorder="1" applyAlignment="1">
      <alignment vertical="center"/>
    </xf>
    <xf numFmtId="0" fontId="8" fillId="4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vertical="center"/>
    </xf>
    <xf numFmtId="0" fontId="8" fillId="4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vertical="center"/>
    </xf>
    <xf numFmtId="0" fontId="8" fillId="4" borderId="17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 wrapText="1"/>
    </xf>
    <xf numFmtId="0" fontId="8" fillId="0" borderId="10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17" fillId="3" borderId="2" xfId="0" applyFont="1" applyFill="1" applyBorder="1" applyAlignment="1">
      <alignment vertical="center"/>
    </xf>
    <xf numFmtId="0" fontId="18" fillId="4" borderId="3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/>
    </xf>
    <xf numFmtId="0" fontId="18" fillId="4" borderId="5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vertical="center"/>
    </xf>
    <xf numFmtId="0" fontId="18" fillId="4" borderId="7" xfId="0" applyFont="1" applyFill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18" fillId="3" borderId="8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18" fillId="3" borderId="6" xfId="0" applyFont="1" applyFill="1" applyBorder="1" applyAlignment="1">
      <alignment vertical="center"/>
    </xf>
    <xf numFmtId="0" fontId="17" fillId="2" borderId="0" xfId="0" applyFont="1" applyFill="1" applyAlignment="1">
      <alignment horizontal="right" vertical="center"/>
    </xf>
    <xf numFmtId="0" fontId="18" fillId="5" borderId="10" xfId="0" applyFont="1" applyFill="1" applyBorder="1" applyAlignment="1">
      <alignment vertic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0" borderId="13" xfId="0" applyFont="1" applyBorder="1" applyAlignment="1">
      <alignment vertical="center"/>
    </xf>
    <xf numFmtId="9" fontId="18" fillId="0" borderId="13" xfId="0" applyNumberFormat="1" applyFont="1" applyBorder="1" applyAlignment="1">
      <alignment horizontal="left" vertical="center"/>
    </xf>
    <xf numFmtId="0" fontId="18" fillId="5" borderId="15" xfId="0" applyFont="1" applyFill="1" applyBorder="1" applyAlignment="1">
      <alignment vertical="center"/>
    </xf>
    <xf numFmtId="0" fontId="18" fillId="3" borderId="16" xfId="0" applyFont="1" applyFill="1" applyBorder="1" applyAlignment="1">
      <alignment horizontal="center" vertical="center"/>
    </xf>
    <xf numFmtId="0" fontId="18" fillId="3" borderId="17" xfId="0" applyFont="1" applyFill="1" applyBorder="1" applyAlignment="1">
      <alignment horizontal="center" vertical="center"/>
    </xf>
    <xf numFmtId="1" fontId="19" fillId="3" borderId="0" xfId="0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9" fillId="8" borderId="19" xfId="0" applyFont="1" applyFill="1" applyBorder="1" applyAlignment="1">
      <alignment horizontal="left" vertical="center"/>
    </xf>
    <xf numFmtId="0" fontId="9" fillId="8" borderId="21" xfId="0" applyFont="1" applyFill="1" applyBorder="1" applyAlignment="1">
      <alignment horizontal="left" vertical="center"/>
    </xf>
    <xf numFmtId="0" fontId="9" fillId="8" borderId="23" xfId="0" applyFont="1" applyFill="1" applyBorder="1" applyAlignment="1">
      <alignment horizontal="left" vertical="center"/>
    </xf>
    <xf numFmtId="0" fontId="24" fillId="8" borderId="0" xfId="0" applyFont="1" applyFill="1" applyBorder="1" applyAlignment="1">
      <alignment horizontal="center" vertical="top" wrapText="1"/>
    </xf>
    <xf numFmtId="0" fontId="23" fillId="8" borderId="0" xfId="0" applyFont="1" applyFill="1" applyBorder="1" applyAlignment="1">
      <alignment horizontal="right" vertical="center" wrapText="1"/>
    </xf>
    <xf numFmtId="0" fontId="21" fillId="8" borderId="0" xfId="0" applyFont="1" applyFill="1" applyBorder="1" applyAlignment="1">
      <alignment horizontal="center" vertical="center" wrapText="1"/>
    </xf>
    <xf numFmtId="0" fontId="25" fillId="8" borderId="21" xfId="0" applyFont="1" applyFill="1" applyBorder="1" applyAlignment="1">
      <alignment horizontal="left" vertical="center"/>
    </xf>
    <xf numFmtId="0" fontId="16" fillId="8" borderId="18" xfId="0" applyFont="1" applyFill="1" applyBorder="1" applyAlignment="1">
      <alignment horizontal="center"/>
    </xf>
    <xf numFmtId="0" fontId="16" fillId="8" borderId="20" xfId="0" applyFont="1" applyFill="1" applyBorder="1" applyAlignment="1">
      <alignment horizontal="center"/>
    </xf>
    <xf numFmtId="0" fontId="20" fillId="8" borderId="24" xfId="0" applyFont="1" applyFill="1" applyBorder="1" applyAlignment="1">
      <alignment horizontal="right"/>
    </xf>
    <xf numFmtId="0" fontId="20" fillId="8" borderId="0" xfId="0" applyFont="1" applyFill="1" applyBorder="1" applyAlignment="1">
      <alignment horizontal="right"/>
    </xf>
    <xf numFmtId="0" fontId="15" fillId="8" borderId="20" xfId="0" applyFont="1" applyFill="1" applyBorder="1" applyAlignment="1">
      <alignment horizontal="center" vertical="center" wrapText="1"/>
    </xf>
    <xf numFmtId="0" fontId="16" fillId="6" borderId="18" xfId="0" applyFont="1" applyFill="1" applyBorder="1" applyAlignment="1">
      <alignment horizontal="left" wrapText="1"/>
    </xf>
    <xf numFmtId="0" fontId="16" fillId="6" borderId="19" xfId="0" applyFont="1" applyFill="1" applyBorder="1" applyAlignment="1">
      <alignment horizontal="left" wrapText="1"/>
    </xf>
    <xf numFmtId="0" fontId="16" fillId="6" borderId="20" xfId="0" applyFont="1" applyFill="1" applyBorder="1" applyAlignment="1">
      <alignment horizontal="left" wrapText="1"/>
    </xf>
    <xf numFmtId="0" fontId="16" fillId="6" borderId="21" xfId="0" applyFont="1" applyFill="1" applyBorder="1" applyAlignment="1">
      <alignment horizontal="left" wrapText="1"/>
    </xf>
    <xf numFmtId="2" fontId="15" fillId="7" borderId="20" xfId="0" applyNumberFormat="1" applyFont="1" applyFill="1" applyBorder="1" applyAlignment="1">
      <alignment horizontal="left" vertical="center"/>
    </xf>
    <xf numFmtId="2" fontId="15" fillId="7" borderId="21" xfId="0" applyNumberFormat="1" applyFont="1" applyFill="1" applyBorder="1" applyAlignment="1">
      <alignment horizontal="left" vertical="center"/>
    </xf>
    <xf numFmtId="2" fontId="15" fillId="7" borderId="22" xfId="0" applyNumberFormat="1" applyFont="1" applyFill="1" applyBorder="1" applyAlignment="1">
      <alignment horizontal="left" vertical="center"/>
    </xf>
    <xf numFmtId="2" fontId="15" fillId="7" borderId="23" xfId="0" applyNumberFormat="1" applyFont="1" applyFill="1" applyBorder="1" applyAlignment="1">
      <alignment horizontal="left" vertical="center"/>
    </xf>
    <xf numFmtId="0" fontId="16" fillId="7" borderId="18" xfId="0" applyFont="1" applyFill="1" applyBorder="1" applyAlignment="1">
      <alignment horizontal="left"/>
    </xf>
    <xf numFmtId="0" fontId="16" fillId="7" borderId="19" xfId="0" applyFont="1" applyFill="1" applyBorder="1" applyAlignment="1">
      <alignment horizontal="left"/>
    </xf>
    <xf numFmtId="0" fontId="16" fillId="7" borderId="20" xfId="0" applyFont="1" applyFill="1" applyBorder="1" applyAlignment="1">
      <alignment horizontal="left"/>
    </xf>
    <xf numFmtId="0" fontId="16" fillId="7" borderId="21" xfId="0" applyFont="1" applyFill="1" applyBorder="1" applyAlignment="1">
      <alignment horizontal="left"/>
    </xf>
    <xf numFmtId="0" fontId="16" fillId="8" borderId="18" xfId="0" applyFont="1" applyFill="1" applyBorder="1" applyAlignment="1">
      <alignment horizontal="left" wrapText="1"/>
    </xf>
    <xf numFmtId="0" fontId="16" fillId="8" borderId="24" xfId="0" applyFont="1" applyFill="1" applyBorder="1" applyAlignment="1">
      <alignment horizontal="left" wrapText="1"/>
    </xf>
    <xf numFmtId="0" fontId="16" fillId="8" borderId="20" xfId="0" applyFont="1" applyFill="1" applyBorder="1" applyAlignment="1">
      <alignment horizontal="left" wrapText="1"/>
    </xf>
    <xf numFmtId="0" fontId="16" fillId="8" borderId="0" xfId="0" applyFont="1" applyFill="1" applyBorder="1" applyAlignment="1">
      <alignment horizontal="left" wrapText="1"/>
    </xf>
    <xf numFmtId="1" fontId="19" fillId="9" borderId="9" xfId="0" applyNumberFormat="1" applyFont="1" applyFill="1" applyBorder="1" applyAlignment="1">
      <alignment horizontal="center" vertical="center"/>
    </xf>
    <xf numFmtId="0" fontId="18" fillId="10" borderId="4" xfId="0" applyFont="1" applyFill="1" applyBorder="1" applyAlignment="1">
      <alignment vertical="center"/>
    </xf>
    <xf numFmtId="1" fontId="19" fillId="11" borderId="0" xfId="0" applyNumberFormat="1" applyFont="1" applyFill="1" applyAlignment="1">
      <alignment horizontal="center" vertical="center"/>
    </xf>
    <xf numFmtId="0" fontId="27" fillId="8" borderId="20" xfId="0" applyFont="1" applyFill="1" applyBorder="1" applyAlignment="1">
      <alignment horizontal="center" vertical="center"/>
    </xf>
    <xf numFmtId="0" fontId="27" fillId="8" borderId="22" xfId="0" applyFont="1" applyFill="1" applyBorder="1" applyAlignment="1">
      <alignment horizontal="center" vertical="center"/>
    </xf>
    <xf numFmtId="0" fontId="14" fillId="6" borderId="20" xfId="0" applyFont="1" applyFill="1" applyBorder="1" applyAlignment="1">
      <alignment horizontal="center" vertical="center" wrapText="1"/>
    </xf>
    <xf numFmtId="0" fontId="14" fillId="6" borderId="22" xfId="0" applyFont="1" applyFill="1" applyBorder="1" applyAlignment="1">
      <alignment horizontal="center" vertical="center" wrapText="1"/>
    </xf>
    <xf numFmtId="0" fontId="28" fillId="6" borderId="21" xfId="0" applyFont="1" applyFill="1" applyBorder="1" applyAlignment="1">
      <alignment vertical="center" wrapText="1"/>
    </xf>
    <xf numFmtId="0" fontId="29" fillId="6" borderId="21" xfId="0" applyFont="1" applyFill="1" applyBorder="1" applyAlignment="1">
      <alignment horizontal="center" vertical="center" wrapText="1"/>
    </xf>
    <xf numFmtId="0" fontId="29" fillId="6" borderId="23" xfId="0" applyFont="1" applyFill="1" applyBorder="1" applyAlignment="1">
      <alignment horizontal="center" vertical="center" wrapText="1"/>
    </xf>
    <xf numFmtId="0" fontId="22" fillId="8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top"/>
    </xf>
    <xf numFmtId="0" fontId="22" fillId="8" borderId="25" xfId="0" applyFont="1" applyFill="1" applyBorder="1" applyAlignment="1">
      <alignment vertical="center"/>
    </xf>
    <xf numFmtId="0" fontId="0" fillId="12" borderId="0" xfId="0" applyFont="1" applyFill="1" applyAlignment="1">
      <alignment wrapText="1"/>
    </xf>
    <xf numFmtId="0" fontId="30" fillId="12" borderId="0" xfId="0" applyFont="1" applyFill="1" applyAlignment="1">
      <alignment horizontal="left" wrapText="1"/>
    </xf>
  </cellXfs>
  <cellStyles count="1">
    <cellStyle name="Normal" xfId="0" builtinId="0"/>
  </cellStyles>
  <dxfs count="4">
    <dxf>
      <font>
        <color rgb="FFFFFFFF"/>
      </font>
      <fill>
        <patternFill patternType="solid">
          <fgColor rgb="FF999999"/>
          <bgColor rgb="FF999999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FFFFFF"/>
      </font>
      <fill>
        <patternFill patternType="solid">
          <fgColor rgb="FF999999"/>
          <bgColor rgb="FF999999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F3F3F3"/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Points Burn Up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744597249508836E-2"/>
          <c:y val="0.21844638559960677"/>
          <c:w val="0.67620484624337129"/>
          <c:h val="0.59222049501355245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Example'!$B$10</c:f>
              <c:strCache>
                <c:ptCount val="1"/>
                <c:pt idx="0">
                  <c:v>Forecast Burn</c:v>
                </c:pt>
              </c:strCache>
            </c:strRef>
          </c:tx>
          <c:spPr>
            <a:ln w="9525" cmpd="sng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'Sprint 1 Example'!$C$10:$L$10</c:f>
              <c:numCache>
                <c:formatCode>0</c:formatCode>
                <c:ptCount val="10"/>
                <c:pt idx="0">
                  <c:v>46.5</c:v>
                </c:pt>
                <c:pt idx="1">
                  <c:v>93</c:v>
                </c:pt>
                <c:pt idx="2">
                  <c:v>139.5</c:v>
                </c:pt>
                <c:pt idx="3">
                  <c:v>186</c:v>
                </c:pt>
                <c:pt idx="4">
                  <c:v>232.5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3-FB49-B805-18FD79CD19F4}"/>
            </c:ext>
          </c:extLst>
        </c:ser>
        <c:ser>
          <c:idx val="1"/>
          <c:order val="1"/>
          <c:tx>
            <c:strRef>
              <c:f>'Sprint 1 Example'!$B$11</c:f>
              <c:strCache>
                <c:ptCount val="1"/>
                <c:pt idx="0">
                  <c:v>Required Burn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'Sprint 1 Example'!$C$11:$L$11</c:f>
              <c:numCache>
                <c:formatCode>0</c:formatCode>
                <c:ptCount val="10"/>
                <c:pt idx="0">
                  <c:v>24.4</c:v>
                </c:pt>
                <c:pt idx="1">
                  <c:v>48.8</c:v>
                </c:pt>
                <c:pt idx="2">
                  <c:v>73.199999999999989</c:v>
                </c:pt>
                <c:pt idx="3">
                  <c:v>97.6</c:v>
                </c:pt>
                <c:pt idx="4">
                  <c:v>122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3-FB49-B805-18FD79CD19F4}"/>
            </c:ext>
          </c:extLst>
        </c:ser>
        <c:ser>
          <c:idx val="2"/>
          <c:order val="2"/>
          <c:tx>
            <c:strRef>
              <c:f>'Sprint 1 Example'!$B$14</c:f>
              <c:strCache>
                <c:ptCount val="1"/>
                <c:pt idx="0">
                  <c:v>Done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'Sprint 1 Example'!$C$14:$L$14</c:f>
              <c:numCache>
                <c:formatCode>0</c:formatCode>
                <c:ptCount val="10"/>
                <c:pt idx="0">
                  <c:v>72</c:v>
                </c:pt>
                <c:pt idx="1">
                  <c:v>93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3-FB49-B805-18FD79CD1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631600"/>
        <c:axId val="1084335482"/>
      </c:lineChart>
      <c:catAx>
        <c:axId val="77263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084335482"/>
        <c:crosses val="autoZero"/>
        <c:auto val="1"/>
        <c:lblAlgn val="ctr"/>
        <c:lblOffset val="100"/>
        <c:noMultiLvlLbl val="1"/>
      </c:catAx>
      <c:valAx>
        <c:axId val="10843354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7726316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Cumulative Flow &amp; Stories Done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81532416502936E-2"/>
          <c:y val="0.22049347930852281"/>
          <c:w val="0.68239127554802648"/>
          <c:h val="0.59777028173263946"/>
        </c:manualLayout>
      </c:layout>
      <c:areaChart>
        <c:grouping val="stacked"/>
        <c:varyColors val="1"/>
        <c:ser>
          <c:idx val="0"/>
          <c:order val="0"/>
          <c:tx>
            <c:strRef>
              <c:f>'Sprint 1 Example'!$B$17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9525" cmpd="sng">
              <a:solidFill>
                <a:srgbClr val="4285F4"/>
              </a:solidFill>
            </a:ln>
          </c:spPr>
          <c:cat>
            <c:strRef>
              <c:f>'Sprint 1 Example'!$C$16:$L$16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'Sprint 1 Example'!$C$17:$L$17</c:f>
              <c:numCache>
                <c:formatCode>General</c:formatCode>
                <c:ptCount val="10"/>
                <c:pt idx="0">
                  <c:v>26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6-2542-AB22-61278590BE6F}"/>
            </c:ext>
          </c:extLst>
        </c:ser>
        <c:ser>
          <c:idx val="1"/>
          <c:order val="1"/>
          <c:tx>
            <c:strRef>
              <c:f>'Sprint 1 Example'!$B$18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DB4437">
                <a:alpha val="30000"/>
              </a:srgbClr>
            </a:solidFill>
            <a:ln w="9525" cmpd="sng">
              <a:solidFill>
                <a:srgbClr val="DB4437"/>
              </a:solidFill>
            </a:ln>
          </c:spPr>
          <c:cat>
            <c:strRef>
              <c:f>'Sprint 1 Example'!$C$16:$L$16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'Sprint 1 Example'!$C$18:$L$18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6-2542-AB22-61278590BE6F}"/>
            </c:ext>
          </c:extLst>
        </c:ser>
        <c:ser>
          <c:idx val="2"/>
          <c:order val="2"/>
          <c:tx>
            <c:strRef>
              <c:f>'Sprint 1 Example'!$B$19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rgbClr val="F4B400">
                <a:alpha val="30000"/>
              </a:srgbClr>
            </a:solidFill>
            <a:ln w="9525" cmpd="sng">
              <a:solidFill>
                <a:srgbClr val="F4B400"/>
              </a:solidFill>
            </a:ln>
          </c:spPr>
          <c:cat>
            <c:strRef>
              <c:f>'Sprint 1 Example'!$C$16:$L$16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'Sprint 1 Example'!$C$19:$L$19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36-2542-AB22-61278590B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65573"/>
        <c:axId val="402651360"/>
      </c:areaChart>
      <c:catAx>
        <c:axId val="108265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402651360"/>
        <c:crosses val="autoZero"/>
        <c:auto val="1"/>
        <c:lblAlgn val="ctr"/>
        <c:lblOffset val="100"/>
        <c:noMultiLvlLbl val="1"/>
      </c:catAx>
      <c:valAx>
        <c:axId val="402651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0826557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Points Burn Up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744597249508836E-2"/>
          <c:y val="0.21844638559960677"/>
          <c:w val="0.67620484624337129"/>
          <c:h val="0.59222049501355245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 (with Hrs Burn'!$B$13</c:f>
              <c:strCache>
                <c:ptCount val="1"/>
                <c:pt idx="0">
                  <c:v>Forecast Burn</c:v>
                </c:pt>
              </c:strCache>
            </c:strRef>
          </c:tx>
          <c:spPr>
            <a:ln w="9525" cmpd="sng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Burn'!$C$13:$L$13</c:f>
              <c:numCache>
                <c:formatCode>0</c:formatCode>
                <c:ptCount val="10"/>
                <c:pt idx="0">
                  <c:v>2.8571428571428572</c:v>
                </c:pt>
                <c:pt idx="1">
                  <c:v>5.7142857142857144</c:v>
                </c:pt>
                <c:pt idx="2">
                  <c:v>8.5714285714285712</c:v>
                </c:pt>
                <c:pt idx="3">
                  <c:v>11.428571428571429</c:v>
                </c:pt>
                <c:pt idx="4">
                  <c:v>14.285714285714286</c:v>
                </c:pt>
                <c:pt idx="5">
                  <c:v>17.142857142857142</c:v>
                </c:pt>
                <c:pt idx="6">
                  <c:v>20</c:v>
                </c:pt>
                <c:pt idx="7">
                  <c:v>22.857142857142858</c:v>
                </c:pt>
                <c:pt idx="8">
                  <c:v>25.714285714285715</c:v>
                </c:pt>
                <c:pt idx="9">
                  <c:v>28.571428571428573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C-0546-85DA-A88E51DA499E}"/>
            </c:ext>
          </c:extLst>
        </c:ser>
        <c:ser>
          <c:idx val="1"/>
          <c:order val="1"/>
          <c:tx>
            <c:strRef>
              <c:f>'Sprint 1 Example (with Hrs Burn'!$B$14</c:f>
              <c:strCache>
                <c:ptCount val="1"/>
                <c:pt idx="0">
                  <c:v>Required Burn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Burn'!$C$14:$L$14</c:f>
              <c:numCache>
                <c:formatCode>0</c:formatCode>
                <c:ptCount val="10"/>
                <c:pt idx="0">
                  <c:v>3.6</c:v>
                </c:pt>
                <c:pt idx="1">
                  <c:v>7.2</c:v>
                </c:pt>
                <c:pt idx="2">
                  <c:v>10.8</c:v>
                </c:pt>
                <c:pt idx="3">
                  <c:v>14.4</c:v>
                </c:pt>
                <c:pt idx="4">
                  <c:v>18</c:v>
                </c:pt>
                <c:pt idx="5">
                  <c:v>21.6</c:v>
                </c:pt>
                <c:pt idx="6">
                  <c:v>25.2</c:v>
                </c:pt>
                <c:pt idx="7">
                  <c:v>28.8</c:v>
                </c:pt>
                <c:pt idx="8">
                  <c:v>32.4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C-0546-85DA-A88E51DA499E}"/>
            </c:ext>
          </c:extLst>
        </c:ser>
        <c:ser>
          <c:idx val="2"/>
          <c:order val="2"/>
          <c:tx>
            <c:strRef>
              <c:f>'Sprint 1 Example (with Hrs Burn'!$B$15</c:f>
              <c:strCache>
                <c:ptCount val="1"/>
                <c:pt idx="0">
                  <c:v>Done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Burn'!$C$15:$L$15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11</c:v>
                </c:pt>
                <c:pt idx="4">
                  <c:v>19</c:v>
                </c:pt>
                <c:pt idx="5">
                  <c:v>19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C-0546-85DA-A88E51DA4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092478"/>
        <c:axId val="1521450611"/>
      </c:lineChart>
      <c:catAx>
        <c:axId val="456092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521450611"/>
        <c:crosses val="autoZero"/>
        <c:auto val="1"/>
        <c:lblAlgn val="ctr"/>
        <c:lblOffset val="100"/>
        <c:noMultiLvlLbl val="1"/>
      </c:catAx>
      <c:valAx>
        <c:axId val="1521450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4560924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Hours Burn Down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0237388724035608"/>
          <c:y val="0.30412371134020605"/>
          <c:w val="0.64293724446338008"/>
          <c:h val="0.4846693921080697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 (with Hrs Burn'!$B$9</c:f>
              <c:strCache>
                <c:ptCount val="1"/>
                <c:pt idx="0">
                  <c:v>Available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 (with Hrs Burn'!$C$8:$L$8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Burn'!$C$9:$L$9</c:f>
              <c:numCache>
                <c:formatCode>General</c:formatCode>
                <c:ptCount val="10"/>
                <c:pt idx="0">
                  <c:v>600</c:v>
                </c:pt>
                <c:pt idx="1">
                  <c:v>540</c:v>
                </c:pt>
                <c:pt idx="2">
                  <c:v>480</c:v>
                </c:pt>
                <c:pt idx="3">
                  <c:v>420</c:v>
                </c:pt>
                <c:pt idx="4">
                  <c:v>360</c:v>
                </c:pt>
                <c:pt idx="5">
                  <c:v>300</c:v>
                </c:pt>
                <c:pt idx="6">
                  <c:v>240</c:v>
                </c:pt>
                <c:pt idx="7">
                  <c:v>180</c:v>
                </c:pt>
                <c:pt idx="8">
                  <c:v>120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4-CB43-B18A-F38A70A4C5BE}"/>
            </c:ext>
          </c:extLst>
        </c:ser>
        <c:ser>
          <c:idx val="1"/>
          <c:order val="1"/>
          <c:tx>
            <c:strRef>
              <c:f>'Sprint 1 Example (with Hrs Burn'!$B$10</c:f>
              <c:strCache>
                <c:ptCount val="1"/>
                <c:pt idx="0">
                  <c:v>Task Hrs Remaining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 (with Hrs Burn'!$C$8:$L$8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Burn'!$C$10:$L$10</c:f>
              <c:numCache>
                <c:formatCode>General</c:formatCode>
                <c:ptCount val="10"/>
                <c:pt idx="0">
                  <c:v>400</c:v>
                </c:pt>
                <c:pt idx="1">
                  <c:v>400</c:v>
                </c:pt>
                <c:pt idx="2">
                  <c:v>380</c:v>
                </c:pt>
                <c:pt idx="3">
                  <c:v>400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4-CB43-B18A-F38A70A4C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648436"/>
        <c:axId val="1331691821"/>
      </c:lineChart>
      <c:catAx>
        <c:axId val="538648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331691821"/>
        <c:crosses val="autoZero"/>
        <c:auto val="1"/>
        <c:lblAlgn val="ctr"/>
        <c:lblOffset val="100"/>
        <c:noMultiLvlLbl val="1"/>
      </c:catAx>
      <c:valAx>
        <c:axId val="1331691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5386484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Cumulative Flow &amp; Stories Done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81532416502936E-2"/>
          <c:y val="0.22049347930852281"/>
          <c:w val="0.68239127554802648"/>
          <c:h val="0.59777028173263946"/>
        </c:manualLayout>
      </c:layout>
      <c:areaChart>
        <c:grouping val="stacked"/>
        <c:varyColors val="1"/>
        <c:ser>
          <c:idx val="0"/>
          <c:order val="0"/>
          <c:tx>
            <c:strRef>
              <c:f>'Sprint 1 Example (with Hrs Burn'!$B$18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9525" cmpd="sng">
              <a:solidFill>
                <a:srgbClr val="4285F4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Burn'!$C$18:$L$18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E-EC4C-8A25-5F9E4032D3B8}"/>
            </c:ext>
          </c:extLst>
        </c:ser>
        <c:ser>
          <c:idx val="1"/>
          <c:order val="1"/>
          <c:tx>
            <c:strRef>
              <c:f>'Sprint 1 Example (with Hrs Burn'!$B$19</c:f>
              <c:strCache>
                <c:ptCount val="1"/>
              </c:strCache>
            </c:strRef>
          </c:tx>
          <c:spPr>
            <a:solidFill>
              <a:srgbClr val="DB4437">
                <a:alpha val="30000"/>
              </a:srgbClr>
            </a:solidFill>
            <a:ln w="9525" cmpd="sng">
              <a:solidFill>
                <a:srgbClr val="DB4437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Burn'!$C$19:$L$19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988E-EC4C-8A25-5F9E4032D3B8}"/>
            </c:ext>
          </c:extLst>
        </c:ser>
        <c:ser>
          <c:idx val="2"/>
          <c:order val="2"/>
          <c:tx>
            <c:strRef>
              <c:f>'Sprint 1 Example (with Hrs Burn'!$B$20</c:f>
              <c:strCache>
                <c:ptCount val="1"/>
              </c:strCache>
            </c:strRef>
          </c:tx>
          <c:spPr>
            <a:solidFill>
              <a:srgbClr val="F4B400">
                <a:alpha val="30000"/>
              </a:srgbClr>
            </a:solidFill>
            <a:ln w="9525" cmpd="sng">
              <a:solidFill>
                <a:srgbClr val="F4B400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Burn'!$C$20:$L$20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988E-EC4C-8A25-5F9E4032D3B8}"/>
            </c:ext>
          </c:extLst>
        </c:ser>
        <c:ser>
          <c:idx val="3"/>
          <c:order val="3"/>
          <c:tx>
            <c:strRef>
              <c:f>'Sprint 1 Example (with Hrs Burn'!$B$21</c:f>
              <c:strCache>
                <c:ptCount val="1"/>
              </c:strCache>
            </c:strRef>
          </c:tx>
          <c:spPr>
            <a:solidFill>
              <a:srgbClr val="0F9D58">
                <a:alpha val="30000"/>
              </a:srgbClr>
            </a:solidFill>
            <a:ln w="9525" cmpd="sng">
              <a:solidFill>
                <a:srgbClr val="0F9D58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Burn'!$C$21:$L$21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988E-EC4C-8A25-5F9E4032D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265595"/>
        <c:axId val="1546488130"/>
      </c:areaChart>
      <c:catAx>
        <c:axId val="1100265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546488130"/>
        <c:crosses val="autoZero"/>
        <c:auto val="1"/>
        <c:lblAlgn val="ctr"/>
        <c:lblOffset val="100"/>
        <c:noMultiLvlLbl val="1"/>
      </c:catAx>
      <c:valAx>
        <c:axId val="1546488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10026559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88195</xdr:colOff>
      <xdr:row>3</xdr:row>
      <xdr:rowOff>194027</xdr:rowOff>
    </xdr:from>
    <xdr:ext cx="5245805" cy="21717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70556</xdr:colOff>
      <xdr:row>14</xdr:row>
      <xdr:rowOff>200025</xdr:rowOff>
    </xdr:from>
    <xdr:ext cx="5250743" cy="22098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5</xdr:row>
      <xdr:rowOff>171450</xdr:rowOff>
    </xdr:from>
    <xdr:ext cx="4924425" cy="18192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0</xdr:colOff>
      <xdr:row>0</xdr:row>
      <xdr:rowOff>171450</xdr:rowOff>
    </xdr:from>
    <xdr:ext cx="3209925" cy="9048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0</xdr:colOff>
      <xdr:row>16</xdr:row>
      <xdr:rowOff>0</xdr:rowOff>
    </xdr:from>
    <xdr:ext cx="4924425" cy="18192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crumag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Q31"/>
  <sheetViews>
    <sheetView tabSelected="1" zoomScale="119" zoomScaleNormal="120" workbookViewId="0">
      <selection sqref="A1:Q29"/>
    </sheetView>
  </sheetViews>
  <sheetFormatPr baseColWidth="10" defaultColWidth="14.5" defaultRowHeight="12.75" customHeight="1"/>
  <cols>
    <col min="1" max="1" width="12.6640625" customWidth="1"/>
    <col min="2" max="2" width="21" customWidth="1"/>
    <col min="3" max="12" width="4.5" customWidth="1"/>
    <col min="13" max="13" width="5" customWidth="1"/>
    <col min="14" max="14" width="81.6640625" customWidth="1"/>
    <col min="15" max="15" width="11" customWidth="1"/>
    <col min="16" max="16" width="8.6640625" customWidth="1"/>
    <col min="17" max="17" width="3.6640625" customWidth="1"/>
  </cols>
  <sheetData>
    <row r="1" spans="1:17" ht="12.75" customHeight="1">
      <c r="A1" s="121"/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</row>
    <row r="2" spans="1:17" ht="62" customHeight="1">
      <c r="A2" s="121"/>
      <c r="B2" s="122" t="s">
        <v>59</v>
      </c>
      <c r="C2" s="122"/>
      <c r="D2" s="122"/>
      <c r="E2" s="122"/>
      <c r="F2" s="122"/>
      <c r="G2" s="122"/>
      <c r="H2" s="122"/>
      <c r="I2" s="122"/>
      <c r="J2" s="122"/>
      <c r="K2" s="121"/>
      <c r="L2" s="121"/>
      <c r="M2" s="121"/>
      <c r="N2" s="121"/>
      <c r="O2" s="121"/>
      <c r="P2" s="121"/>
      <c r="Q2" s="121"/>
    </row>
    <row r="3" spans="1:17" ht="17.2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7"/>
      <c r="O3" s="18"/>
      <c r="P3" s="18"/>
      <c r="Q3" s="22"/>
    </row>
    <row r="4" spans="1:17" ht="17.25" customHeight="1" thickBot="1">
      <c r="A4" s="68" t="s">
        <v>23</v>
      </c>
      <c r="B4" s="57" t="s">
        <v>24</v>
      </c>
      <c r="C4" s="58">
        <v>5</v>
      </c>
      <c r="D4" s="20" t="s">
        <v>25</v>
      </c>
      <c r="E4" s="21"/>
      <c r="F4" s="21"/>
      <c r="G4" s="21"/>
      <c r="H4" s="21"/>
      <c r="I4" s="21"/>
      <c r="J4" s="21"/>
      <c r="K4" s="17"/>
      <c r="L4" s="17"/>
      <c r="M4" s="17"/>
      <c r="N4" s="17"/>
      <c r="O4" s="18"/>
      <c r="P4" s="18"/>
      <c r="Q4" s="22"/>
    </row>
    <row r="5" spans="1:17" ht="17.25" customHeight="1">
      <c r="A5" s="15"/>
      <c r="B5" s="59" t="s">
        <v>26</v>
      </c>
      <c r="C5" s="60">
        <v>122</v>
      </c>
      <c r="D5" s="20" t="s">
        <v>27</v>
      </c>
      <c r="E5" s="21"/>
      <c r="F5" s="21"/>
      <c r="G5" s="21"/>
      <c r="H5" s="21"/>
      <c r="I5" s="21"/>
      <c r="J5" s="21"/>
      <c r="K5" s="17"/>
      <c r="L5" s="17"/>
      <c r="M5" s="17"/>
      <c r="N5" s="17"/>
      <c r="O5" s="104" t="s">
        <v>55</v>
      </c>
      <c r="P5" s="105"/>
      <c r="Q5" s="80"/>
    </row>
    <row r="6" spans="1:17" ht="17.25" customHeight="1">
      <c r="A6" s="16"/>
      <c r="B6" s="61" t="s">
        <v>28</v>
      </c>
      <c r="C6" s="62">
        <v>42</v>
      </c>
      <c r="D6" s="20" t="s">
        <v>29</v>
      </c>
      <c r="E6" s="21"/>
      <c r="F6" s="21"/>
      <c r="G6" s="21"/>
      <c r="H6" s="21"/>
      <c r="I6" s="21"/>
      <c r="J6" s="21"/>
      <c r="K6" s="17"/>
      <c r="L6" s="17"/>
      <c r="M6" s="17"/>
      <c r="N6" s="17"/>
      <c r="O6" s="106"/>
      <c r="P6" s="107"/>
      <c r="Q6" s="81"/>
    </row>
    <row r="7" spans="1:17" ht="17.2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17"/>
      <c r="O7" s="91">
        <f>MAX(C16:L16)</f>
        <v>2</v>
      </c>
      <c r="P7" s="83"/>
      <c r="Q7" s="81"/>
    </row>
    <row r="8" spans="1:17" ht="17.2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  <c r="N8" s="17"/>
      <c r="O8" s="91"/>
      <c r="P8" s="84" t="s">
        <v>57</v>
      </c>
      <c r="Q8" s="86">
        <f>C4</f>
        <v>5</v>
      </c>
    </row>
    <row r="9" spans="1:17" ht="17.25" customHeight="1" thickBot="1">
      <c r="A9" s="68" t="s">
        <v>30</v>
      </c>
      <c r="B9" s="63" t="s">
        <v>31</v>
      </c>
      <c r="C9" s="64">
        <v>1</v>
      </c>
      <c r="D9" s="64">
        <v>2</v>
      </c>
      <c r="E9" s="64">
        <v>3</v>
      </c>
      <c r="F9" s="64">
        <v>4</v>
      </c>
      <c r="G9" s="64">
        <v>5</v>
      </c>
      <c r="H9" s="64"/>
      <c r="I9" s="64"/>
      <c r="J9" s="64"/>
      <c r="K9" s="64"/>
      <c r="L9" s="65"/>
      <c r="M9" s="17"/>
      <c r="N9" s="17"/>
      <c r="O9" s="91"/>
      <c r="P9" s="85"/>
      <c r="Q9" s="81"/>
    </row>
    <row r="10" spans="1:17" ht="17.25" customHeight="1">
      <c r="A10" s="16"/>
      <c r="B10" s="66" t="s">
        <v>32</v>
      </c>
      <c r="C10" s="77">
        <f>IF(LEN(C9)&gt;0,(LOOKUP(9.99999999999999E+307,$C14:$L14))/(COUNT($C$14:$L$14))*C9,"")</f>
        <v>46.5</v>
      </c>
      <c r="D10" s="77">
        <f t="shared" ref="D10:H10" si="0">IF(LEN(D9)&gt;0,(LOOKUP(9.99999999999999E+307,$C14:$L14))/(COUNT($C$14:$L$14))*D9,NA())</f>
        <v>93</v>
      </c>
      <c r="E10" s="77">
        <f t="shared" si="0"/>
        <v>139.5</v>
      </c>
      <c r="F10" s="77">
        <f t="shared" si="0"/>
        <v>186</v>
      </c>
      <c r="G10" s="77">
        <f t="shared" si="0"/>
        <v>232.5</v>
      </c>
      <c r="H10" s="77" t="e">
        <f t="shared" si="0"/>
        <v>#N/A</v>
      </c>
      <c r="I10" s="77" t="e">
        <f>IF(LEN(I9)&gt;0,(LOOKUP(9.99999999999999E+307,$C14:$L14))/(COUNT($C$14:$L$14))*I9,NA())</f>
        <v>#N/A</v>
      </c>
      <c r="J10" s="77" t="e">
        <f t="shared" ref="J10" si="1">IF(LEN(J9)&gt;0,(LOOKUP(9.99999999999999E+307,$C14:$L14))/(COUNT($C$14:$L$14))*J9,NA())</f>
        <v>#N/A</v>
      </c>
      <c r="K10" s="77" t="e">
        <f>IF(LEN(K9)&gt;0,(LOOKUP(9.99999999999999E+307,$C14:$L14))/(COUNT($C$14:$L$14))*K9,NA())</f>
        <v>#N/A</v>
      </c>
      <c r="L10" s="77" t="e">
        <f>IF(LEN(L9)&gt;0,(LOOKUP(9.99999999999999E+307,$C14:$L14))/(COUNT($C$14:$L$14))*L9,NA())</f>
        <v>#N/A</v>
      </c>
      <c r="M10" s="17"/>
      <c r="N10" s="17"/>
      <c r="O10" s="87" t="s">
        <v>36</v>
      </c>
      <c r="P10" s="89"/>
      <c r="Q10" s="80"/>
    </row>
    <row r="11" spans="1:17" ht="17.25" customHeight="1">
      <c r="A11" s="16"/>
      <c r="B11" s="66" t="s">
        <v>33</v>
      </c>
      <c r="C11" s="77">
        <f>IF(LEN(C9)&gt;0,($C$5/MAX($C9:$L9))*C9,"")</f>
        <v>24.4</v>
      </c>
      <c r="D11" s="77">
        <f t="shared" ref="D11:H11" si="2">IF(LEN(D9)&gt;0,($C$5/MAX($C9:$L9))*D9,NA())</f>
        <v>48.8</v>
      </c>
      <c r="E11" s="77">
        <f t="shared" si="2"/>
        <v>73.199999999999989</v>
      </c>
      <c r="F11" s="77">
        <f t="shared" si="2"/>
        <v>97.6</v>
      </c>
      <c r="G11" s="77">
        <f t="shared" si="2"/>
        <v>122</v>
      </c>
      <c r="H11" s="77" t="e">
        <f t="shared" si="2"/>
        <v>#N/A</v>
      </c>
      <c r="I11" s="77" t="e">
        <f t="shared" ref="I11:J11" si="3">IF(LEN(I9)&gt;0,($C$5/MAX($C9:$L9))*I9,NA())</f>
        <v>#N/A</v>
      </c>
      <c r="J11" s="77" t="e">
        <f t="shared" si="3"/>
        <v>#N/A</v>
      </c>
      <c r="K11" s="77" t="e">
        <f>IF(LEN(K9)&gt;0,($C$5/MAX($C9:$L9))*K9,NA())</f>
        <v>#N/A</v>
      </c>
      <c r="L11" s="77" t="e">
        <f>IF(LEN(L9)&gt;0,($C$5/MAX($C9:$L9))*L9,NA())</f>
        <v>#N/A</v>
      </c>
      <c r="M11" s="17"/>
      <c r="N11" s="17"/>
      <c r="O11" s="88"/>
      <c r="P11" s="90"/>
      <c r="Q11" s="81"/>
    </row>
    <row r="12" spans="1:17" ht="17.25" customHeight="1">
      <c r="A12" s="16"/>
      <c r="B12" s="66" t="s">
        <v>54</v>
      </c>
      <c r="C12" s="77">
        <f>IF(LEN(C9)&gt;0,IF(C13=0,C5,C5-C14),"")</f>
        <v>50</v>
      </c>
      <c r="D12" s="77">
        <f t="shared" ref="D12" si="4">IF(D9&gt;0,IF(D13=0,C12,$C5-D14),NA())</f>
        <v>29</v>
      </c>
      <c r="E12" s="77">
        <f t="shared" ref="E12" si="5">IF(E9&gt;0,IF(E13=0,D12,$C5-E14),NA())</f>
        <v>29</v>
      </c>
      <c r="F12" s="77">
        <f t="shared" ref="F12" si="6">IF(F9&gt;0,IF(F13=0,E12,$C5-F14),NA())</f>
        <v>29</v>
      </c>
      <c r="G12" s="77">
        <f t="shared" ref="G12" si="7">IF(G9&gt;0,IF(G13=0,F12,$C5-G14),NA())</f>
        <v>29</v>
      </c>
      <c r="H12" s="77" t="e">
        <f t="shared" ref="H12" si="8">IF(H9&gt;0,IF(H13=0,G12,$C5-H14),NA())</f>
        <v>#N/A</v>
      </c>
      <c r="I12" s="77" t="e">
        <f t="shared" ref="I12:J12" si="9">IF(I9&gt;0,IF(I13=0,H12,$C5-I14),NA())</f>
        <v>#N/A</v>
      </c>
      <c r="J12" s="77" t="e">
        <f t="shared" si="9"/>
        <v>#N/A</v>
      </c>
      <c r="K12" s="77" t="e">
        <f>IF(K9&gt;0,IF(K13=0,J12,$C5-K14),NA())</f>
        <v>#N/A</v>
      </c>
      <c r="L12" s="77" t="e">
        <f>IF(L9&gt;0,IF(L13=0,K12,$C5-L14),NA())</f>
        <v>#N/A</v>
      </c>
      <c r="M12" s="17"/>
      <c r="N12" s="17"/>
      <c r="O12" s="111">
        <f>LOOKUP(9.99999999999999E+307,$C14:$L14)</f>
        <v>93</v>
      </c>
      <c r="P12" s="119" t="s">
        <v>58</v>
      </c>
      <c r="Q12" s="81"/>
    </row>
    <row r="13" spans="1:17" ht="17.25" customHeight="1">
      <c r="A13" s="16"/>
      <c r="B13" s="109" t="s">
        <v>53</v>
      </c>
      <c r="C13" s="110">
        <v>72</v>
      </c>
      <c r="D13" s="110">
        <v>21</v>
      </c>
      <c r="E13" s="110"/>
      <c r="F13" s="110"/>
      <c r="G13" s="110"/>
      <c r="H13" s="110"/>
      <c r="I13" s="110"/>
      <c r="J13" s="110"/>
      <c r="K13" s="110"/>
      <c r="L13" s="110"/>
      <c r="M13" s="17"/>
      <c r="N13" s="17"/>
      <c r="O13" s="111"/>
      <c r="P13" s="118">
        <f>C5</f>
        <v>122</v>
      </c>
      <c r="Q13" s="81"/>
    </row>
    <row r="14" spans="1:17" ht="17.25" customHeight="1" thickBot="1">
      <c r="A14" s="16"/>
      <c r="B14" s="67" t="s">
        <v>34</v>
      </c>
      <c r="C14" s="108">
        <f>IF(LEN(C9)&gt;0,C13,"")</f>
        <v>72</v>
      </c>
      <c r="D14" s="108">
        <f t="shared" ref="D14:F14" si="10">IF(LEN(D13)&gt;0,IF(LEN(D9)&gt;0,C14+D13,NA()),NA())</f>
        <v>93</v>
      </c>
      <c r="E14" s="108" t="e">
        <f t="shared" si="10"/>
        <v>#N/A</v>
      </c>
      <c r="F14" s="108" t="e">
        <f t="shared" si="10"/>
        <v>#N/A</v>
      </c>
      <c r="G14" s="108" t="e">
        <f>IF(LEN(G13)&gt;0,IF(LEN(G9)&gt;0,F14+G13,NA()),NA())</f>
        <v>#N/A</v>
      </c>
      <c r="H14" s="108" t="e">
        <f t="shared" ref="H14:L14" si="11">IF(LEN(H13)&gt;0,IF(LEN(H9)&gt;0,G14+H13,NA()),NA())</f>
        <v>#N/A</v>
      </c>
      <c r="I14" s="108" t="e">
        <f t="shared" si="11"/>
        <v>#N/A</v>
      </c>
      <c r="J14" s="108" t="e">
        <f t="shared" si="11"/>
        <v>#N/A</v>
      </c>
      <c r="K14" s="108" t="e">
        <f t="shared" si="11"/>
        <v>#N/A</v>
      </c>
      <c r="L14" s="108" t="e">
        <f t="shared" si="11"/>
        <v>#N/A</v>
      </c>
      <c r="M14" s="17"/>
      <c r="N14" s="17"/>
      <c r="O14" s="112"/>
      <c r="P14" s="120"/>
      <c r="Q14" s="82"/>
    </row>
    <row r="15" spans="1:17" ht="17.25" customHeight="1" thickBot="1">
      <c r="A15" s="16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17"/>
      <c r="N15" s="17"/>
      <c r="O15" s="34"/>
      <c r="P15" s="19"/>
      <c r="Q15" s="19"/>
    </row>
    <row r="16" spans="1:17" ht="17.25" customHeight="1">
      <c r="A16" s="68" t="s">
        <v>37</v>
      </c>
      <c r="B16" s="69" t="s">
        <v>38</v>
      </c>
      <c r="C16" s="70">
        <f>IF(SUM(C17:C24)&gt;0,C9,"")</f>
        <v>1</v>
      </c>
      <c r="D16" s="70">
        <v>2</v>
      </c>
      <c r="E16" s="70" t="str">
        <f t="shared" ref="E16:L16" si="12">IF(SUM(E17:E24)&gt;0,E9,"")</f>
        <v/>
      </c>
      <c r="F16" s="70" t="str">
        <f t="shared" si="12"/>
        <v/>
      </c>
      <c r="G16" s="70" t="str">
        <f t="shared" si="12"/>
        <v/>
      </c>
      <c r="H16" s="70" t="str">
        <f t="shared" si="12"/>
        <v/>
      </c>
      <c r="I16" s="70" t="str">
        <f t="shared" si="12"/>
        <v/>
      </c>
      <c r="J16" s="70" t="str">
        <f t="shared" si="12"/>
        <v/>
      </c>
      <c r="K16" s="70" t="str">
        <f t="shared" si="12"/>
        <v/>
      </c>
      <c r="L16" s="71" t="str">
        <f t="shared" si="12"/>
        <v/>
      </c>
      <c r="M16" s="17"/>
      <c r="N16" s="17"/>
      <c r="O16" s="92" t="s">
        <v>56</v>
      </c>
      <c r="P16" s="93"/>
      <c r="Q16" s="19"/>
    </row>
    <row r="17" spans="1:17" ht="17.25" customHeight="1">
      <c r="A17" s="15"/>
      <c r="B17" s="72" t="s">
        <v>34</v>
      </c>
      <c r="C17" s="78">
        <v>26</v>
      </c>
      <c r="D17" s="78">
        <v>34</v>
      </c>
      <c r="E17" s="78"/>
      <c r="F17" s="78"/>
      <c r="G17" s="78"/>
      <c r="H17" s="78"/>
      <c r="I17" s="78"/>
      <c r="J17" s="78"/>
      <c r="K17" s="78"/>
      <c r="L17" s="79"/>
      <c r="M17" s="17"/>
      <c r="N17" s="17"/>
      <c r="O17" s="94"/>
      <c r="P17" s="95"/>
      <c r="Q17" s="19"/>
    </row>
    <row r="18" spans="1:17" ht="17.25" customHeight="1">
      <c r="A18" s="43" t="s">
        <v>41</v>
      </c>
      <c r="B18" s="72" t="s">
        <v>42</v>
      </c>
      <c r="C18" s="78">
        <v>1</v>
      </c>
      <c r="D18" s="78">
        <v>0</v>
      </c>
      <c r="E18" s="78"/>
      <c r="F18" s="78"/>
      <c r="G18" s="78"/>
      <c r="H18" s="78"/>
      <c r="I18" s="78"/>
      <c r="J18" s="78"/>
      <c r="K18" s="78"/>
      <c r="L18" s="79"/>
      <c r="M18" s="16"/>
      <c r="N18" s="16"/>
      <c r="O18" s="113">
        <f>LOOKUP(9.99999999999999E+307,$C17:$L17)</f>
        <v>34</v>
      </c>
      <c r="P18" s="115" t="s">
        <v>58</v>
      </c>
      <c r="Q18" s="19"/>
    </row>
    <row r="19" spans="1:17" ht="17.25" customHeight="1">
      <c r="A19" s="43" t="s">
        <v>41</v>
      </c>
      <c r="B19" s="73">
        <v>0.5</v>
      </c>
      <c r="C19" s="78">
        <v>4</v>
      </c>
      <c r="D19" s="78">
        <v>5</v>
      </c>
      <c r="E19" s="78"/>
      <c r="F19" s="78"/>
      <c r="G19" s="78"/>
      <c r="H19" s="78"/>
      <c r="I19" s="78"/>
      <c r="J19" s="78"/>
      <c r="K19" s="78"/>
      <c r="L19" s="79"/>
      <c r="M19" s="16"/>
      <c r="N19" s="16"/>
      <c r="O19" s="113"/>
      <c r="P19" s="116">
        <f>C6</f>
        <v>42</v>
      </c>
      <c r="Q19" s="19"/>
    </row>
    <row r="20" spans="1:17" ht="17.25" customHeight="1" thickBot="1">
      <c r="A20" s="43" t="s">
        <v>41</v>
      </c>
      <c r="B20" s="72" t="s">
        <v>60</v>
      </c>
      <c r="C20" s="78">
        <v>0</v>
      </c>
      <c r="D20" s="78">
        <v>1</v>
      </c>
      <c r="E20" s="78"/>
      <c r="F20" s="78"/>
      <c r="G20" s="78"/>
      <c r="H20" s="78"/>
      <c r="I20" s="78"/>
      <c r="J20" s="78"/>
      <c r="K20" s="78"/>
      <c r="L20" s="79"/>
      <c r="M20" s="16"/>
      <c r="N20" s="16"/>
      <c r="O20" s="114"/>
      <c r="P20" s="117"/>
      <c r="Q20" s="19"/>
    </row>
    <row r="21" spans="1:17" ht="17.25" customHeight="1">
      <c r="A21" s="43" t="s">
        <v>41</v>
      </c>
      <c r="B21" s="72"/>
      <c r="C21" s="78"/>
      <c r="D21" s="78"/>
      <c r="E21" s="78"/>
      <c r="F21" s="78"/>
      <c r="G21" s="78"/>
      <c r="H21" s="78"/>
      <c r="I21" s="78"/>
      <c r="J21" s="78"/>
      <c r="K21" s="78"/>
      <c r="L21" s="79"/>
      <c r="M21" s="17"/>
      <c r="N21" s="17"/>
      <c r="O21" s="100" t="s">
        <v>40</v>
      </c>
      <c r="P21" s="101"/>
      <c r="Q21" s="19"/>
    </row>
    <row r="22" spans="1:17" ht="17.25" customHeight="1">
      <c r="A22" s="43" t="s">
        <v>41</v>
      </c>
      <c r="B22" s="72"/>
      <c r="C22" s="78"/>
      <c r="D22" s="78"/>
      <c r="E22" s="78"/>
      <c r="F22" s="78"/>
      <c r="G22" s="78"/>
      <c r="H22" s="78"/>
      <c r="I22" s="78"/>
      <c r="J22" s="78"/>
      <c r="K22" s="78"/>
      <c r="L22" s="79"/>
      <c r="M22" s="17"/>
      <c r="N22" s="17"/>
      <c r="O22" s="102"/>
      <c r="P22" s="103"/>
      <c r="Q22" s="19"/>
    </row>
    <row r="23" spans="1:17" ht="17.25" customHeight="1">
      <c r="A23" s="43" t="s">
        <v>41</v>
      </c>
      <c r="B23" s="72"/>
      <c r="C23" s="78"/>
      <c r="D23" s="78"/>
      <c r="E23" s="78"/>
      <c r="F23" s="78"/>
      <c r="G23" s="78"/>
      <c r="H23" s="78"/>
      <c r="I23" s="78"/>
      <c r="J23" s="78"/>
      <c r="K23" s="78"/>
      <c r="L23" s="79"/>
      <c r="M23" s="17"/>
      <c r="N23" s="17"/>
      <c r="O23" s="96">
        <f>(COUNTIFS(C16:L16,"&gt;0"))/O18</f>
        <v>5.8823529411764705E-2</v>
      </c>
      <c r="P23" s="97"/>
      <c r="Q23" s="19"/>
    </row>
    <row r="24" spans="1:17" ht="17.25" customHeight="1">
      <c r="A24" s="16"/>
      <c r="B24" s="72" t="s">
        <v>43</v>
      </c>
      <c r="C24" s="78">
        <v>11</v>
      </c>
      <c r="D24" s="78">
        <v>2</v>
      </c>
      <c r="E24" s="78"/>
      <c r="F24" s="78"/>
      <c r="G24" s="78"/>
      <c r="H24" s="78"/>
      <c r="I24" s="78"/>
      <c r="J24" s="78"/>
      <c r="K24" s="78"/>
      <c r="L24" s="79"/>
      <c r="M24" s="17"/>
      <c r="N24" s="17"/>
      <c r="O24" s="96"/>
      <c r="P24" s="97"/>
      <c r="Q24" s="19"/>
    </row>
    <row r="25" spans="1:17" ht="17.25" customHeight="1" thickBot="1">
      <c r="A25" s="16"/>
      <c r="B25" s="74" t="s">
        <v>44</v>
      </c>
      <c r="C25" s="75">
        <f t="shared" ref="C25:L25" si="13">IF(SUM(C17:C24)&gt;0,SUM(C17:C24)-$C$6,"")</f>
        <v>0</v>
      </c>
      <c r="D25" s="75">
        <f t="shared" si="13"/>
        <v>0</v>
      </c>
      <c r="E25" s="75" t="str">
        <f t="shared" si="13"/>
        <v/>
      </c>
      <c r="F25" s="75" t="str">
        <f t="shared" si="13"/>
        <v/>
      </c>
      <c r="G25" s="75" t="str">
        <f t="shared" si="13"/>
        <v/>
      </c>
      <c r="H25" s="75" t="str">
        <f t="shared" si="13"/>
        <v/>
      </c>
      <c r="I25" s="75" t="str">
        <f t="shared" si="13"/>
        <v/>
      </c>
      <c r="J25" s="75" t="str">
        <f t="shared" si="13"/>
        <v/>
      </c>
      <c r="K25" s="75" t="str">
        <f t="shared" si="13"/>
        <v/>
      </c>
      <c r="L25" s="76" t="str">
        <f t="shared" si="13"/>
        <v/>
      </c>
      <c r="M25" s="17"/>
      <c r="N25" s="17"/>
      <c r="O25" s="98"/>
      <c r="P25" s="99"/>
      <c r="Q25" s="19"/>
    </row>
    <row r="26" spans="1:17" ht="17.2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  <c r="N26" s="17"/>
      <c r="O26" s="23"/>
      <c r="P26" s="19"/>
      <c r="Q26" s="19"/>
    </row>
    <row r="27" spans="1:17" ht="17.2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  <c r="N27" s="17"/>
      <c r="O27" s="34"/>
      <c r="P27" s="22"/>
      <c r="Q27" s="19"/>
    </row>
    <row r="28" spans="1:17" ht="17.2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  <c r="N28" s="17"/>
      <c r="O28" s="34"/>
      <c r="P28" s="42"/>
      <c r="Q28" s="19"/>
    </row>
    <row r="29" spans="1:17" ht="17.2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  <c r="N29" s="17"/>
      <c r="O29" s="23"/>
      <c r="P29" s="19"/>
      <c r="Q29" s="19"/>
    </row>
    <row r="30" spans="1:17" ht="17.2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7"/>
      <c r="N30" s="17"/>
      <c r="O30" s="23"/>
      <c r="P30" s="19"/>
      <c r="Q30" s="19"/>
    </row>
    <row r="31" spans="1:17" ht="17.25" customHeight="1">
      <c r="A31" s="16"/>
      <c r="B31" s="4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3"/>
      <c r="P31" s="19"/>
      <c r="Q31" s="19"/>
    </row>
  </sheetData>
  <mergeCells count="11">
    <mergeCell ref="B2:J2"/>
    <mergeCell ref="O16:P17"/>
    <mergeCell ref="O23:P25"/>
    <mergeCell ref="O21:P22"/>
    <mergeCell ref="O5:P6"/>
    <mergeCell ref="O18:O20"/>
    <mergeCell ref="P19:P20"/>
    <mergeCell ref="O10:O11"/>
    <mergeCell ref="P10:P11"/>
    <mergeCell ref="O12:O14"/>
    <mergeCell ref="O7:O9"/>
  </mergeCells>
  <conditionalFormatting sqref="B9:L9 B16:L16">
    <cfRule type="notContainsBlanks" dxfId="3" priority="2">
      <formula>LEN(TRIM(B9))&gt;0</formula>
    </cfRule>
  </conditionalFormatting>
  <conditionalFormatting sqref="B10:L12">
    <cfRule type="notContainsBlanks" dxfId="2" priority="3">
      <formula>LEN(TRIM(B10))&gt;0</formula>
    </cfRule>
  </conditionalFormatting>
  <pageMargins left="0.7" right="0.7" top="0.75" bottom="0.75" header="0.3" footer="0.3"/>
  <pageSetup paperSize="9" scale="6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38"/>
  <sheetViews>
    <sheetView workbookViewId="0">
      <selection activeCell="B33" sqref="B33"/>
    </sheetView>
  </sheetViews>
  <sheetFormatPr baseColWidth="10" defaultColWidth="14.5" defaultRowHeight="12.75" customHeight="1"/>
  <cols>
    <col min="1" max="1" width="7" customWidth="1"/>
    <col min="2" max="2" width="104.1640625" customWidth="1"/>
    <col min="3" max="3" width="8.6640625" customWidth="1"/>
  </cols>
  <sheetData>
    <row r="1" spans="1:3" ht="14">
      <c r="A1" s="1"/>
      <c r="B1" s="1"/>
      <c r="C1" s="1"/>
    </row>
    <row r="2" spans="1:3" ht="19">
      <c r="A2" s="1"/>
      <c r="B2" s="2" t="s">
        <v>0</v>
      </c>
      <c r="C2" s="1"/>
    </row>
    <row r="3" spans="1:3" ht="14">
      <c r="A3" s="1"/>
      <c r="B3" s="1"/>
      <c r="C3" s="1"/>
    </row>
    <row r="4" spans="1:3" ht="15">
      <c r="A4" s="1"/>
      <c r="B4" s="3" t="s">
        <v>1</v>
      </c>
      <c r="C4" s="1"/>
    </row>
    <row r="5" spans="1:3" ht="14">
      <c r="A5" s="1"/>
      <c r="B5" s="4"/>
      <c r="C5" s="1"/>
    </row>
    <row r="6" spans="1:3" ht="15">
      <c r="A6" s="1"/>
      <c r="B6" s="5" t="s">
        <v>2</v>
      </c>
      <c r="C6" s="1"/>
    </row>
    <row r="7" spans="1:3" ht="14">
      <c r="A7" s="1"/>
      <c r="B7" s="3"/>
      <c r="C7" s="1"/>
    </row>
    <row r="8" spans="1:3" ht="15">
      <c r="A8" s="1"/>
      <c r="B8" s="6" t="s">
        <v>3</v>
      </c>
      <c r="C8" s="1"/>
    </row>
    <row r="9" spans="1:3" ht="14">
      <c r="A9" s="1"/>
      <c r="B9" s="3"/>
      <c r="C9" s="1"/>
    </row>
    <row r="10" spans="1:3" ht="45">
      <c r="A10" s="1"/>
      <c r="B10" s="7" t="s">
        <v>4</v>
      </c>
      <c r="C10" s="1"/>
    </row>
    <row r="11" spans="1:3" ht="14">
      <c r="A11" s="1"/>
      <c r="B11" s="3"/>
      <c r="C11" s="1"/>
    </row>
    <row r="12" spans="1:3" ht="15">
      <c r="A12" s="1"/>
      <c r="B12" s="6" t="s">
        <v>5</v>
      </c>
      <c r="C12" s="1"/>
    </row>
    <row r="13" spans="1:3" ht="14">
      <c r="A13" s="1"/>
      <c r="B13" s="6"/>
      <c r="C13" s="1"/>
    </row>
    <row r="14" spans="1:3" ht="73">
      <c r="A14" s="1"/>
      <c r="B14" s="8" t="s">
        <v>6</v>
      </c>
      <c r="C14" s="1"/>
    </row>
    <row r="15" spans="1:3" ht="14">
      <c r="A15" s="1"/>
      <c r="B15" s="4"/>
      <c r="C15" s="1"/>
    </row>
    <row r="16" spans="1:3" ht="15">
      <c r="A16" s="1"/>
      <c r="B16" s="3" t="s">
        <v>7</v>
      </c>
      <c r="C16" s="1"/>
    </row>
    <row r="17" spans="1:3" ht="14">
      <c r="A17" s="1"/>
      <c r="B17" s="4"/>
      <c r="C17" s="1"/>
    </row>
    <row r="18" spans="1:3" ht="15">
      <c r="A18" s="1"/>
      <c r="B18" s="3" t="s">
        <v>8</v>
      </c>
      <c r="C18" s="1"/>
    </row>
    <row r="19" spans="1:3" ht="23.25" customHeight="1">
      <c r="A19" s="1"/>
      <c r="B19" s="9" t="s">
        <v>9</v>
      </c>
      <c r="C19" s="1"/>
    </row>
    <row r="20" spans="1:3" ht="75">
      <c r="A20" s="1"/>
      <c r="B20" s="8" t="s">
        <v>10</v>
      </c>
      <c r="C20" s="1"/>
    </row>
    <row r="21" spans="1:3" ht="14">
      <c r="A21" s="1"/>
      <c r="B21" s="4"/>
      <c r="C21" s="1"/>
    </row>
    <row r="22" spans="1:3" ht="15">
      <c r="A22" s="1"/>
      <c r="B22" s="3" t="s">
        <v>11</v>
      </c>
      <c r="C22" s="1"/>
    </row>
    <row r="23" spans="1:3" ht="23.25" customHeight="1">
      <c r="A23" s="1"/>
      <c r="B23" s="9" t="s">
        <v>12</v>
      </c>
      <c r="C23" s="1"/>
    </row>
    <row r="24" spans="1:3" ht="45">
      <c r="A24" s="1"/>
      <c r="B24" s="8" t="s">
        <v>13</v>
      </c>
      <c r="C24" s="1"/>
    </row>
    <row r="25" spans="1:3" ht="14">
      <c r="A25" s="1"/>
      <c r="B25" s="4"/>
      <c r="C25" s="1"/>
    </row>
    <row r="26" spans="1:3" ht="15">
      <c r="A26" s="1"/>
      <c r="B26" s="6" t="s">
        <v>14</v>
      </c>
      <c r="C26" s="1"/>
    </row>
    <row r="27" spans="1:3" ht="23.25" customHeight="1">
      <c r="A27" s="1"/>
      <c r="B27" s="9" t="s">
        <v>15</v>
      </c>
      <c r="C27" s="1"/>
    </row>
    <row r="28" spans="1:3" ht="60">
      <c r="A28" s="1"/>
      <c r="B28" s="8" t="s">
        <v>16</v>
      </c>
      <c r="C28" s="1"/>
    </row>
    <row r="29" spans="1:3" ht="14">
      <c r="A29" s="1"/>
      <c r="B29" s="4"/>
      <c r="C29" s="1"/>
    </row>
    <row r="30" spans="1:3" ht="15">
      <c r="A30" s="1"/>
      <c r="B30" s="10" t="s">
        <v>17</v>
      </c>
      <c r="C30" s="1"/>
    </row>
    <row r="31" spans="1:3" ht="14">
      <c r="A31" s="1"/>
      <c r="B31" s="1"/>
      <c r="C31" s="1"/>
    </row>
    <row r="32" spans="1:3" ht="45">
      <c r="A32" s="1"/>
      <c r="B32" s="11" t="s">
        <v>18</v>
      </c>
      <c r="C32" s="1"/>
    </row>
    <row r="33" spans="1:3" ht="15">
      <c r="A33" s="1"/>
      <c r="B33" s="12" t="s">
        <v>19</v>
      </c>
      <c r="C33" s="1"/>
    </row>
    <row r="34" spans="1:3" ht="30">
      <c r="A34" s="1"/>
      <c r="B34" s="13" t="s">
        <v>20</v>
      </c>
      <c r="C34" s="1"/>
    </row>
    <row r="35" spans="1:3" ht="14">
      <c r="A35" s="1"/>
      <c r="B35" s="1"/>
      <c r="C35" s="1"/>
    </row>
    <row r="36" spans="1:3" ht="15">
      <c r="A36" s="1"/>
      <c r="B36" s="10" t="s">
        <v>21</v>
      </c>
      <c r="C36" s="1"/>
    </row>
    <row r="37" spans="1:3" ht="15">
      <c r="A37" s="1"/>
      <c r="B37" s="14" t="s">
        <v>22</v>
      </c>
      <c r="C37" s="1"/>
    </row>
    <row r="38" spans="1:3" ht="14">
      <c r="A38" s="1"/>
      <c r="B38" s="4"/>
      <c r="C38" s="1"/>
    </row>
  </sheetData>
  <hyperlinks>
    <hyperlink ref="B33" r:id="rId1" xr:uid="{00000000-0004-0000-00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27"/>
  <sheetViews>
    <sheetView zoomScale="131" workbookViewId="0"/>
  </sheetViews>
  <sheetFormatPr baseColWidth="10" defaultColWidth="14.5" defaultRowHeight="12.75" customHeight="1"/>
  <cols>
    <col min="1" max="1" width="13" customWidth="1"/>
    <col min="2" max="2" width="17.6640625" customWidth="1"/>
    <col min="3" max="13" width="4.5" customWidth="1"/>
    <col min="14" max="14" width="81.83203125" customWidth="1"/>
    <col min="15" max="15" width="18.1640625" customWidth="1"/>
    <col min="16" max="16" width="3.6640625" customWidth="1"/>
  </cols>
  <sheetData>
    <row r="1" spans="1:16" ht="14.25" customHeight="1">
      <c r="A1" s="15"/>
      <c r="B1" s="4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  <c r="O1" s="18"/>
      <c r="P1" s="19"/>
    </row>
    <row r="2" spans="1:16" ht="14.25" customHeight="1">
      <c r="A2" s="15" t="s">
        <v>23</v>
      </c>
      <c r="B2" s="48" t="s">
        <v>45</v>
      </c>
      <c r="C2" s="49">
        <v>8</v>
      </c>
      <c r="D2" s="20" t="s">
        <v>46</v>
      </c>
      <c r="E2" s="21"/>
      <c r="F2" s="21"/>
      <c r="G2" s="21"/>
      <c r="H2" s="21"/>
      <c r="I2" s="21"/>
      <c r="J2" s="21"/>
      <c r="K2" s="17"/>
      <c r="L2" s="17"/>
      <c r="M2" s="17"/>
      <c r="N2" s="18"/>
      <c r="O2" s="18"/>
      <c r="P2" s="22"/>
    </row>
    <row r="3" spans="1:16" ht="14.25" customHeight="1">
      <c r="A3" s="15"/>
      <c r="B3" s="50" t="s">
        <v>47</v>
      </c>
      <c r="C3" s="51">
        <v>7.5</v>
      </c>
      <c r="D3" s="20" t="s">
        <v>46</v>
      </c>
      <c r="E3" s="21"/>
      <c r="F3" s="21"/>
      <c r="G3" s="21"/>
      <c r="H3" s="21"/>
      <c r="I3" s="21"/>
      <c r="J3" s="21"/>
      <c r="K3" s="17"/>
      <c r="L3" s="17"/>
      <c r="M3" s="17"/>
      <c r="N3" s="18"/>
      <c r="O3" s="18"/>
      <c r="P3" s="22"/>
    </row>
    <row r="4" spans="1:16" ht="14.25" customHeight="1">
      <c r="A4" s="16"/>
      <c r="B4" s="50" t="s">
        <v>24</v>
      </c>
      <c r="C4" s="51">
        <v>10</v>
      </c>
      <c r="D4" s="20" t="s">
        <v>25</v>
      </c>
      <c r="E4" s="21"/>
      <c r="F4" s="21"/>
      <c r="G4" s="21"/>
      <c r="H4" s="21"/>
      <c r="I4" s="21"/>
      <c r="J4" s="21"/>
      <c r="K4" s="17"/>
      <c r="L4" s="17"/>
      <c r="M4" s="17"/>
      <c r="N4" s="18"/>
      <c r="O4" s="18"/>
      <c r="P4" s="19"/>
    </row>
    <row r="5" spans="1:16" ht="14.25" customHeight="1">
      <c r="A5" s="16"/>
      <c r="B5" s="50" t="s">
        <v>26</v>
      </c>
      <c r="C5" s="51">
        <v>36</v>
      </c>
      <c r="D5" s="20" t="s">
        <v>27</v>
      </c>
      <c r="E5" s="21"/>
      <c r="F5" s="21"/>
      <c r="G5" s="21"/>
      <c r="H5" s="21"/>
      <c r="I5" s="21"/>
      <c r="J5" s="21"/>
      <c r="K5" s="17"/>
      <c r="L5" s="17"/>
      <c r="M5" s="17"/>
      <c r="N5" s="23"/>
      <c r="O5" s="19"/>
      <c r="P5" s="19"/>
    </row>
    <row r="6" spans="1:16" ht="14.25" customHeight="1">
      <c r="A6" s="16"/>
      <c r="B6" s="52" t="s">
        <v>28</v>
      </c>
      <c r="C6" s="53">
        <v>8</v>
      </c>
      <c r="D6" s="20" t="s">
        <v>29</v>
      </c>
      <c r="E6" s="21"/>
      <c r="F6" s="21"/>
      <c r="G6" s="21"/>
      <c r="H6" s="21"/>
      <c r="I6" s="21"/>
      <c r="J6" s="21"/>
      <c r="K6" s="17"/>
      <c r="L6" s="17"/>
      <c r="M6" s="17"/>
      <c r="N6" s="23"/>
      <c r="O6" s="19"/>
      <c r="P6" s="19"/>
    </row>
    <row r="7" spans="1:16" ht="14.25" customHeight="1">
      <c r="A7" s="16"/>
      <c r="B7" s="54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23"/>
      <c r="O7" s="19"/>
      <c r="P7" s="19"/>
    </row>
    <row r="8" spans="1:16" ht="14.25" customHeight="1">
      <c r="A8" s="15" t="s">
        <v>48</v>
      </c>
      <c r="B8" s="55" t="s">
        <v>31</v>
      </c>
      <c r="C8" s="36">
        <v>1</v>
      </c>
      <c r="D8" s="36">
        <f t="shared" ref="D8:L8" si="0">IF(OR(LEN(C8)=0,C8+1&gt;$C$4),"",C8+1)</f>
        <v>2</v>
      </c>
      <c r="E8" s="36">
        <f t="shared" si="0"/>
        <v>3</v>
      </c>
      <c r="F8" s="36">
        <f t="shared" si="0"/>
        <v>4</v>
      </c>
      <c r="G8" s="36">
        <f t="shared" si="0"/>
        <v>5</v>
      </c>
      <c r="H8" s="36">
        <f t="shared" si="0"/>
        <v>6</v>
      </c>
      <c r="I8" s="36">
        <f t="shared" si="0"/>
        <v>7</v>
      </c>
      <c r="J8" s="36">
        <f t="shared" si="0"/>
        <v>8</v>
      </c>
      <c r="K8" s="36">
        <f t="shared" si="0"/>
        <v>9</v>
      </c>
      <c r="L8" s="37">
        <f t="shared" si="0"/>
        <v>10</v>
      </c>
      <c r="M8" s="17"/>
      <c r="N8" s="23"/>
      <c r="O8" s="19"/>
      <c r="P8" s="19"/>
    </row>
    <row r="9" spans="1:16" ht="14.25" customHeight="1">
      <c r="A9" s="16"/>
      <c r="B9" s="56" t="s">
        <v>49</v>
      </c>
      <c r="C9" s="45">
        <f>ROUND(C2*C3*C4,0)</f>
        <v>600</v>
      </c>
      <c r="D9" s="45">
        <f t="shared" ref="D9:L9" si="1">IF(LEN(D8)&gt;0,ROUND($C9-($C9/MAX($C8:$L8)*C8),0),"")</f>
        <v>540</v>
      </c>
      <c r="E9" s="45">
        <f t="shared" si="1"/>
        <v>480</v>
      </c>
      <c r="F9" s="45">
        <f t="shared" si="1"/>
        <v>420</v>
      </c>
      <c r="G9" s="45">
        <f t="shared" si="1"/>
        <v>360</v>
      </c>
      <c r="H9" s="45">
        <f t="shared" si="1"/>
        <v>300</v>
      </c>
      <c r="I9" s="45">
        <f t="shared" si="1"/>
        <v>240</v>
      </c>
      <c r="J9" s="45">
        <f t="shared" si="1"/>
        <v>180</v>
      </c>
      <c r="K9" s="45">
        <f t="shared" si="1"/>
        <v>120</v>
      </c>
      <c r="L9" s="46">
        <f t="shared" si="1"/>
        <v>60</v>
      </c>
      <c r="M9" s="17"/>
      <c r="N9" s="34" t="s">
        <v>35</v>
      </c>
      <c r="O9" s="19">
        <f>MAX(C17:L17)</f>
        <v>7</v>
      </c>
      <c r="P9" s="19"/>
    </row>
    <row r="10" spans="1:16" ht="14.25" customHeight="1">
      <c r="A10" s="16"/>
      <c r="B10" s="30" t="s">
        <v>50</v>
      </c>
      <c r="C10" s="31">
        <v>400</v>
      </c>
      <c r="D10" s="31">
        <v>400</v>
      </c>
      <c r="E10" s="31">
        <v>380</v>
      </c>
      <c r="F10" s="31">
        <v>400</v>
      </c>
      <c r="G10" s="31">
        <v>300</v>
      </c>
      <c r="H10" s="31">
        <v>300</v>
      </c>
      <c r="I10" s="31">
        <v>300</v>
      </c>
      <c r="J10" s="31"/>
      <c r="K10" s="31"/>
      <c r="L10" s="33"/>
      <c r="M10" s="17"/>
      <c r="N10" s="34" t="s">
        <v>36</v>
      </c>
      <c r="O10" s="19">
        <f>LOOKUP(9.99999999999999E+307,$C15:$L15)</f>
        <v>20</v>
      </c>
      <c r="P10" s="19"/>
    </row>
    <row r="11" spans="1:16" ht="14.25" customHeight="1">
      <c r="A11" s="16"/>
      <c r="B11" s="54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34" t="s">
        <v>39</v>
      </c>
      <c r="O11" s="22">
        <f>LOOKUP(9.99999999999999E+307,$C18:$L18)</f>
        <v>5</v>
      </c>
      <c r="P11" s="19"/>
    </row>
    <row r="12" spans="1:16" ht="14.25" customHeight="1">
      <c r="A12" s="15" t="s">
        <v>30</v>
      </c>
      <c r="B12" s="24" t="s">
        <v>31</v>
      </c>
      <c r="C12" s="25">
        <v>1</v>
      </c>
      <c r="D12" s="25">
        <f t="shared" ref="D12:L12" si="2">IF(OR(LEN(C12)=0,C12+1&gt;$C$4),"",C12+1)</f>
        <v>2</v>
      </c>
      <c r="E12" s="25">
        <f t="shared" si="2"/>
        <v>3</v>
      </c>
      <c r="F12" s="25">
        <f t="shared" si="2"/>
        <v>4</v>
      </c>
      <c r="G12" s="25">
        <f t="shared" si="2"/>
        <v>5</v>
      </c>
      <c r="H12" s="25">
        <f t="shared" si="2"/>
        <v>6</v>
      </c>
      <c r="I12" s="25">
        <f t="shared" si="2"/>
        <v>7</v>
      </c>
      <c r="J12" s="25">
        <f t="shared" si="2"/>
        <v>8</v>
      </c>
      <c r="K12" s="25">
        <f t="shared" si="2"/>
        <v>9</v>
      </c>
      <c r="L12" s="26">
        <f t="shared" si="2"/>
        <v>10</v>
      </c>
      <c r="M12" s="17"/>
      <c r="N12" s="34" t="s">
        <v>40</v>
      </c>
      <c r="O12" s="42">
        <f>(COUNTIFS(C17:L17,"&gt;0"))/O11</f>
        <v>1.4</v>
      </c>
      <c r="P12" s="19"/>
    </row>
    <row r="13" spans="1:16" ht="14.25" customHeight="1">
      <c r="A13" s="16"/>
      <c r="B13" s="27" t="s">
        <v>32</v>
      </c>
      <c r="C13" s="28">
        <f t="shared" ref="C13:L13" si="3">IF(LEN(C12)&gt;0,(LOOKUP(9.99999999999999E+307,$C15:$L15))/(COUNT($C$15:$L$15))*C12,"")</f>
        <v>2.8571428571428572</v>
      </c>
      <c r="D13" s="28">
        <f t="shared" si="3"/>
        <v>5.7142857142857144</v>
      </c>
      <c r="E13" s="28">
        <f t="shared" si="3"/>
        <v>8.5714285714285712</v>
      </c>
      <c r="F13" s="28">
        <f t="shared" si="3"/>
        <v>11.428571428571429</v>
      </c>
      <c r="G13" s="28">
        <f t="shared" si="3"/>
        <v>14.285714285714286</v>
      </c>
      <c r="H13" s="28">
        <f t="shared" si="3"/>
        <v>17.142857142857142</v>
      </c>
      <c r="I13" s="28">
        <f t="shared" si="3"/>
        <v>20</v>
      </c>
      <c r="J13" s="28">
        <f t="shared" si="3"/>
        <v>22.857142857142858</v>
      </c>
      <c r="K13" s="28">
        <f t="shared" si="3"/>
        <v>25.714285714285715</v>
      </c>
      <c r="L13" s="29">
        <f t="shared" si="3"/>
        <v>28.571428571428573</v>
      </c>
      <c r="M13" s="17"/>
      <c r="N13" s="34"/>
      <c r="O13" s="42"/>
      <c r="P13" s="19"/>
    </row>
    <row r="14" spans="1:16" ht="14.25" customHeight="1">
      <c r="A14" s="16"/>
      <c r="B14" s="27" t="s">
        <v>33</v>
      </c>
      <c r="C14" s="28">
        <f t="shared" ref="C14:L14" si="4">IF(LEN(C12)&gt;0,($C$5/MAX($C8:$L8))*C12,"")</f>
        <v>3.6</v>
      </c>
      <c r="D14" s="28">
        <f t="shared" si="4"/>
        <v>7.2</v>
      </c>
      <c r="E14" s="28">
        <f t="shared" si="4"/>
        <v>10.8</v>
      </c>
      <c r="F14" s="28">
        <f t="shared" si="4"/>
        <v>14.4</v>
      </c>
      <c r="G14" s="28">
        <f t="shared" si="4"/>
        <v>18</v>
      </c>
      <c r="H14" s="28">
        <f t="shared" si="4"/>
        <v>21.6</v>
      </c>
      <c r="I14" s="28">
        <f t="shared" si="4"/>
        <v>25.2</v>
      </c>
      <c r="J14" s="28">
        <f t="shared" si="4"/>
        <v>28.8</v>
      </c>
      <c r="K14" s="28">
        <f t="shared" si="4"/>
        <v>32.4</v>
      </c>
      <c r="L14" s="29">
        <f t="shared" si="4"/>
        <v>36</v>
      </c>
      <c r="M14" s="17"/>
      <c r="N14" s="34"/>
      <c r="O14" s="42"/>
      <c r="P14" s="19"/>
    </row>
    <row r="15" spans="1:16" ht="14.25" customHeight="1">
      <c r="A15" s="16"/>
      <c r="B15" s="30" t="s">
        <v>34</v>
      </c>
      <c r="C15" s="31">
        <v>3</v>
      </c>
      <c r="D15" s="31">
        <v>6</v>
      </c>
      <c r="E15" s="31">
        <v>11</v>
      </c>
      <c r="F15" s="31">
        <v>11</v>
      </c>
      <c r="G15" s="31">
        <v>19</v>
      </c>
      <c r="H15" s="31">
        <v>19</v>
      </c>
      <c r="I15" s="31">
        <v>20</v>
      </c>
      <c r="J15" s="31"/>
      <c r="K15" s="32"/>
      <c r="L15" s="33"/>
      <c r="M15" s="17"/>
      <c r="N15" s="23"/>
      <c r="O15" s="19"/>
      <c r="P15" s="19"/>
    </row>
    <row r="16" spans="1:16" ht="14.25" customHeight="1">
      <c r="A16" s="16"/>
      <c r="B16" s="54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23"/>
      <c r="O16" s="19"/>
      <c r="P16" s="19"/>
    </row>
    <row r="17" spans="1:16" ht="14.25" customHeight="1">
      <c r="A17" s="15" t="s">
        <v>37</v>
      </c>
      <c r="B17" s="35" t="s">
        <v>38</v>
      </c>
      <c r="C17" s="36">
        <f t="shared" ref="C17:L17" si="5">IF(SUM(C18:C25)&gt;0,C12,"")</f>
        <v>1</v>
      </c>
      <c r="D17" s="36">
        <f t="shared" si="5"/>
        <v>2</v>
      </c>
      <c r="E17" s="36">
        <f t="shared" si="5"/>
        <v>3</v>
      </c>
      <c r="F17" s="36">
        <f t="shared" si="5"/>
        <v>4</v>
      </c>
      <c r="G17" s="36">
        <f t="shared" si="5"/>
        <v>5</v>
      </c>
      <c r="H17" s="36">
        <f t="shared" si="5"/>
        <v>6</v>
      </c>
      <c r="I17" s="36">
        <f t="shared" si="5"/>
        <v>7</v>
      </c>
      <c r="J17" s="36" t="str">
        <f t="shared" si="5"/>
        <v/>
      </c>
      <c r="K17" s="36" t="str">
        <f t="shared" si="5"/>
        <v/>
      </c>
      <c r="L17" s="37" t="str">
        <f t="shared" si="5"/>
        <v/>
      </c>
      <c r="M17" s="17"/>
      <c r="N17" s="23"/>
      <c r="O17" s="19"/>
      <c r="P17" s="19"/>
    </row>
    <row r="18" spans="1:16" ht="14.25" customHeight="1">
      <c r="A18" s="15"/>
      <c r="B18" s="38" t="s">
        <v>34</v>
      </c>
      <c r="C18" s="39">
        <v>1</v>
      </c>
      <c r="D18" s="39">
        <v>2</v>
      </c>
      <c r="E18" s="39">
        <v>3</v>
      </c>
      <c r="F18" s="39">
        <v>3</v>
      </c>
      <c r="G18" s="39">
        <v>4</v>
      </c>
      <c r="H18" s="39">
        <v>4</v>
      </c>
      <c r="I18" s="39">
        <v>5</v>
      </c>
      <c r="J18" s="39"/>
      <c r="K18" s="40"/>
      <c r="L18" s="41"/>
      <c r="M18" s="17"/>
      <c r="N18" s="23"/>
      <c r="O18" s="19"/>
      <c r="P18" s="19"/>
    </row>
    <row r="19" spans="1:16" ht="14.25" customHeight="1">
      <c r="A19" s="43" t="s">
        <v>41</v>
      </c>
      <c r="B19" s="38"/>
      <c r="C19" s="39"/>
      <c r="D19" s="39"/>
      <c r="E19" s="39"/>
      <c r="F19" s="39"/>
      <c r="G19" s="39"/>
      <c r="H19" s="39"/>
      <c r="I19" s="39"/>
      <c r="J19" s="40"/>
      <c r="K19" s="40"/>
      <c r="L19" s="41"/>
      <c r="M19" s="17"/>
      <c r="N19" s="23"/>
      <c r="O19" s="19"/>
      <c r="P19" s="19"/>
    </row>
    <row r="20" spans="1:16" ht="14.25" customHeight="1">
      <c r="A20" s="43" t="s">
        <v>41</v>
      </c>
      <c r="B20" s="38"/>
      <c r="C20" s="39"/>
      <c r="D20" s="39"/>
      <c r="E20" s="39"/>
      <c r="F20" s="39"/>
      <c r="G20" s="39"/>
      <c r="H20" s="39"/>
      <c r="I20" s="39"/>
      <c r="J20" s="40"/>
      <c r="K20" s="40"/>
      <c r="L20" s="41"/>
      <c r="M20" s="17"/>
      <c r="N20" s="23"/>
      <c r="O20" s="19"/>
      <c r="P20" s="19"/>
    </row>
    <row r="21" spans="1:16" ht="14.25" customHeight="1">
      <c r="A21" s="43" t="s">
        <v>41</v>
      </c>
      <c r="B21" s="38"/>
      <c r="C21" s="39"/>
      <c r="D21" s="39"/>
      <c r="E21" s="39"/>
      <c r="F21" s="39"/>
      <c r="G21" s="39"/>
      <c r="H21" s="39"/>
      <c r="I21" s="39"/>
      <c r="J21" s="40"/>
      <c r="K21" s="40"/>
      <c r="L21" s="41"/>
      <c r="M21" s="17"/>
      <c r="N21" s="23"/>
      <c r="O21" s="19"/>
      <c r="P21" s="19"/>
    </row>
    <row r="22" spans="1:16" ht="14.25" customHeight="1">
      <c r="A22" s="43" t="s">
        <v>41</v>
      </c>
      <c r="B22" s="38"/>
      <c r="C22" s="39"/>
      <c r="D22" s="39"/>
      <c r="E22" s="39"/>
      <c r="F22" s="39"/>
      <c r="G22" s="39"/>
      <c r="H22" s="39"/>
      <c r="I22" s="39"/>
      <c r="J22" s="40"/>
      <c r="K22" s="40"/>
      <c r="L22" s="41"/>
      <c r="M22" s="17"/>
      <c r="N22" s="23"/>
      <c r="O22" s="19"/>
      <c r="P22" s="19"/>
    </row>
    <row r="23" spans="1:16" ht="14.25" customHeight="1">
      <c r="A23" s="43" t="s">
        <v>41</v>
      </c>
      <c r="B23" s="38" t="s">
        <v>51</v>
      </c>
      <c r="C23" s="39">
        <v>0</v>
      </c>
      <c r="D23" s="39">
        <v>1</v>
      </c>
      <c r="E23" s="39">
        <v>2</v>
      </c>
      <c r="F23" s="39">
        <v>1</v>
      </c>
      <c r="G23" s="39">
        <v>1</v>
      </c>
      <c r="H23" s="39">
        <v>2</v>
      </c>
      <c r="I23" s="39">
        <v>1</v>
      </c>
      <c r="J23" s="39"/>
      <c r="K23" s="40"/>
      <c r="L23" s="41"/>
      <c r="M23" s="17"/>
      <c r="N23" s="23"/>
      <c r="O23" s="19"/>
      <c r="P23" s="19"/>
    </row>
    <row r="24" spans="1:16" ht="14.25" customHeight="1">
      <c r="A24" s="43" t="s">
        <v>41</v>
      </c>
      <c r="B24" s="38" t="s">
        <v>52</v>
      </c>
      <c r="C24" s="39">
        <v>3</v>
      </c>
      <c r="D24" s="39">
        <v>2</v>
      </c>
      <c r="E24" s="39">
        <v>2</v>
      </c>
      <c r="F24" s="39">
        <v>3</v>
      </c>
      <c r="G24" s="39">
        <v>3</v>
      </c>
      <c r="H24" s="39">
        <v>2</v>
      </c>
      <c r="I24" s="39">
        <v>2</v>
      </c>
      <c r="J24" s="39"/>
      <c r="K24" s="40"/>
      <c r="L24" s="41"/>
      <c r="M24" s="17"/>
      <c r="N24" s="23"/>
      <c r="O24" s="19"/>
      <c r="P24" s="19"/>
    </row>
    <row r="25" spans="1:16" ht="14.25" customHeight="1">
      <c r="A25" s="16"/>
      <c r="B25" s="38" t="s">
        <v>43</v>
      </c>
      <c r="C25" s="39">
        <v>4</v>
      </c>
      <c r="D25" s="39">
        <v>3</v>
      </c>
      <c r="E25" s="39">
        <v>1</v>
      </c>
      <c r="F25" s="39">
        <v>1</v>
      </c>
      <c r="G25" s="39">
        <v>0</v>
      </c>
      <c r="H25" s="39">
        <v>0</v>
      </c>
      <c r="I25" s="39">
        <v>0</v>
      </c>
      <c r="J25" s="39"/>
      <c r="K25" s="40"/>
      <c r="L25" s="41"/>
      <c r="M25" s="17"/>
      <c r="N25" s="23"/>
      <c r="O25" s="19"/>
      <c r="P25" s="19"/>
    </row>
    <row r="26" spans="1:16" ht="14.25" customHeight="1">
      <c r="A26" s="16"/>
      <c r="B26" s="44" t="s">
        <v>44</v>
      </c>
      <c r="C26" s="45">
        <f t="shared" ref="C26:L26" si="6">IF(SUM(C18:C25)&gt;0,SUM(C18:C25)-$C$6,"")</f>
        <v>0</v>
      </c>
      <c r="D26" s="45">
        <f t="shared" si="6"/>
        <v>0</v>
      </c>
      <c r="E26" s="45">
        <f t="shared" si="6"/>
        <v>0</v>
      </c>
      <c r="F26" s="45">
        <f t="shared" si="6"/>
        <v>0</v>
      </c>
      <c r="G26" s="45">
        <f t="shared" si="6"/>
        <v>0</v>
      </c>
      <c r="H26" s="45">
        <f t="shared" si="6"/>
        <v>0</v>
      </c>
      <c r="I26" s="45">
        <f t="shared" si="6"/>
        <v>0</v>
      </c>
      <c r="J26" s="45" t="str">
        <f t="shared" si="6"/>
        <v/>
      </c>
      <c r="K26" s="45" t="str">
        <f t="shared" si="6"/>
        <v/>
      </c>
      <c r="L26" s="46" t="str">
        <f t="shared" si="6"/>
        <v/>
      </c>
      <c r="M26" s="17"/>
      <c r="N26" s="23"/>
      <c r="O26" s="19"/>
      <c r="P26" s="19"/>
    </row>
    <row r="27" spans="1:16" ht="14.25" customHeight="1">
      <c r="A27" s="16"/>
      <c r="B27" s="4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3"/>
      <c r="O27" s="19"/>
      <c r="P27" s="19"/>
    </row>
  </sheetData>
  <conditionalFormatting sqref="B8:L8 B12:L12 B17:L17">
    <cfRule type="notContainsBlanks" dxfId="1" priority="1">
      <formula>LEN(TRIM(B8))&gt;0</formula>
    </cfRule>
  </conditionalFormatting>
  <conditionalFormatting sqref="B9:L9 B13:L14 B26:L26">
    <cfRule type="notContainsBlanks" dxfId="0" priority="2">
      <formula>LEN(TRIM(B9))&gt;0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Sprint 1 Example</vt:lpstr>
      <vt:lpstr>Instructions</vt:lpstr>
      <vt:lpstr>Sprint 1 Example (with Hrs Burn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Henrik Hansen</cp:lastModifiedBy>
  <cp:lastPrinted>2020-04-21T11:10:23Z</cp:lastPrinted>
  <dcterms:created xsi:type="dcterms:W3CDTF">2020-04-20T13:57:39Z</dcterms:created>
  <dcterms:modified xsi:type="dcterms:W3CDTF">2020-04-21T11:23:31Z</dcterms:modified>
</cp:coreProperties>
</file>