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5fb48df256fa2e/Documentos/"/>
    </mc:Choice>
  </mc:AlternateContent>
  <xr:revisionPtr revIDLastSave="368" documentId="8_{99EE8855-F2B4-4966-9FC5-5C1538E1E7D8}" xr6:coauthVersionLast="47" xr6:coauthVersionMax="47" xr10:uidLastSave="{FABF4AB2-B3C9-4601-87C3-2792DC0B1BDC}"/>
  <bookViews>
    <workbookView xWindow="-120" yWindow="-120" windowWidth="20730" windowHeight="11040" tabRatio="261" xr2:uid="{CF3FAA9E-5788-448B-81E5-51CD74E3AFD2}"/>
  </bookViews>
  <sheets>
    <sheet name="Planilha1" sheetId="1" r:id="rId1"/>
    <sheet name="Planilha2" sheetId="2" r:id="rId2"/>
  </sheets>
  <definedNames>
    <definedName name="Aporte">Planilha1!$D$24</definedName>
    <definedName name="qntd_anos">Planilha1!$D$25</definedName>
    <definedName name="Rendimento_carteira">Planilha1!$D$20</definedName>
    <definedName name="Salário_mensal">Planilha1!$D$19</definedName>
    <definedName name="Taxa_mensal">Planilha1!$D$26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9" i="1"/>
  <c r="C50" i="1"/>
  <c r="C51" i="1"/>
  <c r="C52" i="1"/>
  <c r="C53" i="1"/>
  <c r="C48" i="1"/>
  <c r="H10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C31" i="1"/>
  <c r="D27" i="1"/>
  <c r="D21" i="1"/>
  <c r="C32" i="1"/>
  <c r="D32" i="1" s="1"/>
  <c r="C33" i="1"/>
  <c r="D33" i="1" s="1"/>
  <c r="C34" i="1"/>
  <c r="D34" i="1" s="1"/>
  <c r="C35" i="1"/>
  <c r="D35" i="1" s="1"/>
  <c r="D31" i="1"/>
  <c r="D28" i="1"/>
  <c r="D49" i="1" l="1"/>
  <c r="D50" i="1"/>
  <c r="D51" i="1"/>
  <c r="D52" i="1"/>
  <c r="D53" i="1"/>
  <c r="D48" i="1"/>
  <c r="D54" i="1" s="1"/>
</calcChain>
</file>

<file path=xl/sharedStrings.xml><?xml version="1.0" encoding="utf-8"?>
<sst xmlns="http://schemas.openxmlformats.org/spreadsheetml/2006/main" count="71" uniqueCount="36">
  <si>
    <t>Quanto investir por mês?</t>
  </si>
  <si>
    <t>Por quantos anos?</t>
  </si>
  <si>
    <t>Taxa de rendimento mensal?</t>
  </si>
  <si>
    <t>Investimento mensal</t>
  </si>
  <si>
    <t>Patromônio acumulado?</t>
  </si>
  <si>
    <t>Dividendos mensais?</t>
  </si>
  <si>
    <t xml:space="preserve">Cenários 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</si>
  <si>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</si>
  <si>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</si>
  <si>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</si>
  <si>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</si>
  <si>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</si>
  <si>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</si>
  <si>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</si>
  <si>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 mensal</t>
  </si>
  <si>
    <t xml:space="preserve">Rendimento carteira </t>
  </si>
  <si>
    <t>Sugestão de investimento</t>
  </si>
  <si>
    <t>Perfil</t>
  </si>
  <si>
    <t>Agressivo</t>
  </si>
  <si>
    <t>Valor a ser investido por mês</t>
  </si>
  <si>
    <t>Conservador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</si>
  <si>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</si>
  <si>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</si>
  <si>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</si>
  <si>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</si>
  <si>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</si>
  <si>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</si>
  <si>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</si>
  <si>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</si>
  <si>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</si>
  <si>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TIPO DE FII</t>
  </si>
  <si>
    <t>PERFIL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</si>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</sst>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0.000%"/>
    <numFmt numFmtId="167" formatCode="&quot;R$&quot;\ #,##0.00"/>
    <numFmt numFmtId="168" formatCode="&quot;R$&quot;\ #,##0.000;[Red]\-&quot;R$&quot;\ #,##0.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Segoya"/>
    </font>
    <font>
      <b/>
      <sz val="11"/>
      <color theme="1"/>
      <name val="Segoya"/>
    </font>
    <font>
      <b/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medium">
        <color theme="0" tint="-0.34998626667073579"/>
      </bottom>
      <diagonal/>
    </border>
    <border>
      <left/>
      <right/>
      <top style="thick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/>
      <bottom style="thin">
        <color theme="0" tint="-0.34998626667073579"/>
      </bottom>
      <diagonal/>
    </border>
    <border>
      <left style="thick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/>
      <top style="thin">
        <color theme="0" tint="-0.34998626667073579"/>
      </top>
      <bottom style="thick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ck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ck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0" tint="-0.34998626667073579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/>
      <bottom style="thick">
        <color theme="1" tint="4.9989318521683403E-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67" fontId="3" fillId="0" borderId="8" xfId="1" applyNumberFormat="1" applyFont="1" applyBorder="1" applyAlignment="1">
      <alignment horizontal="center"/>
    </xf>
    <xf numFmtId="9" fontId="3" fillId="0" borderId="10" xfId="2" applyFont="1" applyBorder="1" applyAlignment="1">
      <alignment horizontal="center"/>
    </xf>
    <xf numFmtId="167" fontId="3" fillId="3" borderId="10" xfId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166" fontId="3" fillId="3" borderId="10" xfId="2" applyNumberFormat="1" applyFont="1" applyFill="1" applyBorder="1" applyAlignment="1">
      <alignment horizontal="center"/>
    </xf>
    <xf numFmtId="0" fontId="2" fillId="2" borderId="0" xfId="3"/>
    <xf numFmtId="0" fontId="0" fillId="4" borderId="0" xfId="0" applyFill="1"/>
    <xf numFmtId="167" fontId="0" fillId="4" borderId="0" xfId="1" applyNumberFormat="1" applyFont="1" applyFill="1" applyAlignment="1">
      <alignment horizontal="center"/>
    </xf>
    <xf numFmtId="0" fontId="0" fillId="0" borderId="0" xfId="0" applyFont="1"/>
    <xf numFmtId="9" fontId="0" fillId="0" borderId="0" xfId="0" applyNumberFormat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22" xfId="2" applyNumberFormat="1" applyFont="1" applyBorder="1" applyAlignment="1">
      <alignment horizontal="center"/>
    </xf>
    <xf numFmtId="9" fontId="0" fillId="0" borderId="0" xfId="2" applyNumberFormat="1" applyFont="1" applyFill="1" applyBorder="1" applyAlignment="1">
      <alignment horizontal="center"/>
    </xf>
    <xf numFmtId="9" fontId="2" fillId="2" borderId="0" xfId="3" applyNumberFormat="1" applyAlignment="1">
      <alignment horizontal="center"/>
    </xf>
    <xf numFmtId="9" fontId="2" fillId="2" borderId="0" xfId="3" applyNumberFormat="1"/>
    <xf numFmtId="0" fontId="0" fillId="6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7" fontId="3" fillId="6" borderId="13" xfId="1" applyNumberFormat="1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8" fontId="3" fillId="6" borderId="10" xfId="0" applyNumberFormat="1" applyFont="1" applyFill="1" applyBorder="1" applyAlignment="1">
      <alignment horizontal="center"/>
    </xf>
    <xf numFmtId="168" fontId="3" fillId="6" borderId="13" xfId="0" applyNumberFormat="1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7" fontId="0" fillId="6" borderId="1" xfId="1" applyNumberFormat="1" applyFont="1" applyFill="1" applyBorder="1" applyAlignment="1">
      <alignment horizontal="center"/>
    </xf>
    <xf numFmtId="167" fontId="0" fillId="6" borderId="10" xfId="1" applyNumberFormat="1" applyFont="1" applyFill="1" applyBorder="1" applyAlignment="1">
      <alignment horizontal="center"/>
    </xf>
    <xf numFmtId="167" fontId="0" fillId="6" borderId="13" xfId="1" applyNumberFormat="1" applyFont="1" applyFill="1" applyBorder="1" applyAlignment="1">
      <alignment horizontal="center"/>
    </xf>
    <xf numFmtId="167" fontId="0" fillId="6" borderId="20" xfId="1" applyNumberFormat="1" applyFon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7" fontId="0" fillId="6" borderId="27" xfId="0" applyNumberFormat="1" applyFill="1" applyBorder="1" applyAlignment="1">
      <alignment horizontal="center"/>
    </xf>
    <xf numFmtId="0" fontId="0" fillId="5" borderId="28" xfId="0" applyFill="1" applyBorder="1"/>
    <xf numFmtId="0" fontId="0" fillId="5" borderId="29" xfId="0" applyFill="1" applyBorder="1"/>
    <xf numFmtId="167" fontId="3" fillId="5" borderId="30" xfId="0" applyNumberFormat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6" fillId="2" borderId="0" xfId="3" applyFont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FA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601578</xdr:colOff>
      <xdr:row>9</xdr:row>
      <xdr:rowOff>162929</xdr:rowOff>
    </xdr:from>
    <xdr:to>
      <xdr:col>4</xdr:col>
      <xdr:colOff>9246</xdr:colOff>
      <xdr:row>15</xdr:row>
      <xdr:rowOff>111500</xdr:rowOff>
    </xdr:to>
    <xdr:pic>
      <xdr:nvPicPr>
        <xdr:cNvPr id="10" name="Imagem 9" descr="Lupa mostrando declínio de desempenho">
          <a:extLst>
            <a:ext uri="{FF2B5EF4-FFF2-40B4-BE49-F238E27FC236}">
              <a16:creationId xmlns:a16="http://schemas.microsoft.com/office/drawing/2014/main" id="{57C4FCAA-6C30-4410-D559-827BC7AD1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78" y="162929"/>
          <a:ext cx="5196649" cy="111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A61-99F0-41BF-9342-FC6C2E318560}">
  <dimension ref="B1:S54"/>
  <sheetViews>
    <sheetView showGridLines="0" tabSelected="1" topLeftCell="A28" zoomScale="103" zoomScaleNormal="103" workbookViewId="0">
      <selection activeCell="D34" sqref="D34"/>
    </sheetView>
  </sheetViews>
  <sheetFormatPr defaultColWidth="0" defaultRowHeight="15"/>
  <cols>
    <col min="1" max="1" width="9.140625" customWidth="1"/>
    <col min="2" max="2" width="26.85546875" bestFit="1" customWidth="1"/>
    <col min="3" max="3" width="30.85546875" bestFit="1" customWidth="1"/>
    <col min="4" max="4" width="20" customWidth="1"/>
    <col min="5" max="5" width="25.140625" customWidth="1"/>
    <col min="6" max="6" width="12.28515625" hidden="1"/>
    <col min="7" max="11" width="9.140625" hidden="1"/>
    <col min="12" max="12" width="5.140625" hidden="1"/>
    <col min="13" max="16" width="9.140625" hidden="1"/>
    <col min="17" max="17" width="13.5703125" hidden="1"/>
    <col min="18" max="19" width="0.5703125" hidden="1"/>
    <col min="20" max="16384" width="9.140625" hidden="1"/>
  </cols>
  <sheetData>
    <row r="1" hidden="1"/>
    <row r="2" hidden="1"/>
    <row r="3" hidden="1"/>
    <row r="4" hidden="1"/>
    <row r="5" customFormat="1" hidden="1"/>
    <row r="6" customFormat="1" hidden="1"/>
    <row r="7" customFormat="1" hidden="1"/>
    <row r="8" customFormat="1" hidden="1"/>
    <row r="9" customFormat="1" hidden="1"/>
    <row r="10" customFormat="1"/>
    <row r="11" customFormat="1"/>
    <row r="12" customFormat="1"/>
    <row r="13" customFormat="1"/>
    <row r="14" customFormat="1"/>
    <row r="15" customFormat="1"/>
    <row r="16" customFormat="1"/>
    <row r="17" spans="2:5" ht="15.75" thickBot="1"/>
    <row r="18" spans="2:5" ht="27.75" thickTop="1" thickBot="1">
      <c r="B18" s="59" t="s">
        <v>13</v>
      </c>
      <c r="C18" s="60"/>
      <c r="D18" s="61"/>
    </row>
    <row r="19" spans="2:5" ht="15" customHeight="1">
      <c r="B19" s="26" t="s">
        <v>14</v>
      </c>
      <c r="C19" s="27"/>
      <c r="D19" s="5">
        <v>5000</v>
      </c>
    </row>
    <row r="20" spans="2:5" ht="15" customHeight="1">
      <c r="B20" s="28" t="s">
        <v>15</v>
      </c>
      <c r="C20" s="29"/>
      <c r="D20" s="6">
        <v>0.01</v>
      </c>
    </row>
    <row r="21" spans="2:5" ht="15.75" customHeight="1" thickBot="1">
      <c r="B21" s="30" t="s">
        <v>16</v>
      </c>
      <c r="C21" s="31"/>
      <c r="D21" s="32">
        <f>D19*30%</f>
        <v>1500</v>
      </c>
    </row>
    <row r="22" spans="2:5" ht="16.5" thickTop="1" thickBot="1"/>
    <row r="23" spans="2:5" ht="27" thickTop="1">
      <c r="B23" s="54" t="s">
        <v>3</v>
      </c>
      <c r="C23" s="57"/>
      <c r="D23" s="58"/>
    </row>
    <row r="24" spans="2:5">
      <c r="B24" s="28" t="s">
        <v>0</v>
      </c>
      <c r="C24" s="29"/>
      <c r="D24" s="7">
        <v>500</v>
      </c>
    </row>
    <row r="25" spans="2:5">
      <c r="B25" s="28" t="s">
        <v>1</v>
      </c>
      <c r="C25" s="29"/>
      <c r="D25" s="8">
        <v>5</v>
      </c>
    </row>
    <row r="26" spans="2:5">
      <c r="B26" s="28" t="s">
        <v>2</v>
      </c>
      <c r="C26" s="29"/>
      <c r="D26" s="9">
        <v>1.0789999999999999E-2</v>
      </c>
    </row>
    <row r="27" spans="2:5">
      <c r="B27" s="33" t="s">
        <v>4</v>
      </c>
      <c r="C27" s="34"/>
      <c r="D27" s="37">
        <f>FV(Taxa_mensal,qntd_anos*12,Aporte*-1)</f>
        <v>41888.456999243819</v>
      </c>
    </row>
    <row r="28" spans="2:5" ht="15.75" thickBot="1">
      <c r="B28" s="35" t="s">
        <v>5</v>
      </c>
      <c r="C28" s="36"/>
      <c r="D28" s="38">
        <f>D27*$D$20</f>
        <v>418.88456999243817</v>
      </c>
    </row>
    <row r="29" spans="2:5" ht="16.5" thickTop="1" thickBot="1">
      <c r="E29" s="4"/>
    </row>
    <row r="30" spans="2:5" ht="28.5" customHeight="1" thickTop="1">
      <c r="B30" s="54" t="s">
        <v>6</v>
      </c>
      <c r="C30" s="55"/>
      <c r="D30" s="56" t="s">
        <v>12</v>
      </c>
    </row>
    <row r="31" spans="2:5">
      <c r="B31" s="39" t="s">
        <v>7</v>
      </c>
      <c r="C31" s="40">
        <f>FV($D$26,$B38*12,$D$24*-1)</f>
        <v>13613.813648822608</v>
      </c>
      <c r="D31" s="41">
        <f>C31*Rendimento_carteira</f>
        <v>136.13813648822608</v>
      </c>
    </row>
    <row r="32" spans="2:5">
      <c r="B32" s="39" t="s">
        <v>8</v>
      </c>
      <c r="C32" s="40">
        <f>FV($D$26,$B39*12,$D$24*-1)</f>
        <v>41888.456999243819</v>
      </c>
      <c r="D32" s="41">
        <f>C32*$D$20</f>
        <v>418.88456999243817</v>
      </c>
    </row>
    <row r="33" spans="2:9">
      <c r="B33" s="39" t="s">
        <v>9</v>
      </c>
      <c r="C33" s="40">
        <f>FV($D$26,$B40*12,$D$24*-1)</f>
        <v>121642.1062650861</v>
      </c>
      <c r="D33" s="41">
        <f>C33*$D$20</f>
        <v>1216.4210626508609</v>
      </c>
    </row>
    <row r="34" spans="2:9">
      <c r="B34" s="39" t="s">
        <v>10</v>
      </c>
      <c r="C34" s="40">
        <f>FV($D$26,$B41*12,$D$24*-1)</f>
        <v>562599.20004854025</v>
      </c>
      <c r="D34" s="41">
        <f>C34*$D$20</f>
        <v>5625.992000485403</v>
      </c>
    </row>
    <row r="35" spans="2:9" ht="15.75" thickBot="1">
      <c r="B35" s="44" t="s">
        <v>11</v>
      </c>
      <c r="C35" s="43">
        <f>FV($D$26,$B42*12,$D$24*-1)</f>
        <v>2161084.8275023573</v>
      </c>
      <c r="D35" s="42">
        <f>C35*$D$20</f>
        <v>21610.848275023574</v>
      </c>
    </row>
    <row r="36" spans="2:9" ht="15.75" thickTop="1"/>
    <row r="37" spans="2:9" hidden="1">
      <c r="E37" s="3"/>
      <c r="F37" s="1"/>
    </row>
    <row r="38" spans="2:9" hidden="1">
      <c r="B38" s="13">
        <v>2</v>
      </c>
    </row>
    <row r="39" spans="2:9" hidden="1">
      <c r="B39" s="13">
        <v>5</v>
      </c>
    </row>
    <row r="40" spans="2:9" hidden="1">
      <c r="B40" s="13">
        <v>10</v>
      </c>
      <c r="G40" s="1"/>
    </row>
    <row r="41" spans="2:9" hidden="1">
      <c r="B41" s="13">
        <v>20</v>
      </c>
      <c r="I41" s="1"/>
    </row>
    <row r="42" spans="2:9" hidden="1">
      <c r="B42" s="13">
        <v>30</v>
      </c>
    </row>
    <row r="44" spans="2:9">
      <c r="B44" s="62" t="s">
        <v>17</v>
      </c>
      <c r="C44" s="62" t="s">
        <v>20</v>
      </c>
      <c r="D44" s="10"/>
      <c r="G44" s="1"/>
    </row>
    <row r="45" spans="2:9">
      <c r="B45" s="11" t="s">
        <v>19</v>
      </c>
      <c r="C45" s="12">
        <f>Aporte</f>
        <v>500</v>
      </c>
      <c r="D45" s="11"/>
    </row>
    <row r="46" spans="2:9" ht="15.75" thickBot="1"/>
    <row r="47" spans="2:9">
      <c r="B47" s="45" t="s">
        <v>21</v>
      </c>
      <c r="C47" s="46" t="s">
        <v>22</v>
      </c>
      <c r="D47" s="47" t="s">
        <v>23</v>
      </c>
    </row>
    <row r="48" spans="2:9">
      <c r="B48" s="48" t="s">
        <v>24</v>
      </c>
      <c r="C48" s="49">
        <f>VLOOKUP($C$44&amp;"-"&amp;B48,Planilha2!$A$2:$D$20,4,0)</f>
        <v>0.3</v>
      </c>
      <c r="D48" s="50">
        <f>C48*$C$45</f>
        <v>150</v>
      </c>
    </row>
    <row r="49" spans="2:4">
      <c r="B49" s="48" t="s">
        <v>25</v>
      </c>
      <c r="C49" s="49">
        <f>VLOOKUP($C$44&amp;"-"&amp;B49,Planilha2!$A$2:$D$20,4,0)</f>
        <v>0.5</v>
      </c>
      <c r="D49" s="50">
        <f>C49*$C$45</f>
        <v>250</v>
      </c>
    </row>
    <row r="50" spans="2:4">
      <c r="B50" s="48" t="s">
        <v>26</v>
      </c>
      <c r="C50" s="49">
        <f>VLOOKUP($C$44&amp;"-"&amp;B50,Planilha2!$A$2:$D$20,4,0)</f>
        <v>0.1</v>
      </c>
      <c r="D50" s="50">
        <f>C50*$C$45</f>
        <v>50</v>
      </c>
    </row>
    <row r="51" spans="2:4">
      <c r="B51" s="48" t="s">
        <v>27</v>
      </c>
      <c r="C51" s="49">
        <f>VLOOKUP($C$44&amp;"-"&amp;B51,Planilha2!$A$2:$D$20,4,0)</f>
        <v>0.1</v>
      </c>
      <c r="D51" s="50">
        <f>C51*$C$45</f>
        <v>50</v>
      </c>
    </row>
    <row r="52" spans="2:4">
      <c r="B52" s="48" t="s">
        <v>28</v>
      </c>
      <c r="C52" s="49">
        <f>VLOOKUP($C$44&amp;"-"&amp;B52,Planilha2!$A$2:$D$20,4,0)</f>
        <v>0</v>
      </c>
      <c r="D52" s="50">
        <f>C52*$C$45</f>
        <v>0</v>
      </c>
    </row>
    <row r="53" spans="2:4">
      <c r="B53" s="48" t="s">
        <v>29</v>
      </c>
      <c r="C53" s="49">
        <f>VLOOKUP($C$44&amp;"-"&amp;B53,Planilha2!$A$2:$D$20,4,0)</f>
        <v>0</v>
      </c>
      <c r="D53" s="50">
        <f>C53*$C$45</f>
        <v>0</v>
      </c>
    </row>
    <row r="54" spans="2:4" ht="15.75" thickBot="1">
      <c r="B54" s="51"/>
      <c r="C54" s="52"/>
      <c r="D54" s="53">
        <f>SUM(D48:D53)</f>
        <v>500</v>
      </c>
    </row>
  </sheetData>
  <mergeCells count="11">
    <mergeCell ref="B25:C25"/>
    <mergeCell ref="B26:C26"/>
    <mergeCell ref="B27:C27"/>
    <mergeCell ref="B28:C28"/>
    <mergeCell ref="B18:D18"/>
    <mergeCell ref="B23:D23"/>
    <mergeCell ref="B30:C30"/>
    <mergeCell ref="B19:C19"/>
    <mergeCell ref="B20:C20"/>
    <mergeCell ref="B21:C21"/>
    <mergeCell ref="B24:C24"/>
  </mergeCells>
  <dataValidations count="1">
    <dataValidation type="list" allowBlank="1" showInputMessage="1" showErrorMessage="1" sqref="C44" xr:uid="{B8254C01-A587-4E46-B4FA-0F773C18552B}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8AA2-2102-4A05-8932-51FAFD4248AC}">
  <dimension ref="A2:H20"/>
  <sheetViews>
    <sheetView topLeftCell="A2" workbookViewId="0">
      <selection activeCell="D13" sqref="D13"/>
    </sheetView>
  </sheetViews>
  <sheetFormatPr defaultRowHeight="15"/>
  <cols>
    <col min="1" max="1" width="30.85546875" bestFit="1" customWidth="1"/>
    <col min="2" max="2" width="12" customWidth="1"/>
    <col min="3" max="3" width="18.5703125" bestFit="1" customWidth="1"/>
    <col min="7" max="7" width="21.140625" customWidth="1"/>
  </cols>
  <sheetData>
    <row r="2" spans="1:8">
      <c r="A2" t="s">
        <v>33</v>
      </c>
      <c r="B2" t="s">
        <v>31</v>
      </c>
      <c r="C2" t="s">
        <v>30</v>
      </c>
      <c r="D2" s="2" t="s">
        <v>32</v>
      </c>
    </row>
    <row r="3" spans="1:8">
      <c r="A3" s="14" t="str">
        <f>B3&amp;"-"&amp;C3</f>
        <v>Conservador-PAPEL</v>
      </c>
      <c r="B3" t="s">
        <v>20</v>
      </c>
      <c r="C3" s="2" t="s">
        <v>24</v>
      </c>
      <c r="D3" s="14">
        <v>0.3</v>
      </c>
    </row>
    <row r="4" spans="1:8">
      <c r="A4" s="14" t="str">
        <f t="shared" ref="A4:A20" si="0">B4&amp;"-"&amp;C4</f>
        <v>Conservador-TIJOLO</v>
      </c>
      <c r="B4" t="s">
        <v>20</v>
      </c>
      <c r="C4" s="2" t="s">
        <v>25</v>
      </c>
      <c r="D4" s="14">
        <v>0.5</v>
      </c>
    </row>
    <row r="5" spans="1:8">
      <c r="A5" s="14" t="str">
        <f t="shared" si="0"/>
        <v>Conservador-HÍBRIDO</v>
      </c>
      <c r="B5" t="s">
        <v>20</v>
      </c>
      <c r="C5" s="2" t="s">
        <v>26</v>
      </c>
      <c r="D5" s="14">
        <v>0.1</v>
      </c>
    </row>
    <row r="6" spans="1:8">
      <c r="A6" s="14" t="str">
        <f t="shared" si="0"/>
        <v>Conservador-FOFS</v>
      </c>
      <c r="B6" t="s">
        <v>20</v>
      </c>
      <c r="C6" s="2" t="s">
        <v>27</v>
      </c>
      <c r="D6" s="14">
        <v>0.1</v>
      </c>
    </row>
    <row r="7" spans="1:8">
      <c r="A7" s="14" t="str">
        <f t="shared" si="0"/>
        <v>Conservador-DESENVOLVIMENTO</v>
      </c>
      <c r="B7" t="s">
        <v>20</v>
      </c>
      <c r="C7" s="2" t="s">
        <v>28</v>
      </c>
      <c r="D7" s="14">
        <v>0</v>
      </c>
    </row>
    <row r="8" spans="1:8" ht="15.75" thickBot="1">
      <c r="A8" s="15" t="str">
        <f t="shared" si="0"/>
        <v>Conservador-HOTELARIAS</v>
      </c>
      <c r="B8" s="16" t="s">
        <v>20</v>
      </c>
      <c r="C8" s="17" t="s">
        <v>29</v>
      </c>
      <c r="D8" s="15">
        <v>0</v>
      </c>
    </row>
    <row r="9" spans="1:8">
      <c r="A9" s="14" t="str">
        <f t="shared" si="0"/>
        <v>Moderado-PAPEL</v>
      </c>
      <c r="B9" t="s">
        <v>34</v>
      </c>
      <c r="C9" s="2" t="s">
        <v>24</v>
      </c>
      <c r="D9" s="21">
        <v>0.32</v>
      </c>
      <c r="H9" t="s">
        <v>32</v>
      </c>
    </row>
    <row r="10" spans="1:8">
      <c r="A10" s="14" t="str">
        <f t="shared" si="0"/>
        <v>Moderado-TIJOLO</v>
      </c>
      <c r="B10" t="s">
        <v>34</v>
      </c>
      <c r="C10" s="2" t="s">
        <v>25</v>
      </c>
      <c r="D10" s="21">
        <v>0.35</v>
      </c>
      <c r="G10" s="24" t="s">
        <v>35</v>
      </c>
      <c r="H10" s="25">
        <f>VLOOKUP(G10,$A$3:$D$23,4,0)</f>
        <v>0.35</v>
      </c>
    </row>
    <row r="11" spans="1:8">
      <c r="A11" s="14" t="str">
        <f t="shared" si="0"/>
        <v>Moderado-HÍBRIDO</v>
      </c>
      <c r="B11" t="s">
        <v>34</v>
      </c>
      <c r="C11" s="2" t="s">
        <v>26</v>
      </c>
      <c r="D11" s="21">
        <v>0.08</v>
      </c>
    </row>
    <row r="12" spans="1:8">
      <c r="A12" s="14" t="str">
        <f t="shared" si="0"/>
        <v>Moderado-FOFS</v>
      </c>
      <c r="B12" t="s">
        <v>34</v>
      </c>
      <c r="C12" s="2" t="s">
        <v>27</v>
      </c>
      <c r="D12" s="21">
        <v>0.05</v>
      </c>
    </row>
    <row r="13" spans="1:8">
      <c r="A13" s="14" t="str">
        <f t="shared" si="0"/>
        <v>Moderado-DESENVOLVIMENTO</v>
      </c>
      <c r="B13" t="s">
        <v>34</v>
      </c>
      <c r="C13" s="2" t="s">
        <v>28</v>
      </c>
      <c r="D13" s="21">
        <v>0.1</v>
      </c>
    </row>
    <row r="14" spans="1:8" ht="15.75" thickBot="1">
      <c r="A14" s="18" t="str">
        <f t="shared" si="0"/>
        <v>Moderado-HOTELARIAS</v>
      </c>
      <c r="B14" s="19" t="s">
        <v>34</v>
      </c>
      <c r="C14" s="20" t="s">
        <v>29</v>
      </c>
      <c r="D14" s="22">
        <v>0.1</v>
      </c>
    </row>
    <row r="15" spans="1:8" ht="15.75" thickTop="1">
      <c r="A15" s="14" t="str">
        <f t="shared" si="0"/>
        <v>Agressivo-PAPEL</v>
      </c>
      <c r="B15" t="s">
        <v>18</v>
      </c>
      <c r="C15" s="2" t="s">
        <v>24</v>
      </c>
      <c r="D15" s="23">
        <v>0.5</v>
      </c>
    </row>
    <row r="16" spans="1:8">
      <c r="A16" s="14" t="str">
        <f t="shared" si="0"/>
        <v>Agressivo-TIJOLO</v>
      </c>
      <c r="B16" t="s">
        <v>18</v>
      </c>
      <c r="C16" s="2" t="s">
        <v>25</v>
      </c>
      <c r="D16" s="23">
        <v>0.1</v>
      </c>
    </row>
    <row r="17" spans="1:4">
      <c r="A17" s="14" t="str">
        <f t="shared" si="0"/>
        <v>Agressivo-HÍBRIDO</v>
      </c>
      <c r="B17" t="s">
        <v>18</v>
      </c>
      <c r="C17" s="2" t="s">
        <v>26</v>
      </c>
      <c r="D17" s="23">
        <v>0.05</v>
      </c>
    </row>
    <row r="18" spans="1:4">
      <c r="A18" s="14" t="str">
        <f t="shared" si="0"/>
        <v>Agressivo-FOFS</v>
      </c>
      <c r="B18" t="s">
        <v>18</v>
      </c>
      <c r="C18" s="2" t="s">
        <v>27</v>
      </c>
      <c r="D18" s="23">
        <v>0.05</v>
      </c>
    </row>
    <row r="19" spans="1:4">
      <c r="A19" s="14" t="str">
        <f t="shared" si="0"/>
        <v>Agressivo-DESENVOLVIMENTO</v>
      </c>
      <c r="B19" t="s">
        <v>18</v>
      </c>
      <c r="C19" s="2" t="s">
        <v>28</v>
      </c>
      <c r="D19" s="14">
        <v>0.2</v>
      </c>
    </row>
    <row r="20" spans="1:4">
      <c r="A20" s="14" t="str">
        <f t="shared" si="0"/>
        <v>Agressivo-HOTELARIAS</v>
      </c>
      <c r="B20" t="s">
        <v>18</v>
      </c>
      <c r="C20" s="2" t="s">
        <v>29</v>
      </c>
      <c r="D20" s="2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qntd_anos</vt:lpstr>
      <vt:lpstr>Rendimento_carteira</vt:lpstr>
      <vt:lpstr>Salário_mensal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Felix Vargas</dc:creator>
  <cp:lastModifiedBy>Alessandra Felix Vargas</cp:lastModifiedBy>
  <dcterms:created xsi:type="dcterms:W3CDTF">2025-06-13T20:46:47Z</dcterms:created>
  <dcterms:modified xsi:type="dcterms:W3CDTF">2025-06-15T00:39:30Z</dcterms:modified>
</cp:coreProperties>
</file>