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Finance\2.Closing\Closing 2016\2016-01\P&amp;L\Support\"/>
    </mc:Choice>
  </mc:AlternateContent>
  <bookViews>
    <workbookView xWindow="480" yWindow="30" windowWidth="18195" windowHeight="10800" activeTab="1"/>
  </bookViews>
  <sheets>
    <sheet name="MPP" sheetId="5" r:id="rId1"/>
    <sheet name="MPP DETAILS" sheetId="6" r:id="rId2"/>
    <sheet name="MPP no. of stores" sheetId="7" r:id="rId3"/>
  </sheets>
  <definedNames>
    <definedName name="_xlnm._FilterDatabase" localSheetId="2" hidden="1">'MPP no. of stores'!$B$3:$AE$307</definedName>
  </definedNames>
  <calcPr calcId="152511"/>
</workbook>
</file>

<file path=xl/calcChain.xml><?xml version="1.0" encoding="utf-8"?>
<calcChain xmlns="http://schemas.openxmlformats.org/spreadsheetml/2006/main">
  <c r="N191" i="6" l="1"/>
  <c r="M191" i="6"/>
  <c r="L191" i="6"/>
  <c r="K191" i="6"/>
  <c r="J191" i="6"/>
  <c r="I191" i="6"/>
  <c r="H191" i="6"/>
  <c r="G191" i="6"/>
  <c r="F191" i="6"/>
  <c r="E191" i="6"/>
  <c r="D191" i="6"/>
  <c r="C191" i="6"/>
  <c r="N190" i="6"/>
  <c r="M190" i="6"/>
  <c r="L190" i="6"/>
  <c r="K190" i="6"/>
  <c r="J190" i="6"/>
  <c r="I190" i="6"/>
  <c r="H190" i="6"/>
  <c r="G190" i="6"/>
  <c r="F190" i="6"/>
  <c r="E190" i="6"/>
  <c r="D190" i="6"/>
  <c r="C190" i="6"/>
  <c r="N189" i="6"/>
  <c r="M189" i="6"/>
  <c r="L189" i="6"/>
  <c r="K189" i="6"/>
  <c r="J189" i="6"/>
  <c r="I189" i="6"/>
  <c r="H189" i="6"/>
  <c r="G189" i="6"/>
  <c r="F189" i="6"/>
  <c r="E189" i="6"/>
  <c r="D189" i="6"/>
  <c r="C189" i="6"/>
  <c r="N188" i="6"/>
  <c r="M188" i="6"/>
  <c r="L188" i="6"/>
  <c r="K188" i="6"/>
  <c r="J188" i="6"/>
  <c r="I188" i="6"/>
  <c r="H188" i="6"/>
  <c r="G188" i="6"/>
  <c r="F188" i="6"/>
  <c r="E188" i="6"/>
  <c r="D188" i="6"/>
  <c r="C188" i="6"/>
  <c r="N187" i="6"/>
  <c r="M187" i="6"/>
  <c r="L187" i="6"/>
  <c r="K187" i="6"/>
  <c r="J187" i="6"/>
  <c r="I187" i="6"/>
  <c r="H187" i="6"/>
  <c r="G187" i="6"/>
  <c r="F187" i="6"/>
  <c r="E187" i="6"/>
  <c r="D187" i="6"/>
  <c r="C187" i="6"/>
  <c r="N186" i="6"/>
  <c r="M186" i="6"/>
  <c r="L186" i="6"/>
  <c r="K186" i="6"/>
  <c r="J186" i="6"/>
  <c r="I186" i="6"/>
  <c r="H186" i="6"/>
  <c r="G186" i="6"/>
  <c r="F186" i="6"/>
  <c r="E186" i="6"/>
  <c r="D186" i="6"/>
  <c r="C186" i="6"/>
  <c r="N185" i="6"/>
  <c r="M185" i="6"/>
  <c r="L185" i="6"/>
  <c r="K185" i="6"/>
  <c r="J185" i="6"/>
  <c r="I185" i="6"/>
  <c r="H185" i="6"/>
  <c r="G185" i="6"/>
  <c r="F185" i="6"/>
  <c r="E185" i="6"/>
  <c r="D185" i="6"/>
  <c r="C185" i="6"/>
  <c r="N184" i="6"/>
  <c r="M184" i="6"/>
  <c r="L184" i="6"/>
  <c r="K184" i="6"/>
  <c r="J184" i="6"/>
  <c r="I184" i="6"/>
  <c r="H184" i="6"/>
  <c r="G184" i="6"/>
  <c r="F184" i="6"/>
  <c r="E184" i="6"/>
  <c r="D184" i="6"/>
  <c r="C184" i="6"/>
  <c r="N183" i="6"/>
  <c r="M183" i="6"/>
  <c r="L183" i="6"/>
  <c r="K183" i="6"/>
  <c r="J183" i="6"/>
  <c r="I183" i="6"/>
  <c r="H183" i="6"/>
  <c r="G183" i="6"/>
  <c r="F183" i="6"/>
  <c r="E183" i="6"/>
  <c r="D183" i="6"/>
  <c r="C183" i="6"/>
  <c r="N182" i="6"/>
  <c r="M182" i="6"/>
  <c r="L182" i="6"/>
  <c r="K182" i="6"/>
  <c r="J182" i="6"/>
  <c r="I182" i="6"/>
  <c r="H182" i="6"/>
  <c r="G182" i="6"/>
  <c r="F182" i="6"/>
  <c r="E182" i="6"/>
  <c r="D182" i="6"/>
  <c r="C182" i="6"/>
  <c r="N181" i="6"/>
  <c r="M181" i="6"/>
  <c r="L181" i="6"/>
  <c r="K181" i="6"/>
  <c r="J181" i="6"/>
  <c r="I181" i="6"/>
  <c r="H181" i="6"/>
  <c r="G181" i="6"/>
  <c r="F181" i="6"/>
  <c r="E181" i="6"/>
  <c r="D181" i="6"/>
  <c r="C181" i="6"/>
  <c r="N180" i="6"/>
  <c r="M180" i="6"/>
  <c r="L180" i="6"/>
  <c r="K180" i="6"/>
  <c r="J180" i="6"/>
  <c r="I180" i="6"/>
  <c r="H180" i="6"/>
  <c r="G180" i="6"/>
  <c r="F180" i="6"/>
  <c r="E180" i="6"/>
  <c r="D180" i="6"/>
  <c r="C180" i="6"/>
  <c r="N179" i="6"/>
  <c r="M179" i="6"/>
  <c r="L179" i="6"/>
  <c r="K179" i="6"/>
  <c r="J179" i="6"/>
  <c r="I179" i="6"/>
  <c r="H179" i="6"/>
  <c r="G179" i="6"/>
  <c r="F179" i="6"/>
  <c r="E179" i="6"/>
  <c r="D179" i="6"/>
  <c r="C179" i="6"/>
  <c r="N178" i="6"/>
  <c r="M178" i="6"/>
  <c r="L178" i="6"/>
  <c r="K178" i="6"/>
  <c r="J178" i="6"/>
  <c r="I178" i="6"/>
  <c r="H178" i="6"/>
  <c r="G178" i="6"/>
  <c r="F178" i="6"/>
  <c r="E178" i="6"/>
  <c r="D178" i="6"/>
  <c r="C178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N176" i="6"/>
  <c r="M176" i="6"/>
  <c r="L176" i="6"/>
  <c r="K176" i="6"/>
  <c r="J176" i="6"/>
  <c r="I176" i="6"/>
  <c r="H176" i="6"/>
  <c r="G176" i="6"/>
  <c r="F176" i="6"/>
  <c r="E176" i="6"/>
  <c r="D176" i="6"/>
  <c r="C176" i="6"/>
  <c r="N175" i="6"/>
  <c r="M175" i="6"/>
  <c r="L175" i="6"/>
  <c r="K175" i="6"/>
  <c r="J175" i="6"/>
  <c r="I175" i="6"/>
  <c r="H175" i="6"/>
  <c r="G175" i="6"/>
  <c r="F175" i="6"/>
  <c r="E175" i="6"/>
  <c r="D175" i="6"/>
  <c r="C175" i="6"/>
  <c r="N174" i="6"/>
  <c r="M174" i="6"/>
  <c r="L174" i="6"/>
  <c r="K174" i="6"/>
  <c r="J174" i="6"/>
  <c r="I174" i="6"/>
  <c r="H174" i="6"/>
  <c r="G174" i="6"/>
  <c r="F174" i="6"/>
  <c r="E174" i="6"/>
  <c r="D174" i="6"/>
  <c r="C174" i="6"/>
  <c r="N173" i="6"/>
  <c r="M173" i="6"/>
  <c r="L173" i="6"/>
  <c r="K173" i="6"/>
  <c r="J173" i="6"/>
  <c r="I173" i="6"/>
  <c r="H173" i="6"/>
  <c r="G173" i="6"/>
  <c r="F173" i="6"/>
  <c r="E173" i="6"/>
  <c r="D173" i="6"/>
  <c r="C173" i="6"/>
  <c r="N172" i="6"/>
  <c r="M172" i="6"/>
  <c r="L172" i="6"/>
  <c r="K172" i="6"/>
  <c r="J172" i="6"/>
  <c r="I172" i="6"/>
  <c r="H172" i="6"/>
  <c r="G172" i="6"/>
  <c r="F172" i="6"/>
  <c r="E172" i="6"/>
  <c r="D172" i="6"/>
  <c r="C172" i="6"/>
  <c r="N171" i="6"/>
  <c r="M171" i="6"/>
  <c r="L171" i="6"/>
  <c r="K171" i="6"/>
  <c r="J171" i="6"/>
  <c r="I171" i="6"/>
  <c r="H171" i="6"/>
  <c r="G171" i="6"/>
  <c r="F171" i="6"/>
  <c r="E171" i="6"/>
  <c r="D171" i="6"/>
  <c r="C171" i="6"/>
  <c r="N170" i="6"/>
  <c r="M170" i="6"/>
  <c r="L170" i="6"/>
  <c r="K170" i="6"/>
  <c r="J170" i="6"/>
  <c r="I170" i="6"/>
  <c r="H170" i="6"/>
  <c r="G170" i="6"/>
  <c r="F170" i="6"/>
  <c r="E170" i="6"/>
  <c r="D170" i="6"/>
  <c r="C170" i="6"/>
  <c r="N169" i="6"/>
  <c r="M169" i="6"/>
  <c r="L169" i="6"/>
  <c r="K169" i="6"/>
  <c r="J169" i="6"/>
  <c r="I169" i="6"/>
  <c r="H169" i="6"/>
  <c r="G169" i="6"/>
  <c r="F169" i="6"/>
  <c r="E169" i="6"/>
  <c r="D169" i="6"/>
  <c r="C169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X191" i="6" l="1"/>
  <c r="U190" i="6"/>
  <c r="X189" i="6"/>
  <c r="S187" i="6"/>
  <c r="Y186" i="6"/>
  <c r="Y173" i="6"/>
  <c r="U185" i="6"/>
  <c r="T184" i="6"/>
  <c r="S184" i="6"/>
  <c r="R182" i="6"/>
  <c r="T181" i="6"/>
  <c r="S180" i="6"/>
  <c r="S179" i="6"/>
  <c r="Y178" i="6"/>
  <c r="Q178" i="6"/>
  <c r="U177" i="6"/>
  <c r="Q170" i="6"/>
  <c r="N192" i="6"/>
  <c r="K192" i="6"/>
  <c r="J192" i="6"/>
  <c r="G192" i="6"/>
  <c r="F192" i="6"/>
  <c r="V191" i="6"/>
  <c r="P189" i="6"/>
  <c r="Q186" i="6"/>
  <c r="P181" i="6"/>
  <c r="V181" i="6"/>
  <c r="P172" i="6"/>
  <c r="V171" i="6"/>
  <c r="O166" i="6"/>
  <c r="O165" i="6"/>
  <c r="O164" i="6"/>
  <c r="O163" i="6"/>
  <c r="V189" i="6" l="1"/>
  <c r="U169" i="6"/>
  <c r="T173" i="6"/>
  <c r="U181" i="6"/>
  <c r="S188" i="6"/>
  <c r="W190" i="6"/>
  <c r="R191" i="6"/>
  <c r="Q190" i="6"/>
  <c r="X173" i="6"/>
  <c r="R174" i="6"/>
  <c r="T176" i="6"/>
  <c r="T168" i="6"/>
  <c r="Y170" i="6"/>
  <c r="S171" i="6"/>
  <c r="V187" i="6"/>
  <c r="R186" i="6"/>
  <c r="P173" i="6"/>
  <c r="U173" i="6"/>
  <c r="X181" i="6"/>
  <c r="V182" i="6"/>
  <c r="V179" i="6"/>
  <c r="Y181" i="6"/>
  <c r="R178" i="6"/>
  <c r="S168" i="6"/>
  <c r="R170" i="6"/>
  <c r="V174" i="6"/>
  <c r="V173" i="6"/>
  <c r="Q169" i="6"/>
  <c r="X172" i="6"/>
  <c r="X175" i="6"/>
  <c r="T175" i="6"/>
  <c r="P175" i="6"/>
  <c r="Y175" i="6"/>
  <c r="U175" i="6"/>
  <c r="Q175" i="6"/>
  <c r="W175" i="6"/>
  <c r="Q177" i="6"/>
  <c r="X180" i="6"/>
  <c r="X183" i="6"/>
  <c r="T183" i="6"/>
  <c r="P183" i="6"/>
  <c r="Y183" i="6"/>
  <c r="U183" i="6"/>
  <c r="Q183" i="6"/>
  <c r="W183" i="6"/>
  <c r="Q185" i="6"/>
  <c r="X188" i="6"/>
  <c r="O168" i="6"/>
  <c r="W168" i="6"/>
  <c r="T169" i="6"/>
  <c r="S172" i="6"/>
  <c r="Y176" i="6"/>
  <c r="U176" i="6"/>
  <c r="Q176" i="6"/>
  <c r="V176" i="6"/>
  <c r="R176" i="6"/>
  <c r="W176" i="6"/>
  <c r="T177" i="6"/>
  <c r="R183" i="6"/>
  <c r="E192" i="6"/>
  <c r="I192" i="6"/>
  <c r="M192" i="6"/>
  <c r="V169" i="6"/>
  <c r="P169" i="6"/>
  <c r="X169" i="6"/>
  <c r="U170" i="6"/>
  <c r="R171" i="6"/>
  <c r="Y172" i="6"/>
  <c r="U172" i="6"/>
  <c r="Q172" i="6"/>
  <c r="V172" i="6"/>
  <c r="R172" i="6"/>
  <c r="O172" i="6"/>
  <c r="W172" i="6"/>
  <c r="W174" i="6"/>
  <c r="Q174" i="6"/>
  <c r="Y174" i="6"/>
  <c r="V175" i="6"/>
  <c r="S176" i="6"/>
  <c r="V177" i="6"/>
  <c r="P177" i="6"/>
  <c r="X177" i="6"/>
  <c r="U178" i="6"/>
  <c r="R179" i="6"/>
  <c r="Y180" i="6"/>
  <c r="U180" i="6"/>
  <c r="Q180" i="6"/>
  <c r="V180" i="6"/>
  <c r="R180" i="6"/>
  <c r="O180" i="6"/>
  <c r="W180" i="6"/>
  <c r="W182" i="6"/>
  <c r="Q182" i="6"/>
  <c r="Y182" i="6"/>
  <c r="V183" i="6"/>
  <c r="V185" i="6"/>
  <c r="P185" i="6"/>
  <c r="X185" i="6"/>
  <c r="U186" i="6"/>
  <c r="R187" i="6"/>
  <c r="Y188" i="6"/>
  <c r="U188" i="6"/>
  <c r="Q188" i="6"/>
  <c r="V188" i="6"/>
  <c r="R188" i="6"/>
  <c r="O188" i="6"/>
  <c r="W188" i="6"/>
  <c r="Y169" i="6"/>
  <c r="V170" i="6"/>
  <c r="O175" i="6"/>
  <c r="Y177" i="6"/>
  <c r="V178" i="6"/>
  <c r="P180" i="6"/>
  <c r="O183" i="6"/>
  <c r="Y185" i="6"/>
  <c r="V186" i="6"/>
  <c r="P188" i="6"/>
  <c r="Y168" i="6"/>
  <c r="U168" i="6"/>
  <c r="Q168" i="6"/>
  <c r="V168" i="6"/>
  <c r="R168" i="6"/>
  <c r="W170" i="6"/>
  <c r="U174" i="6"/>
  <c r="R175" i="6"/>
  <c r="O176" i="6"/>
  <c r="W178" i="6"/>
  <c r="U182" i="6"/>
  <c r="Y184" i="6"/>
  <c r="U184" i="6"/>
  <c r="Q184" i="6"/>
  <c r="V184" i="6"/>
  <c r="R184" i="6"/>
  <c r="O184" i="6"/>
  <c r="W184" i="6"/>
  <c r="T185" i="6"/>
  <c r="W186" i="6"/>
  <c r="C192" i="6"/>
  <c r="D192" i="6"/>
  <c r="H192" i="6"/>
  <c r="L192" i="6"/>
  <c r="P168" i="6"/>
  <c r="X168" i="6"/>
  <c r="X171" i="6"/>
  <c r="T171" i="6"/>
  <c r="P171" i="6"/>
  <c r="Y171" i="6"/>
  <c r="U171" i="6"/>
  <c r="Q171" i="6"/>
  <c r="O171" i="6"/>
  <c r="W171" i="6"/>
  <c r="T172" i="6"/>
  <c r="Q173" i="6"/>
  <c r="S175" i="6"/>
  <c r="P176" i="6"/>
  <c r="X176" i="6"/>
  <c r="X179" i="6"/>
  <c r="T179" i="6"/>
  <c r="P179" i="6"/>
  <c r="Y179" i="6"/>
  <c r="U179" i="6"/>
  <c r="Q179" i="6"/>
  <c r="O179" i="6"/>
  <c r="W179" i="6"/>
  <c r="T180" i="6"/>
  <c r="Q181" i="6"/>
  <c r="S183" i="6"/>
  <c r="P184" i="6"/>
  <c r="X184" i="6"/>
  <c r="X187" i="6"/>
  <c r="T187" i="6"/>
  <c r="P187" i="6"/>
  <c r="Y187" i="6"/>
  <c r="U187" i="6"/>
  <c r="Q187" i="6"/>
  <c r="O187" i="6"/>
  <c r="W187" i="6"/>
  <c r="T188" i="6"/>
  <c r="Y189" i="6"/>
  <c r="U189" i="6"/>
  <c r="Q189" i="6"/>
  <c r="T189" i="6"/>
  <c r="V190" i="6"/>
  <c r="R190" i="6"/>
  <c r="Y190" i="6"/>
  <c r="O191" i="6"/>
  <c r="S191" i="6"/>
  <c r="W191" i="6"/>
  <c r="O169" i="6"/>
  <c r="S169" i="6"/>
  <c r="W169" i="6"/>
  <c r="P170" i="6"/>
  <c r="T170" i="6"/>
  <c r="X170" i="6"/>
  <c r="O173" i="6"/>
  <c r="S173" i="6"/>
  <c r="W173" i="6"/>
  <c r="P174" i="6"/>
  <c r="T174" i="6"/>
  <c r="X174" i="6"/>
  <c r="O177" i="6"/>
  <c r="S177" i="6"/>
  <c r="W177" i="6"/>
  <c r="P178" i="6"/>
  <c r="T178" i="6"/>
  <c r="X178" i="6"/>
  <c r="O181" i="6"/>
  <c r="S181" i="6"/>
  <c r="W181" i="6"/>
  <c r="P182" i="6"/>
  <c r="T182" i="6"/>
  <c r="X182" i="6"/>
  <c r="O185" i="6"/>
  <c r="S185" i="6"/>
  <c r="W185" i="6"/>
  <c r="P186" i="6"/>
  <c r="T186" i="6"/>
  <c r="X186" i="6"/>
  <c r="O189" i="6"/>
  <c r="S189" i="6"/>
  <c r="W189" i="6"/>
  <c r="P190" i="6"/>
  <c r="T190" i="6"/>
  <c r="X190" i="6"/>
  <c r="Q191" i="6"/>
  <c r="U191" i="6"/>
  <c r="Y191" i="6"/>
  <c r="R169" i="6"/>
  <c r="O170" i="6"/>
  <c r="S170" i="6"/>
  <c r="R173" i="6"/>
  <c r="O174" i="6"/>
  <c r="S174" i="6"/>
  <c r="R177" i="6"/>
  <c r="O178" i="6"/>
  <c r="S178" i="6"/>
  <c r="R181" i="6"/>
  <c r="O182" i="6"/>
  <c r="S182" i="6"/>
  <c r="R185" i="6"/>
  <c r="O186" i="6"/>
  <c r="S186" i="6"/>
  <c r="R189" i="6"/>
  <c r="O190" i="6"/>
  <c r="S190" i="6"/>
  <c r="P191" i="6"/>
  <c r="T191" i="6"/>
  <c r="Y192" i="6" l="1"/>
  <c r="U192" i="6"/>
  <c r="Q192" i="6"/>
  <c r="V192" i="6"/>
  <c r="R192" i="6"/>
  <c r="X192" i="6"/>
  <c r="T192" i="6"/>
  <c r="P192" i="6"/>
  <c r="W192" i="6"/>
  <c r="S192" i="6"/>
  <c r="O192" i="6"/>
  <c r="N129" i="6" l="1"/>
  <c r="M129" i="6"/>
  <c r="L129" i="6"/>
  <c r="K129" i="6"/>
  <c r="J129" i="6"/>
  <c r="I129" i="6"/>
  <c r="H129" i="6"/>
  <c r="G129" i="6"/>
  <c r="F129" i="6"/>
  <c r="E129" i="6"/>
  <c r="D129" i="6"/>
  <c r="C129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N124" i="6"/>
  <c r="M124" i="6"/>
  <c r="L124" i="6"/>
  <c r="K124" i="6"/>
  <c r="J124" i="6"/>
  <c r="I124" i="6"/>
  <c r="H124" i="6"/>
  <c r="G124" i="6"/>
  <c r="F124" i="6"/>
  <c r="E124" i="6"/>
  <c r="D124" i="6"/>
  <c r="O124" i="6" s="1"/>
  <c r="C124" i="6"/>
  <c r="O126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O123" i="6" s="1"/>
  <c r="N122" i="6"/>
  <c r="M122" i="6"/>
  <c r="L122" i="6"/>
  <c r="K122" i="6"/>
  <c r="J122" i="6"/>
  <c r="I122" i="6"/>
  <c r="H122" i="6"/>
  <c r="G122" i="6"/>
  <c r="F122" i="6"/>
  <c r="E122" i="6"/>
  <c r="D122" i="6"/>
  <c r="C122" i="6"/>
  <c r="O122" i="6" s="1"/>
  <c r="N121" i="6"/>
  <c r="M121" i="6"/>
  <c r="L121" i="6"/>
  <c r="K121" i="6"/>
  <c r="J121" i="6"/>
  <c r="I121" i="6"/>
  <c r="H121" i="6"/>
  <c r="G121" i="6"/>
  <c r="F121" i="6"/>
  <c r="E121" i="6"/>
  <c r="D121" i="6"/>
  <c r="C121" i="6"/>
  <c r="O121" i="6" s="1"/>
  <c r="N120" i="6"/>
  <c r="M120" i="6"/>
  <c r="L120" i="6"/>
  <c r="K120" i="6"/>
  <c r="J120" i="6"/>
  <c r="I120" i="6"/>
  <c r="H120" i="6"/>
  <c r="G120" i="6"/>
  <c r="F120" i="6"/>
  <c r="E120" i="6"/>
  <c r="D120" i="6"/>
  <c r="C120" i="6"/>
  <c r="O120" i="6" s="1"/>
  <c r="N119" i="6"/>
  <c r="M119" i="6"/>
  <c r="L119" i="6"/>
  <c r="K119" i="6"/>
  <c r="J119" i="6"/>
  <c r="I119" i="6"/>
  <c r="H119" i="6"/>
  <c r="G119" i="6"/>
  <c r="F119" i="6"/>
  <c r="E119" i="6"/>
  <c r="D119" i="6"/>
  <c r="C119" i="6"/>
  <c r="O119" i="6" s="1"/>
  <c r="N118" i="6"/>
  <c r="M118" i="6"/>
  <c r="L118" i="6"/>
  <c r="K118" i="6"/>
  <c r="J118" i="6"/>
  <c r="I118" i="6"/>
  <c r="H118" i="6"/>
  <c r="G118" i="6"/>
  <c r="F118" i="6"/>
  <c r="E118" i="6"/>
  <c r="D118" i="6"/>
  <c r="C118" i="6"/>
  <c r="O118" i="6" s="1"/>
  <c r="N117" i="6"/>
  <c r="M117" i="6"/>
  <c r="L117" i="6"/>
  <c r="K117" i="6"/>
  <c r="J117" i="6"/>
  <c r="I117" i="6"/>
  <c r="H117" i="6"/>
  <c r="G117" i="6"/>
  <c r="F117" i="6"/>
  <c r="E117" i="6"/>
  <c r="D117" i="6"/>
  <c r="C117" i="6"/>
  <c r="O117" i="6" s="1"/>
  <c r="N116" i="6"/>
  <c r="M116" i="6"/>
  <c r="L116" i="6"/>
  <c r="K116" i="6"/>
  <c r="J116" i="6"/>
  <c r="I116" i="6"/>
  <c r="H116" i="6"/>
  <c r="G116" i="6"/>
  <c r="F116" i="6"/>
  <c r="E116" i="6"/>
  <c r="D116" i="6"/>
  <c r="C116" i="6"/>
  <c r="O116" i="6" s="1"/>
  <c r="N115" i="6"/>
  <c r="M115" i="6"/>
  <c r="L115" i="6"/>
  <c r="K115" i="6"/>
  <c r="J115" i="6"/>
  <c r="I115" i="6"/>
  <c r="H115" i="6"/>
  <c r="G115" i="6"/>
  <c r="F115" i="6"/>
  <c r="E115" i="6"/>
  <c r="D115" i="6"/>
  <c r="C115" i="6"/>
  <c r="O115" i="6" s="1"/>
  <c r="O104" i="6"/>
  <c r="O103" i="6"/>
  <c r="O102" i="6"/>
  <c r="O101" i="6"/>
  <c r="N93" i="6"/>
  <c r="M93" i="6"/>
  <c r="L93" i="6"/>
  <c r="K93" i="6"/>
  <c r="J93" i="6"/>
  <c r="I93" i="6"/>
  <c r="H93" i="6"/>
  <c r="G93" i="6"/>
  <c r="F93" i="6"/>
  <c r="E93" i="6"/>
  <c r="D93" i="6"/>
  <c r="C93" i="6"/>
  <c r="N92" i="6"/>
  <c r="M92" i="6"/>
  <c r="L92" i="6"/>
  <c r="K92" i="6"/>
  <c r="J92" i="6"/>
  <c r="I92" i="6"/>
  <c r="H92" i="6"/>
  <c r="G92" i="6"/>
  <c r="F92" i="6"/>
  <c r="E92" i="6"/>
  <c r="D92" i="6"/>
  <c r="C92" i="6"/>
  <c r="N91" i="6"/>
  <c r="M91" i="6"/>
  <c r="L91" i="6"/>
  <c r="K91" i="6"/>
  <c r="J91" i="6"/>
  <c r="I91" i="6"/>
  <c r="H91" i="6"/>
  <c r="G91" i="6"/>
  <c r="F91" i="6"/>
  <c r="E91" i="6"/>
  <c r="D91" i="6"/>
  <c r="C91" i="6"/>
  <c r="N90" i="6"/>
  <c r="M90" i="6"/>
  <c r="L90" i="6"/>
  <c r="K90" i="6"/>
  <c r="J90" i="6"/>
  <c r="I90" i="6"/>
  <c r="H90" i="6"/>
  <c r="G90" i="6"/>
  <c r="F90" i="6"/>
  <c r="E90" i="6"/>
  <c r="O90" i="6" s="1"/>
  <c r="D90" i="6"/>
  <c r="C90" i="6"/>
  <c r="N89" i="6"/>
  <c r="M89" i="6"/>
  <c r="L89" i="6"/>
  <c r="K89" i="6"/>
  <c r="J89" i="6"/>
  <c r="I89" i="6"/>
  <c r="H89" i="6"/>
  <c r="G89" i="6"/>
  <c r="F89" i="6"/>
  <c r="E89" i="6"/>
  <c r="D89" i="6"/>
  <c r="C89" i="6"/>
  <c r="N88" i="6"/>
  <c r="M88" i="6"/>
  <c r="L88" i="6"/>
  <c r="K88" i="6"/>
  <c r="J88" i="6"/>
  <c r="I88" i="6"/>
  <c r="H88" i="6"/>
  <c r="G88" i="6"/>
  <c r="F88" i="6"/>
  <c r="E88" i="6"/>
  <c r="D88" i="6"/>
  <c r="C88" i="6"/>
  <c r="N87" i="6"/>
  <c r="M87" i="6"/>
  <c r="L87" i="6"/>
  <c r="K87" i="6"/>
  <c r="J87" i="6"/>
  <c r="I87" i="6"/>
  <c r="H87" i="6"/>
  <c r="G87" i="6"/>
  <c r="F87" i="6"/>
  <c r="E87" i="6"/>
  <c r="D87" i="6"/>
  <c r="O87" i="6" s="1"/>
  <c r="C87" i="6"/>
  <c r="N86" i="6"/>
  <c r="M86" i="6"/>
  <c r="L86" i="6"/>
  <c r="K86" i="6"/>
  <c r="J86" i="6"/>
  <c r="I86" i="6"/>
  <c r="H86" i="6"/>
  <c r="G86" i="6"/>
  <c r="F86" i="6"/>
  <c r="E86" i="6"/>
  <c r="D86" i="6"/>
  <c r="C86" i="6"/>
  <c r="O86" i="6" s="1"/>
  <c r="N85" i="6"/>
  <c r="M85" i="6"/>
  <c r="L85" i="6"/>
  <c r="K85" i="6"/>
  <c r="J85" i="6"/>
  <c r="I85" i="6"/>
  <c r="H85" i="6"/>
  <c r="G85" i="6"/>
  <c r="F85" i="6"/>
  <c r="E85" i="6"/>
  <c r="D85" i="6"/>
  <c r="O85" i="6" s="1"/>
  <c r="C85" i="6"/>
  <c r="N84" i="6"/>
  <c r="M84" i="6"/>
  <c r="L84" i="6"/>
  <c r="K84" i="6"/>
  <c r="J84" i="6"/>
  <c r="I84" i="6"/>
  <c r="H84" i="6"/>
  <c r="G84" i="6"/>
  <c r="F84" i="6"/>
  <c r="E84" i="6"/>
  <c r="D84" i="6"/>
  <c r="O84" i="6" s="1"/>
  <c r="C84" i="6"/>
  <c r="N83" i="6"/>
  <c r="M83" i="6"/>
  <c r="L83" i="6"/>
  <c r="K83" i="6"/>
  <c r="J83" i="6"/>
  <c r="I83" i="6"/>
  <c r="H83" i="6"/>
  <c r="G83" i="6"/>
  <c r="F83" i="6"/>
  <c r="E83" i="6"/>
  <c r="D83" i="6"/>
  <c r="O83" i="6" s="1"/>
  <c r="C83" i="6"/>
  <c r="N82" i="6"/>
  <c r="M82" i="6"/>
  <c r="L82" i="6"/>
  <c r="K82" i="6"/>
  <c r="J82" i="6"/>
  <c r="I82" i="6"/>
  <c r="H82" i="6"/>
  <c r="G82" i="6"/>
  <c r="F82" i="6"/>
  <c r="E82" i="6"/>
  <c r="D82" i="6"/>
  <c r="C82" i="6"/>
  <c r="O82" i="6" s="1"/>
  <c r="N81" i="6"/>
  <c r="M81" i="6"/>
  <c r="L81" i="6"/>
  <c r="K81" i="6"/>
  <c r="J81" i="6"/>
  <c r="I81" i="6"/>
  <c r="H81" i="6"/>
  <c r="G81" i="6"/>
  <c r="F81" i="6"/>
  <c r="E81" i="6"/>
  <c r="D81" i="6"/>
  <c r="O81" i="6" s="1"/>
  <c r="C81" i="6"/>
  <c r="N80" i="6"/>
  <c r="M80" i="6"/>
  <c r="L80" i="6"/>
  <c r="K80" i="6"/>
  <c r="J80" i="6"/>
  <c r="I80" i="6"/>
  <c r="H80" i="6"/>
  <c r="G80" i="6"/>
  <c r="F80" i="6"/>
  <c r="E80" i="6"/>
  <c r="D80" i="6"/>
  <c r="O80" i="6" s="1"/>
  <c r="C80" i="6"/>
  <c r="N79" i="6"/>
  <c r="M79" i="6"/>
  <c r="L79" i="6"/>
  <c r="K79" i="6"/>
  <c r="J79" i="6"/>
  <c r="I79" i="6"/>
  <c r="H79" i="6"/>
  <c r="G79" i="6"/>
  <c r="F79" i="6"/>
  <c r="E79" i="6"/>
  <c r="D79" i="6"/>
  <c r="O79" i="6" s="1"/>
  <c r="C79" i="6"/>
  <c r="C70" i="6"/>
  <c r="O68" i="6"/>
  <c r="O67" i="6"/>
  <c r="O66" i="6"/>
  <c r="O65" i="6"/>
  <c r="Y61" i="6"/>
  <c r="X61" i="6"/>
  <c r="W61" i="6"/>
  <c r="V61" i="6"/>
  <c r="U61" i="6"/>
  <c r="T61" i="6"/>
  <c r="S61" i="6"/>
  <c r="R61" i="6"/>
  <c r="Q61" i="6"/>
  <c r="P61" i="6"/>
  <c r="Y60" i="6"/>
  <c r="X60" i="6"/>
  <c r="W60" i="6"/>
  <c r="V60" i="6"/>
  <c r="U60" i="6"/>
  <c r="T60" i="6"/>
  <c r="S60" i="6"/>
  <c r="R60" i="6"/>
  <c r="Q60" i="6"/>
  <c r="P60" i="6"/>
  <c r="Y59" i="6"/>
  <c r="X59" i="6"/>
  <c r="W59" i="6"/>
  <c r="V59" i="6"/>
  <c r="U59" i="6"/>
  <c r="T59" i="6"/>
  <c r="S59" i="6"/>
  <c r="R59" i="6"/>
  <c r="Q59" i="6"/>
  <c r="P59" i="6"/>
  <c r="Y58" i="6"/>
  <c r="X58" i="6"/>
  <c r="W58" i="6"/>
  <c r="V58" i="6"/>
  <c r="U58" i="6"/>
  <c r="T58" i="6"/>
  <c r="S58" i="6"/>
  <c r="R58" i="6"/>
  <c r="Q58" i="6"/>
  <c r="P58" i="6"/>
  <c r="Y57" i="6"/>
  <c r="X57" i="6"/>
  <c r="W57" i="6"/>
  <c r="V57" i="6"/>
  <c r="U57" i="6"/>
  <c r="T57" i="6"/>
  <c r="S57" i="6"/>
  <c r="R57" i="6"/>
  <c r="Q57" i="6"/>
  <c r="P57" i="6"/>
  <c r="Y56" i="6"/>
  <c r="X56" i="6"/>
  <c r="W56" i="6"/>
  <c r="V56" i="6"/>
  <c r="U56" i="6"/>
  <c r="T56" i="6"/>
  <c r="S56" i="6"/>
  <c r="R56" i="6"/>
  <c r="Q56" i="6"/>
  <c r="P56" i="6"/>
  <c r="Y55" i="6"/>
  <c r="X55" i="6"/>
  <c r="W55" i="6"/>
  <c r="V55" i="6"/>
  <c r="U55" i="6"/>
  <c r="T55" i="6"/>
  <c r="S55" i="6"/>
  <c r="R55" i="6"/>
  <c r="Q55" i="6"/>
  <c r="P55" i="6"/>
  <c r="Y54" i="6"/>
  <c r="X54" i="6"/>
  <c r="W54" i="6"/>
  <c r="V54" i="6"/>
  <c r="U54" i="6"/>
  <c r="T54" i="6"/>
  <c r="S54" i="6"/>
  <c r="R54" i="6"/>
  <c r="Q54" i="6"/>
  <c r="P54" i="6"/>
  <c r="Y53" i="6"/>
  <c r="X53" i="6"/>
  <c r="W53" i="6"/>
  <c r="V53" i="6"/>
  <c r="U53" i="6"/>
  <c r="T53" i="6"/>
  <c r="S53" i="6"/>
  <c r="R53" i="6"/>
  <c r="Q53" i="6"/>
  <c r="P53" i="6"/>
  <c r="Y52" i="6"/>
  <c r="X52" i="6"/>
  <c r="W52" i="6"/>
  <c r="V52" i="6"/>
  <c r="U52" i="6"/>
  <c r="T52" i="6"/>
  <c r="S52" i="6"/>
  <c r="R52" i="6"/>
  <c r="Q52" i="6"/>
  <c r="P52" i="6"/>
  <c r="Y51" i="6"/>
  <c r="X51" i="6"/>
  <c r="W51" i="6"/>
  <c r="V51" i="6"/>
  <c r="U51" i="6"/>
  <c r="T51" i="6"/>
  <c r="S51" i="6"/>
  <c r="R51" i="6"/>
  <c r="Q51" i="6"/>
  <c r="P51" i="6"/>
  <c r="Y50" i="6"/>
  <c r="X50" i="6"/>
  <c r="W50" i="6"/>
  <c r="V50" i="6"/>
  <c r="U50" i="6"/>
  <c r="T50" i="6"/>
  <c r="S50" i="6"/>
  <c r="R50" i="6"/>
  <c r="Q50" i="6"/>
  <c r="P50" i="6"/>
  <c r="Y49" i="6"/>
  <c r="X49" i="6"/>
  <c r="W49" i="6"/>
  <c r="V49" i="6"/>
  <c r="U49" i="6"/>
  <c r="T49" i="6"/>
  <c r="S49" i="6"/>
  <c r="R49" i="6"/>
  <c r="Q49" i="6"/>
  <c r="P49" i="6"/>
  <c r="Y48" i="6"/>
  <c r="X48" i="6"/>
  <c r="W48" i="6"/>
  <c r="V48" i="6"/>
  <c r="U48" i="6"/>
  <c r="T48" i="6"/>
  <c r="S48" i="6"/>
  <c r="R48" i="6"/>
  <c r="Q48" i="6"/>
  <c r="P48" i="6"/>
  <c r="Y47" i="6"/>
  <c r="X47" i="6"/>
  <c r="W47" i="6"/>
  <c r="V47" i="6"/>
  <c r="U47" i="6"/>
  <c r="T47" i="6"/>
  <c r="S47" i="6"/>
  <c r="R47" i="6"/>
  <c r="Q47" i="6"/>
  <c r="P47" i="6"/>
  <c r="Y46" i="6"/>
  <c r="X46" i="6"/>
  <c r="W46" i="6"/>
  <c r="V46" i="6"/>
  <c r="U46" i="6"/>
  <c r="T46" i="6"/>
  <c r="S46" i="6"/>
  <c r="R46" i="6"/>
  <c r="Q46" i="6"/>
  <c r="P46" i="6"/>
  <c r="Y45" i="6"/>
  <c r="X45" i="6"/>
  <c r="W45" i="6"/>
  <c r="V45" i="6"/>
  <c r="U45" i="6"/>
  <c r="T45" i="6"/>
  <c r="S45" i="6"/>
  <c r="R45" i="6"/>
  <c r="Q45" i="6"/>
  <c r="P45" i="6"/>
  <c r="Y44" i="6"/>
  <c r="X44" i="6"/>
  <c r="W44" i="6"/>
  <c r="V44" i="6"/>
  <c r="U44" i="6"/>
  <c r="T44" i="6"/>
  <c r="S44" i="6"/>
  <c r="R44" i="6"/>
  <c r="Q44" i="6"/>
  <c r="P44" i="6"/>
  <c r="Y43" i="6"/>
  <c r="X43" i="6"/>
  <c r="W43" i="6"/>
  <c r="V43" i="6"/>
  <c r="U43" i="6"/>
  <c r="T43" i="6"/>
  <c r="S43" i="6"/>
  <c r="R43" i="6"/>
  <c r="Q43" i="6"/>
  <c r="P43" i="6"/>
  <c r="Y42" i="6"/>
  <c r="X42" i="6"/>
  <c r="W42" i="6"/>
  <c r="V42" i="6"/>
  <c r="U42" i="6"/>
  <c r="T42" i="6"/>
  <c r="S42" i="6"/>
  <c r="R42" i="6"/>
  <c r="Q42" i="6"/>
  <c r="P42" i="6"/>
  <c r="Y41" i="6"/>
  <c r="X41" i="6"/>
  <c r="W41" i="6"/>
  <c r="V41" i="6"/>
  <c r="U41" i="6"/>
  <c r="T41" i="6"/>
  <c r="S41" i="6"/>
  <c r="R41" i="6"/>
  <c r="Q41" i="6"/>
  <c r="P41" i="6"/>
  <c r="Y40" i="6"/>
  <c r="X40" i="6"/>
  <c r="W40" i="6"/>
  <c r="V40" i="6"/>
  <c r="U40" i="6"/>
  <c r="T40" i="6"/>
  <c r="S40" i="6"/>
  <c r="R40" i="6"/>
  <c r="Q40" i="6"/>
  <c r="P40" i="6"/>
  <c r="Y39" i="6"/>
  <c r="X39" i="6"/>
  <c r="W39" i="6"/>
  <c r="V39" i="6"/>
  <c r="U39" i="6"/>
  <c r="T39" i="6"/>
  <c r="S39" i="6"/>
  <c r="R39" i="6"/>
  <c r="Q39" i="6"/>
  <c r="P39" i="6"/>
  <c r="Y38" i="6"/>
  <c r="X38" i="6"/>
  <c r="W38" i="6"/>
  <c r="V38" i="6"/>
  <c r="U38" i="6"/>
  <c r="T38" i="6"/>
  <c r="S38" i="6"/>
  <c r="R38" i="6"/>
  <c r="Q38" i="6"/>
  <c r="P38" i="6"/>
  <c r="Y37" i="6"/>
  <c r="X37" i="6"/>
  <c r="W37" i="6"/>
  <c r="V37" i="6"/>
  <c r="U37" i="6"/>
  <c r="T37" i="6"/>
  <c r="S37" i="6"/>
  <c r="R37" i="6"/>
  <c r="Q37" i="6"/>
  <c r="P37" i="6"/>
  <c r="N49" i="6"/>
  <c r="M49" i="6"/>
  <c r="L49" i="6"/>
  <c r="K49" i="6"/>
  <c r="J49" i="6"/>
  <c r="I49" i="6"/>
  <c r="H49" i="6"/>
  <c r="G49" i="6"/>
  <c r="F49" i="6"/>
  <c r="E49" i="6"/>
  <c r="D49" i="6"/>
  <c r="C49" i="6"/>
  <c r="O125" i="6" l="1"/>
  <c r="O127" i="6"/>
  <c r="O128" i="6"/>
  <c r="O129" i="6"/>
  <c r="O89" i="6"/>
  <c r="O91" i="6"/>
  <c r="O92" i="6"/>
  <c r="O93" i="6"/>
  <c r="O88" i="6"/>
  <c r="O34" i="6" l="1"/>
  <c r="O33" i="6"/>
  <c r="O32" i="6"/>
  <c r="F309" i="7" l="1"/>
  <c r="R298" i="7"/>
  <c r="R297" i="7"/>
  <c r="R296" i="7"/>
  <c r="R295" i="7"/>
  <c r="R294" i="7"/>
  <c r="R293" i="7"/>
  <c r="R292" i="7"/>
  <c r="R291" i="7"/>
  <c r="R290" i="7"/>
  <c r="R289" i="7"/>
  <c r="R288" i="7"/>
  <c r="R287" i="7"/>
  <c r="R286" i="7"/>
  <c r="R285" i="7"/>
  <c r="R284" i="7"/>
  <c r="R283" i="7"/>
  <c r="R282" i="7"/>
  <c r="R281" i="7"/>
  <c r="R280" i="7"/>
  <c r="R279" i="7"/>
  <c r="R278" i="7"/>
  <c r="R277" i="7"/>
  <c r="R276" i="7"/>
  <c r="R275" i="7"/>
  <c r="R274" i="7"/>
  <c r="R273" i="7"/>
  <c r="R272" i="7"/>
  <c r="R271" i="7"/>
  <c r="R270" i="7"/>
  <c r="R269" i="7"/>
  <c r="R268" i="7"/>
  <c r="R267" i="7"/>
  <c r="R266" i="7"/>
  <c r="R265" i="7"/>
  <c r="R264" i="7"/>
  <c r="R263" i="7"/>
  <c r="R262" i="7"/>
  <c r="R261" i="7"/>
  <c r="R260" i="7"/>
  <c r="R259" i="7"/>
  <c r="R258" i="7"/>
  <c r="R257" i="7"/>
  <c r="R256" i="7"/>
  <c r="R255" i="7"/>
  <c r="R254" i="7"/>
  <c r="R253" i="7"/>
  <c r="R252" i="7"/>
  <c r="R251" i="7"/>
  <c r="R250" i="7"/>
  <c r="R249" i="7"/>
  <c r="R248" i="7"/>
  <c r="R247" i="7"/>
  <c r="R246" i="7"/>
  <c r="R245" i="7"/>
  <c r="R244" i="7"/>
  <c r="R243" i="7"/>
  <c r="R242" i="7"/>
  <c r="R241" i="7"/>
  <c r="R240" i="7"/>
  <c r="R239" i="7"/>
  <c r="R238" i="7"/>
  <c r="R237" i="7"/>
  <c r="R236" i="7"/>
  <c r="R235" i="7"/>
  <c r="R234" i="7"/>
  <c r="R233" i="7"/>
  <c r="R232" i="7"/>
  <c r="R231" i="7"/>
  <c r="R230" i="7"/>
  <c r="R229" i="7"/>
  <c r="R228" i="7"/>
  <c r="R227" i="7"/>
  <c r="R226" i="7"/>
  <c r="R225" i="7"/>
  <c r="R224" i="7"/>
  <c r="R223" i="7"/>
  <c r="R222" i="7"/>
  <c r="R221" i="7"/>
  <c r="R220" i="7"/>
  <c r="R219" i="7"/>
  <c r="R218" i="7"/>
  <c r="R217" i="7"/>
  <c r="R216" i="7"/>
  <c r="R215" i="7"/>
  <c r="R214" i="7"/>
  <c r="R213" i="7"/>
  <c r="R212" i="7"/>
  <c r="R211" i="7"/>
  <c r="R210" i="7"/>
  <c r="R209" i="7"/>
  <c r="R208" i="7"/>
  <c r="R207" i="7"/>
  <c r="R206" i="7"/>
  <c r="R205" i="7"/>
  <c r="R204" i="7"/>
  <c r="R203" i="7"/>
  <c r="R202" i="7"/>
  <c r="R201" i="7"/>
  <c r="R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166" i="7"/>
  <c r="R165" i="7"/>
  <c r="R164" i="7"/>
  <c r="R163" i="7"/>
  <c r="R162" i="7"/>
  <c r="R161" i="7"/>
  <c r="R160" i="7"/>
  <c r="R159" i="7"/>
  <c r="R158" i="7"/>
  <c r="R157" i="7"/>
  <c r="R156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04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299" i="7"/>
  <c r="BC105" i="5" l="1"/>
  <c r="AA105" i="5"/>
  <c r="BC104" i="5"/>
  <c r="AA104" i="5"/>
  <c r="BC103" i="5"/>
  <c r="AA103" i="5"/>
  <c r="BC102" i="5"/>
  <c r="AA102" i="5"/>
  <c r="BC101" i="5"/>
  <c r="AA101" i="5"/>
  <c r="BC100" i="5"/>
  <c r="AA100" i="5"/>
  <c r="BC99" i="5"/>
  <c r="AA99" i="5"/>
  <c r="BC97" i="5"/>
  <c r="AA97" i="5"/>
  <c r="BC96" i="5"/>
  <c r="AA96" i="5"/>
  <c r="BC95" i="5"/>
  <c r="AA95" i="5"/>
  <c r="BC94" i="5"/>
  <c r="AA94" i="5"/>
  <c r="BC82" i="5" l="1"/>
  <c r="AA82" i="5"/>
  <c r="BC81" i="5"/>
  <c r="AA81" i="5"/>
  <c r="BC80" i="5"/>
  <c r="AA80" i="5"/>
  <c r="BC79" i="5"/>
  <c r="AA79" i="5"/>
  <c r="BC78" i="5"/>
  <c r="AA78" i="5"/>
  <c r="BC77" i="5"/>
  <c r="AA77" i="5"/>
  <c r="BC76" i="5"/>
  <c r="AA76" i="5"/>
  <c r="BC74" i="5"/>
  <c r="AA74" i="5"/>
  <c r="BC73" i="5"/>
  <c r="AA73" i="5"/>
  <c r="BC72" i="5"/>
  <c r="AA72" i="5"/>
  <c r="BC71" i="5"/>
  <c r="AA71" i="5"/>
  <c r="BC59" i="5" l="1"/>
  <c r="AA59" i="5"/>
  <c r="BC58" i="5"/>
  <c r="AA58" i="5"/>
  <c r="BC57" i="5"/>
  <c r="AA57" i="5"/>
  <c r="BC56" i="5"/>
  <c r="AA56" i="5"/>
  <c r="BC55" i="5"/>
  <c r="AA55" i="5"/>
  <c r="BC54" i="5"/>
  <c r="AA54" i="5"/>
  <c r="BC53" i="5"/>
  <c r="AA53" i="5"/>
  <c r="BC51" i="5"/>
  <c r="AA51" i="5"/>
  <c r="BC50" i="5"/>
  <c r="AA50" i="5"/>
  <c r="BC49" i="5"/>
  <c r="AA49" i="5"/>
  <c r="BC48" i="5"/>
  <c r="AA48" i="5"/>
  <c r="AA36" i="5" l="1"/>
  <c r="AA35" i="5"/>
  <c r="AA34" i="5"/>
  <c r="AA33" i="5"/>
  <c r="AA32" i="5"/>
  <c r="AA31" i="5"/>
  <c r="AA30" i="5"/>
  <c r="AA28" i="5"/>
  <c r="AA27" i="5"/>
  <c r="AA26" i="5"/>
  <c r="AA25" i="5"/>
  <c r="O157" i="6"/>
  <c r="BA107" i="5" s="1"/>
  <c r="N157" i="6"/>
  <c r="Y107" i="5" s="1"/>
  <c r="M157" i="6"/>
  <c r="Y84" i="5" s="1"/>
  <c r="L157" i="6"/>
  <c r="Y61" i="5" s="1"/>
  <c r="K157" i="6"/>
  <c r="Y38" i="5" s="1"/>
  <c r="J157" i="6"/>
  <c r="I157" i="6"/>
  <c r="H157" i="6"/>
  <c r="G157" i="6"/>
  <c r="F157" i="6"/>
  <c r="E157" i="6"/>
  <c r="D157" i="6"/>
  <c r="C157" i="6"/>
  <c r="O156" i="6"/>
  <c r="N156" i="6"/>
  <c r="M156" i="6"/>
  <c r="L156" i="6"/>
  <c r="K156" i="6"/>
  <c r="J156" i="6"/>
  <c r="I156" i="6"/>
  <c r="H156" i="6"/>
  <c r="G156" i="6"/>
  <c r="F156" i="6"/>
  <c r="E156" i="6"/>
  <c r="D156" i="6"/>
  <c r="C156" i="6"/>
  <c r="O155" i="6"/>
  <c r="N155" i="6"/>
  <c r="M155" i="6"/>
  <c r="L155" i="6"/>
  <c r="K155" i="6"/>
  <c r="J155" i="6"/>
  <c r="I155" i="6"/>
  <c r="H155" i="6"/>
  <c r="G155" i="6"/>
  <c r="F155" i="6"/>
  <c r="E155" i="6"/>
  <c r="D155" i="6"/>
  <c r="C155" i="6"/>
  <c r="O154" i="6"/>
  <c r="AX107" i="5" s="1"/>
  <c r="N154" i="6"/>
  <c r="V107" i="5" s="1"/>
  <c r="M154" i="6"/>
  <c r="V84" i="5" s="1"/>
  <c r="L154" i="6"/>
  <c r="V61" i="5" s="1"/>
  <c r="K154" i="6"/>
  <c r="V38" i="5" s="1"/>
  <c r="J154" i="6"/>
  <c r="I154" i="6"/>
  <c r="H154" i="6"/>
  <c r="G154" i="6"/>
  <c r="F154" i="6"/>
  <c r="E154" i="6"/>
  <c r="D154" i="6"/>
  <c r="C154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O152" i="6"/>
  <c r="AV107" i="5" s="1"/>
  <c r="N152" i="6"/>
  <c r="T107" i="5" s="1"/>
  <c r="M152" i="6"/>
  <c r="T84" i="5" s="1"/>
  <c r="L152" i="6"/>
  <c r="T61" i="5" s="1"/>
  <c r="K152" i="6"/>
  <c r="T38" i="5" s="1"/>
  <c r="J152" i="6"/>
  <c r="I152" i="6"/>
  <c r="H152" i="6"/>
  <c r="G152" i="6"/>
  <c r="F152" i="6"/>
  <c r="E152" i="6"/>
  <c r="D152" i="6"/>
  <c r="C152" i="6"/>
  <c r="O151" i="6"/>
  <c r="N151" i="6"/>
  <c r="M151" i="6"/>
  <c r="L151" i="6"/>
  <c r="K151" i="6"/>
  <c r="J151" i="6"/>
  <c r="I151" i="6"/>
  <c r="H151" i="6"/>
  <c r="G151" i="6"/>
  <c r="F151" i="6"/>
  <c r="E151" i="6"/>
  <c r="D151" i="6"/>
  <c r="C151" i="6"/>
  <c r="O150" i="6"/>
  <c r="N150" i="6"/>
  <c r="M150" i="6"/>
  <c r="L150" i="6"/>
  <c r="K150" i="6"/>
  <c r="J150" i="6"/>
  <c r="I150" i="6"/>
  <c r="H150" i="6"/>
  <c r="G150" i="6"/>
  <c r="F150" i="6"/>
  <c r="E150" i="6"/>
  <c r="D150" i="6"/>
  <c r="C150" i="6"/>
  <c r="O149" i="6"/>
  <c r="N149" i="6"/>
  <c r="M149" i="6"/>
  <c r="L149" i="6"/>
  <c r="K149" i="6"/>
  <c r="J149" i="6"/>
  <c r="I149" i="6"/>
  <c r="H149" i="6"/>
  <c r="G149" i="6"/>
  <c r="F149" i="6"/>
  <c r="E149" i="6"/>
  <c r="D149" i="6"/>
  <c r="C149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O146" i="6"/>
  <c r="AP107" i="5" s="1"/>
  <c r="N146" i="6"/>
  <c r="N107" i="5" s="1"/>
  <c r="M146" i="6"/>
  <c r="N84" i="5" s="1"/>
  <c r="L146" i="6"/>
  <c r="N61" i="5" s="1"/>
  <c r="K146" i="6"/>
  <c r="N38" i="5" s="1"/>
  <c r="J146" i="6"/>
  <c r="I146" i="6"/>
  <c r="H146" i="6"/>
  <c r="G146" i="6"/>
  <c r="F146" i="6"/>
  <c r="E146" i="6"/>
  <c r="D146" i="6"/>
  <c r="C146" i="6"/>
  <c r="O145" i="6"/>
  <c r="AO107" i="5" s="1"/>
  <c r="N145" i="6"/>
  <c r="M107" i="5" s="1"/>
  <c r="M145" i="6"/>
  <c r="M84" i="5" s="1"/>
  <c r="L145" i="6"/>
  <c r="M61" i="5" s="1"/>
  <c r="K145" i="6"/>
  <c r="M38" i="5" s="1"/>
  <c r="J145" i="6"/>
  <c r="I145" i="6"/>
  <c r="H145" i="6"/>
  <c r="G145" i="6"/>
  <c r="F145" i="6"/>
  <c r="E145" i="6"/>
  <c r="D145" i="6"/>
  <c r="C145" i="6"/>
  <c r="O144" i="6"/>
  <c r="AN107" i="5" s="1"/>
  <c r="N144" i="6"/>
  <c r="L107" i="5" s="1"/>
  <c r="M144" i="6"/>
  <c r="L84" i="5" s="1"/>
  <c r="L144" i="6"/>
  <c r="L61" i="5" s="1"/>
  <c r="K144" i="6"/>
  <c r="L38" i="5" s="1"/>
  <c r="J144" i="6"/>
  <c r="I144" i="6"/>
  <c r="H144" i="6"/>
  <c r="G144" i="6"/>
  <c r="F144" i="6"/>
  <c r="E144" i="6"/>
  <c r="D144" i="6"/>
  <c r="C144" i="6"/>
  <c r="O143" i="6"/>
  <c r="AM107" i="5" s="1"/>
  <c r="N143" i="6"/>
  <c r="K107" i="5" s="1"/>
  <c r="M143" i="6"/>
  <c r="K84" i="5" s="1"/>
  <c r="L143" i="6"/>
  <c r="K61" i="5" s="1"/>
  <c r="K143" i="6"/>
  <c r="K38" i="5" s="1"/>
  <c r="J143" i="6"/>
  <c r="I143" i="6"/>
  <c r="H143" i="6"/>
  <c r="G143" i="6"/>
  <c r="F143" i="6"/>
  <c r="E143" i="6"/>
  <c r="D143" i="6"/>
  <c r="C143" i="6"/>
  <c r="O142" i="6"/>
  <c r="AL107" i="5" s="1"/>
  <c r="N142" i="6"/>
  <c r="J107" i="5" s="1"/>
  <c r="M142" i="6"/>
  <c r="J84" i="5" s="1"/>
  <c r="L142" i="6"/>
  <c r="J61" i="5" s="1"/>
  <c r="K142" i="6"/>
  <c r="J38" i="5" s="1"/>
  <c r="J142" i="6"/>
  <c r="I142" i="6"/>
  <c r="H142" i="6"/>
  <c r="G142" i="6"/>
  <c r="F142" i="6"/>
  <c r="E142" i="6"/>
  <c r="D142" i="6"/>
  <c r="C142" i="6"/>
  <c r="O141" i="6"/>
  <c r="AK107" i="5" s="1"/>
  <c r="N141" i="6"/>
  <c r="I107" i="5" s="1"/>
  <c r="M141" i="6"/>
  <c r="I84" i="5" s="1"/>
  <c r="L141" i="6"/>
  <c r="I61" i="5" s="1"/>
  <c r="K141" i="6"/>
  <c r="I38" i="5" s="1"/>
  <c r="J141" i="6"/>
  <c r="I141" i="6"/>
  <c r="H141" i="6"/>
  <c r="G141" i="6"/>
  <c r="F141" i="6"/>
  <c r="E141" i="6"/>
  <c r="D141" i="6"/>
  <c r="C141" i="6"/>
  <c r="O140" i="6"/>
  <c r="N140" i="6"/>
  <c r="M140" i="6"/>
  <c r="L140" i="6"/>
  <c r="K140" i="6"/>
  <c r="J140" i="6"/>
  <c r="I140" i="6"/>
  <c r="H140" i="6"/>
  <c r="G140" i="6"/>
  <c r="F140" i="6"/>
  <c r="E140" i="6"/>
  <c r="D140" i="6"/>
  <c r="C140" i="6"/>
  <c r="O139" i="6"/>
  <c r="N139" i="6"/>
  <c r="M139" i="6"/>
  <c r="L139" i="6"/>
  <c r="K139" i="6"/>
  <c r="J139" i="6"/>
  <c r="I139" i="6"/>
  <c r="H139" i="6"/>
  <c r="G139" i="6"/>
  <c r="F139" i="6"/>
  <c r="E139" i="6"/>
  <c r="D139" i="6"/>
  <c r="C139" i="6"/>
  <c r="O138" i="6"/>
  <c r="AH107" i="5" s="1"/>
  <c r="N138" i="6"/>
  <c r="F107" i="5" s="1"/>
  <c r="M138" i="6"/>
  <c r="F84" i="5" s="1"/>
  <c r="L138" i="6"/>
  <c r="F61" i="5" s="1"/>
  <c r="K138" i="6"/>
  <c r="F38" i="5" s="1"/>
  <c r="J138" i="6"/>
  <c r="I138" i="6"/>
  <c r="H138" i="6"/>
  <c r="G138" i="6"/>
  <c r="F138" i="6"/>
  <c r="E138" i="6"/>
  <c r="D138" i="6"/>
  <c r="C138" i="6"/>
  <c r="O137" i="6"/>
  <c r="AG107" i="5" s="1"/>
  <c r="N137" i="6"/>
  <c r="E107" i="5" s="1"/>
  <c r="M137" i="6"/>
  <c r="E84" i="5" s="1"/>
  <c r="L137" i="6"/>
  <c r="E61" i="5" s="1"/>
  <c r="K137" i="6"/>
  <c r="E38" i="5" s="1"/>
  <c r="J137" i="6"/>
  <c r="I137" i="6"/>
  <c r="H137" i="6"/>
  <c r="G137" i="6"/>
  <c r="F137" i="6"/>
  <c r="E137" i="6"/>
  <c r="D137" i="6"/>
  <c r="C137" i="6"/>
  <c r="O136" i="6"/>
  <c r="AF107" i="5" s="1"/>
  <c r="N136" i="6"/>
  <c r="D107" i="5" s="1"/>
  <c r="M136" i="6"/>
  <c r="D84" i="5" s="1"/>
  <c r="L136" i="6"/>
  <c r="D61" i="5" s="1"/>
  <c r="K136" i="6"/>
  <c r="D38" i="5" s="1"/>
  <c r="J136" i="6"/>
  <c r="I136" i="6"/>
  <c r="H136" i="6"/>
  <c r="G136" i="6"/>
  <c r="F136" i="6"/>
  <c r="E136" i="6"/>
  <c r="D136" i="6"/>
  <c r="C136" i="6"/>
  <c r="O135" i="6"/>
  <c r="AE107" i="5" s="1"/>
  <c r="N135" i="6"/>
  <c r="C107" i="5" s="1"/>
  <c r="M135" i="6"/>
  <c r="C84" i="5" s="1"/>
  <c r="L135" i="6"/>
  <c r="C61" i="5" s="1"/>
  <c r="K135" i="6"/>
  <c r="C38" i="5" s="1"/>
  <c r="J135" i="6"/>
  <c r="I135" i="6"/>
  <c r="H135" i="6"/>
  <c r="G135" i="6"/>
  <c r="F135" i="6"/>
  <c r="E135" i="6"/>
  <c r="D135" i="6"/>
  <c r="C135" i="6"/>
  <c r="O134" i="6"/>
  <c r="N134" i="6"/>
  <c r="B107" i="5" s="1"/>
  <c r="M134" i="6"/>
  <c r="B84" i="5" s="1"/>
  <c r="L134" i="6"/>
  <c r="K134" i="6"/>
  <c r="J134" i="6"/>
  <c r="I134" i="6"/>
  <c r="H134" i="6"/>
  <c r="G134" i="6"/>
  <c r="F134" i="6"/>
  <c r="E134" i="6"/>
  <c r="D134" i="6"/>
  <c r="C134" i="6"/>
  <c r="G312" i="7"/>
  <c r="D3" i="6" s="1"/>
  <c r="Q335" i="7"/>
  <c r="N26" i="6" s="1"/>
  <c r="P335" i="7"/>
  <c r="M26" i="6" s="1"/>
  <c r="O335" i="7"/>
  <c r="L26" i="6" s="1"/>
  <c r="N335" i="7"/>
  <c r="K26" i="6" s="1"/>
  <c r="M335" i="7"/>
  <c r="J26" i="6" s="1"/>
  <c r="L335" i="7"/>
  <c r="I26" i="6" s="1"/>
  <c r="K335" i="7"/>
  <c r="H26" i="6" s="1"/>
  <c r="J335" i="7"/>
  <c r="G26" i="6" s="1"/>
  <c r="I335" i="7"/>
  <c r="F26" i="6" s="1"/>
  <c r="H335" i="7"/>
  <c r="E26" i="6" s="1"/>
  <c r="G335" i="7"/>
  <c r="D26" i="6" s="1"/>
  <c r="Q334" i="7"/>
  <c r="N25" i="6" s="1"/>
  <c r="P334" i="7"/>
  <c r="M25" i="6" s="1"/>
  <c r="O334" i="7"/>
  <c r="L25" i="6" s="1"/>
  <c r="N334" i="7"/>
  <c r="K25" i="6" s="1"/>
  <c r="M334" i="7"/>
  <c r="J25" i="6" s="1"/>
  <c r="L334" i="7"/>
  <c r="I25" i="6" s="1"/>
  <c r="K334" i="7"/>
  <c r="H25" i="6" s="1"/>
  <c r="J334" i="7"/>
  <c r="G25" i="6" s="1"/>
  <c r="I334" i="7"/>
  <c r="F25" i="6" s="1"/>
  <c r="H334" i="7"/>
  <c r="E25" i="6" s="1"/>
  <c r="G334" i="7"/>
  <c r="D25" i="6" s="1"/>
  <c r="Q333" i="7"/>
  <c r="N24" i="6" s="1"/>
  <c r="P333" i="7"/>
  <c r="M24" i="6" s="1"/>
  <c r="O333" i="7"/>
  <c r="L24" i="6" s="1"/>
  <c r="N333" i="7"/>
  <c r="K24" i="6" s="1"/>
  <c r="M333" i="7"/>
  <c r="J24" i="6" s="1"/>
  <c r="L333" i="7"/>
  <c r="I24" i="6" s="1"/>
  <c r="K333" i="7"/>
  <c r="H24" i="6" s="1"/>
  <c r="J333" i="7"/>
  <c r="G24" i="6" s="1"/>
  <c r="I333" i="7"/>
  <c r="F24" i="6" s="1"/>
  <c r="H333" i="7"/>
  <c r="E24" i="6" s="1"/>
  <c r="G333" i="7"/>
  <c r="D24" i="6" s="1"/>
  <c r="Q332" i="7"/>
  <c r="N23" i="6" s="1"/>
  <c r="P332" i="7"/>
  <c r="M23" i="6" s="1"/>
  <c r="O332" i="7"/>
  <c r="L23" i="6" s="1"/>
  <c r="N332" i="7"/>
  <c r="K23" i="6" s="1"/>
  <c r="M332" i="7"/>
  <c r="J23" i="6" s="1"/>
  <c r="L332" i="7"/>
  <c r="I23" i="6" s="1"/>
  <c r="K332" i="7"/>
  <c r="H23" i="6" s="1"/>
  <c r="J332" i="7"/>
  <c r="G23" i="6" s="1"/>
  <c r="I332" i="7"/>
  <c r="F23" i="6" s="1"/>
  <c r="H332" i="7"/>
  <c r="E23" i="6" s="1"/>
  <c r="G332" i="7"/>
  <c r="D23" i="6" s="1"/>
  <c r="Q331" i="7"/>
  <c r="N22" i="6" s="1"/>
  <c r="P331" i="7"/>
  <c r="M22" i="6" s="1"/>
  <c r="O331" i="7"/>
  <c r="L22" i="6" s="1"/>
  <c r="N331" i="7"/>
  <c r="K22" i="6" s="1"/>
  <c r="M331" i="7"/>
  <c r="J22" i="6" s="1"/>
  <c r="L331" i="7"/>
  <c r="I22" i="6" s="1"/>
  <c r="K331" i="7"/>
  <c r="H22" i="6" s="1"/>
  <c r="J331" i="7"/>
  <c r="G22" i="6" s="1"/>
  <c r="I331" i="7"/>
  <c r="F22" i="6" s="1"/>
  <c r="H331" i="7"/>
  <c r="E22" i="6" s="1"/>
  <c r="G331" i="7"/>
  <c r="D22" i="6" s="1"/>
  <c r="Q330" i="7"/>
  <c r="N21" i="6" s="1"/>
  <c r="P330" i="7"/>
  <c r="M21" i="6" s="1"/>
  <c r="O330" i="7"/>
  <c r="L21" i="6" s="1"/>
  <c r="N330" i="7"/>
  <c r="K21" i="6" s="1"/>
  <c r="M330" i="7"/>
  <c r="J21" i="6" s="1"/>
  <c r="L330" i="7"/>
  <c r="I21" i="6" s="1"/>
  <c r="K330" i="7"/>
  <c r="H21" i="6" s="1"/>
  <c r="J330" i="7"/>
  <c r="G21" i="6" s="1"/>
  <c r="I330" i="7"/>
  <c r="F21" i="6" s="1"/>
  <c r="H330" i="7"/>
  <c r="E21" i="6" s="1"/>
  <c r="G330" i="7"/>
  <c r="D21" i="6" s="1"/>
  <c r="Q329" i="7"/>
  <c r="N20" i="6" s="1"/>
  <c r="P329" i="7"/>
  <c r="M20" i="6" s="1"/>
  <c r="O329" i="7"/>
  <c r="L20" i="6" s="1"/>
  <c r="N329" i="7"/>
  <c r="K20" i="6" s="1"/>
  <c r="M329" i="7"/>
  <c r="J20" i="6" s="1"/>
  <c r="L329" i="7"/>
  <c r="I20" i="6" s="1"/>
  <c r="K329" i="7"/>
  <c r="H20" i="6" s="1"/>
  <c r="J329" i="7"/>
  <c r="G20" i="6" s="1"/>
  <c r="I329" i="7"/>
  <c r="F20" i="6" s="1"/>
  <c r="H329" i="7"/>
  <c r="E20" i="6" s="1"/>
  <c r="G329" i="7"/>
  <c r="D20" i="6" s="1"/>
  <c r="Q328" i="7"/>
  <c r="N19" i="6" s="1"/>
  <c r="P328" i="7"/>
  <c r="M19" i="6" s="1"/>
  <c r="O328" i="7"/>
  <c r="L19" i="6" s="1"/>
  <c r="N328" i="7"/>
  <c r="K19" i="6" s="1"/>
  <c r="M328" i="7"/>
  <c r="J19" i="6" s="1"/>
  <c r="L328" i="7"/>
  <c r="I19" i="6" s="1"/>
  <c r="K328" i="7"/>
  <c r="H19" i="6" s="1"/>
  <c r="J328" i="7"/>
  <c r="G19" i="6" s="1"/>
  <c r="I328" i="7"/>
  <c r="F19" i="6" s="1"/>
  <c r="H328" i="7"/>
  <c r="E19" i="6" s="1"/>
  <c r="G328" i="7"/>
  <c r="D19" i="6" s="1"/>
  <c r="Q327" i="7"/>
  <c r="N18" i="6" s="1"/>
  <c r="P327" i="7"/>
  <c r="M18" i="6" s="1"/>
  <c r="O327" i="7"/>
  <c r="L18" i="6" s="1"/>
  <c r="N327" i="7"/>
  <c r="K18" i="6" s="1"/>
  <c r="M327" i="7"/>
  <c r="J18" i="6" s="1"/>
  <c r="L327" i="7"/>
  <c r="I18" i="6" s="1"/>
  <c r="K327" i="7"/>
  <c r="H18" i="6" s="1"/>
  <c r="J327" i="7"/>
  <c r="G18" i="6" s="1"/>
  <c r="I327" i="7"/>
  <c r="F18" i="6" s="1"/>
  <c r="H327" i="7"/>
  <c r="E18" i="6" s="1"/>
  <c r="G327" i="7"/>
  <c r="D18" i="6" s="1"/>
  <c r="Q326" i="7"/>
  <c r="N17" i="6" s="1"/>
  <c r="P326" i="7"/>
  <c r="M17" i="6" s="1"/>
  <c r="O326" i="7"/>
  <c r="L17" i="6" s="1"/>
  <c r="N326" i="7"/>
  <c r="K17" i="6" s="1"/>
  <c r="M326" i="7"/>
  <c r="J17" i="6" s="1"/>
  <c r="L326" i="7"/>
  <c r="I17" i="6" s="1"/>
  <c r="K326" i="7"/>
  <c r="H17" i="6" s="1"/>
  <c r="J326" i="7"/>
  <c r="G17" i="6" s="1"/>
  <c r="I326" i="7"/>
  <c r="F17" i="6" s="1"/>
  <c r="H326" i="7"/>
  <c r="E17" i="6" s="1"/>
  <c r="G326" i="7"/>
  <c r="D17" i="6" s="1"/>
  <c r="Q325" i="7"/>
  <c r="N16" i="6" s="1"/>
  <c r="P325" i="7"/>
  <c r="M16" i="6" s="1"/>
  <c r="O325" i="7"/>
  <c r="L16" i="6" s="1"/>
  <c r="N325" i="7"/>
  <c r="K16" i="6" s="1"/>
  <c r="M325" i="7"/>
  <c r="J16" i="6" s="1"/>
  <c r="L325" i="7"/>
  <c r="I16" i="6" s="1"/>
  <c r="K325" i="7"/>
  <c r="H16" i="6" s="1"/>
  <c r="J325" i="7"/>
  <c r="G16" i="6" s="1"/>
  <c r="I325" i="7"/>
  <c r="F16" i="6" s="1"/>
  <c r="H325" i="7"/>
  <c r="E16" i="6" s="1"/>
  <c r="G325" i="7"/>
  <c r="D16" i="6" s="1"/>
  <c r="Q324" i="7"/>
  <c r="N15" i="6" s="1"/>
  <c r="P324" i="7"/>
  <c r="M15" i="6" s="1"/>
  <c r="O324" i="7"/>
  <c r="L15" i="6" s="1"/>
  <c r="N324" i="7"/>
  <c r="K15" i="6" s="1"/>
  <c r="M324" i="7"/>
  <c r="J15" i="6" s="1"/>
  <c r="L324" i="7"/>
  <c r="I15" i="6" s="1"/>
  <c r="K324" i="7"/>
  <c r="H15" i="6" s="1"/>
  <c r="J324" i="7"/>
  <c r="G15" i="6" s="1"/>
  <c r="I324" i="7"/>
  <c r="F15" i="6" s="1"/>
  <c r="H324" i="7"/>
  <c r="E15" i="6" s="1"/>
  <c r="G324" i="7"/>
  <c r="D15" i="6" s="1"/>
  <c r="Q323" i="7"/>
  <c r="N14" i="6" s="1"/>
  <c r="P323" i="7"/>
  <c r="M14" i="6" s="1"/>
  <c r="O323" i="7"/>
  <c r="L14" i="6" s="1"/>
  <c r="N323" i="7"/>
  <c r="K14" i="6" s="1"/>
  <c r="M323" i="7"/>
  <c r="J14" i="6" s="1"/>
  <c r="L323" i="7"/>
  <c r="I14" i="6" s="1"/>
  <c r="K323" i="7"/>
  <c r="H14" i="6" s="1"/>
  <c r="J323" i="7"/>
  <c r="G14" i="6" s="1"/>
  <c r="I323" i="7"/>
  <c r="F14" i="6" s="1"/>
  <c r="H323" i="7"/>
  <c r="E14" i="6" s="1"/>
  <c r="G323" i="7"/>
  <c r="D14" i="6" s="1"/>
  <c r="Q322" i="7"/>
  <c r="N13" i="6" s="1"/>
  <c r="P322" i="7"/>
  <c r="M13" i="6" s="1"/>
  <c r="O322" i="7"/>
  <c r="L13" i="6" s="1"/>
  <c r="N322" i="7"/>
  <c r="K13" i="6" s="1"/>
  <c r="M322" i="7"/>
  <c r="J13" i="6" s="1"/>
  <c r="L322" i="7"/>
  <c r="I13" i="6" s="1"/>
  <c r="K322" i="7"/>
  <c r="H13" i="6" s="1"/>
  <c r="J322" i="7"/>
  <c r="G13" i="6" s="1"/>
  <c r="I322" i="7"/>
  <c r="F13" i="6" s="1"/>
  <c r="H322" i="7"/>
  <c r="E13" i="6" s="1"/>
  <c r="G322" i="7"/>
  <c r="D13" i="6" s="1"/>
  <c r="Q321" i="7"/>
  <c r="N12" i="6" s="1"/>
  <c r="P321" i="7"/>
  <c r="M12" i="6" s="1"/>
  <c r="O321" i="7"/>
  <c r="L12" i="6" s="1"/>
  <c r="N321" i="7"/>
  <c r="K12" i="6" s="1"/>
  <c r="M321" i="7"/>
  <c r="J12" i="6" s="1"/>
  <c r="L321" i="7"/>
  <c r="I12" i="6" s="1"/>
  <c r="K321" i="7"/>
  <c r="H12" i="6" s="1"/>
  <c r="J321" i="7"/>
  <c r="G12" i="6" s="1"/>
  <c r="I321" i="7"/>
  <c r="F12" i="6" s="1"/>
  <c r="H321" i="7"/>
  <c r="E12" i="6" s="1"/>
  <c r="G321" i="7"/>
  <c r="D12" i="6" s="1"/>
  <c r="Q320" i="7"/>
  <c r="N11" i="6" s="1"/>
  <c r="P320" i="7"/>
  <c r="M11" i="6" s="1"/>
  <c r="O320" i="7"/>
  <c r="L11" i="6" s="1"/>
  <c r="N320" i="7"/>
  <c r="K11" i="6" s="1"/>
  <c r="M320" i="7"/>
  <c r="J11" i="6" s="1"/>
  <c r="L320" i="7"/>
  <c r="I11" i="6" s="1"/>
  <c r="K320" i="7"/>
  <c r="H11" i="6" s="1"/>
  <c r="J320" i="7"/>
  <c r="G11" i="6" s="1"/>
  <c r="I320" i="7"/>
  <c r="F11" i="6" s="1"/>
  <c r="H320" i="7"/>
  <c r="E11" i="6" s="1"/>
  <c r="G320" i="7"/>
  <c r="D11" i="6" s="1"/>
  <c r="Q319" i="7"/>
  <c r="N10" i="6" s="1"/>
  <c r="P319" i="7"/>
  <c r="M10" i="6" s="1"/>
  <c r="O319" i="7"/>
  <c r="L10" i="6" s="1"/>
  <c r="N319" i="7"/>
  <c r="K10" i="6" s="1"/>
  <c r="M319" i="7"/>
  <c r="J10" i="6" s="1"/>
  <c r="L319" i="7"/>
  <c r="I10" i="6" s="1"/>
  <c r="K319" i="7"/>
  <c r="H10" i="6" s="1"/>
  <c r="J319" i="7"/>
  <c r="G10" i="6" s="1"/>
  <c r="I319" i="7"/>
  <c r="F10" i="6" s="1"/>
  <c r="H319" i="7"/>
  <c r="E10" i="6" s="1"/>
  <c r="G319" i="7"/>
  <c r="D10" i="6" s="1"/>
  <c r="Q318" i="7"/>
  <c r="N9" i="6" s="1"/>
  <c r="P318" i="7"/>
  <c r="M9" i="6" s="1"/>
  <c r="O318" i="7"/>
  <c r="L9" i="6" s="1"/>
  <c r="N318" i="7"/>
  <c r="K9" i="6" s="1"/>
  <c r="M318" i="7"/>
  <c r="J9" i="6" s="1"/>
  <c r="L318" i="7"/>
  <c r="I9" i="6" s="1"/>
  <c r="K318" i="7"/>
  <c r="H9" i="6" s="1"/>
  <c r="J318" i="7"/>
  <c r="G9" i="6" s="1"/>
  <c r="I318" i="7"/>
  <c r="F9" i="6" s="1"/>
  <c r="H318" i="7"/>
  <c r="E9" i="6" s="1"/>
  <c r="G318" i="7"/>
  <c r="D9" i="6" s="1"/>
  <c r="Q317" i="7"/>
  <c r="N8" i="6" s="1"/>
  <c r="P317" i="7"/>
  <c r="M8" i="6" s="1"/>
  <c r="O317" i="7"/>
  <c r="L8" i="6" s="1"/>
  <c r="N317" i="7"/>
  <c r="K8" i="6" s="1"/>
  <c r="M317" i="7"/>
  <c r="J8" i="6" s="1"/>
  <c r="L317" i="7"/>
  <c r="I8" i="6" s="1"/>
  <c r="K317" i="7"/>
  <c r="H8" i="6" s="1"/>
  <c r="J317" i="7"/>
  <c r="G8" i="6" s="1"/>
  <c r="I317" i="7"/>
  <c r="F8" i="6" s="1"/>
  <c r="H317" i="7"/>
  <c r="E8" i="6" s="1"/>
  <c r="G317" i="7"/>
  <c r="D8" i="6" s="1"/>
  <c r="Q316" i="7"/>
  <c r="N7" i="6" s="1"/>
  <c r="P316" i="7"/>
  <c r="M7" i="6" s="1"/>
  <c r="O316" i="7"/>
  <c r="L7" i="6" s="1"/>
  <c r="N316" i="7"/>
  <c r="K7" i="6" s="1"/>
  <c r="M316" i="7"/>
  <c r="J7" i="6" s="1"/>
  <c r="L316" i="7"/>
  <c r="I7" i="6" s="1"/>
  <c r="K316" i="7"/>
  <c r="H7" i="6" s="1"/>
  <c r="J316" i="7"/>
  <c r="G7" i="6" s="1"/>
  <c r="I316" i="7"/>
  <c r="F7" i="6" s="1"/>
  <c r="H316" i="7"/>
  <c r="E7" i="6" s="1"/>
  <c r="G316" i="7"/>
  <c r="D7" i="6" s="1"/>
  <c r="Q315" i="7"/>
  <c r="N6" i="6" s="1"/>
  <c r="P315" i="7"/>
  <c r="M6" i="6" s="1"/>
  <c r="O315" i="7"/>
  <c r="L6" i="6" s="1"/>
  <c r="N315" i="7"/>
  <c r="K6" i="6" s="1"/>
  <c r="M315" i="7"/>
  <c r="J6" i="6" s="1"/>
  <c r="L315" i="7"/>
  <c r="I6" i="6" s="1"/>
  <c r="K315" i="7"/>
  <c r="H6" i="6" s="1"/>
  <c r="J315" i="7"/>
  <c r="G6" i="6" s="1"/>
  <c r="I315" i="7"/>
  <c r="F6" i="6" s="1"/>
  <c r="H315" i="7"/>
  <c r="E6" i="6" s="1"/>
  <c r="G315" i="7"/>
  <c r="D6" i="6" s="1"/>
  <c r="Q314" i="7"/>
  <c r="N5" i="6" s="1"/>
  <c r="P314" i="7"/>
  <c r="M5" i="6" s="1"/>
  <c r="O314" i="7"/>
  <c r="L5" i="6" s="1"/>
  <c r="N314" i="7"/>
  <c r="K5" i="6" s="1"/>
  <c r="M314" i="7"/>
  <c r="J5" i="6" s="1"/>
  <c r="L314" i="7"/>
  <c r="I5" i="6" s="1"/>
  <c r="K314" i="7"/>
  <c r="H5" i="6" s="1"/>
  <c r="J314" i="7"/>
  <c r="G5" i="6" s="1"/>
  <c r="I314" i="7"/>
  <c r="F5" i="6" s="1"/>
  <c r="H314" i="7"/>
  <c r="E5" i="6" s="1"/>
  <c r="G314" i="7"/>
  <c r="D5" i="6" s="1"/>
  <c r="Q313" i="7"/>
  <c r="N4" i="6" s="1"/>
  <c r="P313" i="7"/>
  <c r="M4" i="6" s="1"/>
  <c r="O313" i="7"/>
  <c r="L4" i="6" s="1"/>
  <c r="N313" i="7"/>
  <c r="K4" i="6" s="1"/>
  <c r="M313" i="7"/>
  <c r="J4" i="6" s="1"/>
  <c r="L313" i="7"/>
  <c r="I4" i="6" s="1"/>
  <c r="K313" i="7"/>
  <c r="H4" i="6" s="1"/>
  <c r="J313" i="7"/>
  <c r="G4" i="6" s="1"/>
  <c r="I313" i="7"/>
  <c r="F4" i="6" s="1"/>
  <c r="H313" i="7"/>
  <c r="E4" i="6" s="1"/>
  <c r="G313" i="7"/>
  <c r="D4" i="6" s="1"/>
  <c r="Q312" i="7"/>
  <c r="N3" i="6" s="1"/>
  <c r="P312" i="7"/>
  <c r="M3" i="6" s="1"/>
  <c r="O312" i="7"/>
  <c r="L3" i="6" s="1"/>
  <c r="N312" i="7"/>
  <c r="K3" i="6" s="1"/>
  <c r="M312" i="7"/>
  <c r="J3" i="6" s="1"/>
  <c r="L312" i="7"/>
  <c r="I3" i="6" s="1"/>
  <c r="K312" i="7"/>
  <c r="H3" i="6" s="1"/>
  <c r="J312" i="7"/>
  <c r="G3" i="6" s="1"/>
  <c r="I312" i="7"/>
  <c r="F3" i="6" s="1"/>
  <c r="H312" i="7"/>
  <c r="E3" i="6" s="1"/>
  <c r="F335" i="7"/>
  <c r="C26" i="6" s="1"/>
  <c r="F334" i="7"/>
  <c r="C25" i="6" s="1"/>
  <c r="F333" i="7"/>
  <c r="C24" i="6" s="1"/>
  <c r="F332" i="7"/>
  <c r="C23" i="6" s="1"/>
  <c r="F331" i="7"/>
  <c r="C22" i="6" s="1"/>
  <c r="F330" i="7"/>
  <c r="C21" i="6" s="1"/>
  <c r="F329" i="7"/>
  <c r="C20" i="6" s="1"/>
  <c r="F328" i="7"/>
  <c r="C19" i="6" s="1"/>
  <c r="F327" i="7"/>
  <c r="C18" i="6" s="1"/>
  <c r="F326" i="7"/>
  <c r="C17" i="6" s="1"/>
  <c r="F325" i="7"/>
  <c r="C16" i="6" s="1"/>
  <c r="F324" i="7"/>
  <c r="C15" i="6" s="1"/>
  <c r="F323" i="7"/>
  <c r="C14" i="6" s="1"/>
  <c r="F322" i="7"/>
  <c r="C13" i="6" s="1"/>
  <c r="F321" i="7"/>
  <c r="C12" i="6" s="1"/>
  <c r="F320" i="7"/>
  <c r="C11" i="6" s="1"/>
  <c r="F319" i="7"/>
  <c r="C10" i="6" s="1"/>
  <c r="F318" i="7"/>
  <c r="C9" i="6" s="1"/>
  <c r="F317" i="7"/>
  <c r="C8" i="6" s="1"/>
  <c r="F316" i="7"/>
  <c r="C7" i="6" s="1"/>
  <c r="F315" i="7"/>
  <c r="C6" i="6" s="1"/>
  <c r="F314" i="7"/>
  <c r="C5" i="6" s="1"/>
  <c r="F313" i="7"/>
  <c r="C4" i="6" s="1"/>
  <c r="F312" i="7"/>
  <c r="C3" i="6" s="1"/>
  <c r="V135" i="6" l="1"/>
  <c r="R135" i="6"/>
  <c r="U135" i="6"/>
  <c r="P135" i="6"/>
  <c r="Y135" i="6"/>
  <c r="T135" i="6"/>
  <c r="X135" i="6"/>
  <c r="S135" i="6"/>
  <c r="W135" i="6"/>
  <c r="Q135" i="6"/>
  <c r="V139" i="6"/>
  <c r="R139" i="6"/>
  <c r="X139" i="6"/>
  <c r="S139" i="6"/>
  <c r="W139" i="6"/>
  <c r="Q139" i="6"/>
  <c r="U139" i="6"/>
  <c r="P139" i="6"/>
  <c r="Y139" i="6"/>
  <c r="T139" i="6"/>
  <c r="V143" i="6"/>
  <c r="R143" i="6"/>
  <c r="U143" i="6"/>
  <c r="P143" i="6"/>
  <c r="AM38" i="5" s="1"/>
  <c r="Y143" i="6"/>
  <c r="T143" i="6"/>
  <c r="X143" i="6"/>
  <c r="S143" i="6"/>
  <c r="W143" i="6"/>
  <c r="Q143" i="6"/>
  <c r="V137" i="6"/>
  <c r="R137" i="6"/>
  <c r="W137" i="6"/>
  <c r="Q137" i="6"/>
  <c r="U137" i="6"/>
  <c r="P137" i="6"/>
  <c r="Y137" i="6"/>
  <c r="T137" i="6"/>
  <c r="X137" i="6"/>
  <c r="S137" i="6"/>
  <c r="V141" i="6"/>
  <c r="R141" i="6"/>
  <c r="Y141" i="6"/>
  <c r="T141" i="6"/>
  <c r="X141" i="6"/>
  <c r="S141" i="6"/>
  <c r="W141" i="6"/>
  <c r="Q141" i="6"/>
  <c r="U141" i="6"/>
  <c r="P141" i="6"/>
  <c r="V145" i="6"/>
  <c r="R145" i="6"/>
  <c r="AO84" i="5" s="1"/>
  <c r="W145" i="6"/>
  <c r="Q145" i="6"/>
  <c r="U145" i="6"/>
  <c r="P145" i="6"/>
  <c r="AO38" i="5" s="1"/>
  <c r="Y145" i="6"/>
  <c r="T145" i="6"/>
  <c r="X145" i="6"/>
  <c r="S145" i="6"/>
  <c r="V149" i="6"/>
  <c r="R149" i="6"/>
  <c r="Y149" i="6"/>
  <c r="T149" i="6"/>
  <c r="X149" i="6"/>
  <c r="S149" i="6"/>
  <c r="W149" i="6"/>
  <c r="Q149" i="6"/>
  <c r="U149" i="6"/>
  <c r="P149" i="6"/>
  <c r="V153" i="6"/>
  <c r="R153" i="6"/>
  <c r="Y153" i="6"/>
  <c r="U153" i="6"/>
  <c r="Q153" i="6"/>
  <c r="X153" i="6"/>
  <c r="P153" i="6"/>
  <c r="W153" i="6"/>
  <c r="T153" i="6"/>
  <c r="S153" i="6"/>
  <c r="V157" i="6"/>
  <c r="R157" i="6"/>
  <c r="Y157" i="6"/>
  <c r="U157" i="6"/>
  <c r="Q157" i="6"/>
  <c r="X157" i="6"/>
  <c r="P157" i="6"/>
  <c r="W157" i="6"/>
  <c r="T157" i="6"/>
  <c r="S157" i="6"/>
  <c r="X134" i="6"/>
  <c r="T134" i="6"/>
  <c r="P134" i="6"/>
  <c r="U134" i="6"/>
  <c r="Y134" i="6"/>
  <c r="S134" i="6"/>
  <c r="W134" i="6"/>
  <c r="R134" i="6"/>
  <c r="V134" i="6"/>
  <c r="Q134" i="6"/>
  <c r="X138" i="6"/>
  <c r="T138" i="6"/>
  <c r="P138" i="6"/>
  <c r="W138" i="6"/>
  <c r="R138" i="6"/>
  <c r="V138" i="6"/>
  <c r="Q138" i="6"/>
  <c r="AH61" i="5" s="1"/>
  <c r="U138" i="6"/>
  <c r="Y138" i="6"/>
  <c r="S138" i="6"/>
  <c r="X142" i="6"/>
  <c r="T142" i="6"/>
  <c r="P142" i="6"/>
  <c r="U142" i="6"/>
  <c r="Y142" i="6"/>
  <c r="S142" i="6"/>
  <c r="W142" i="6"/>
  <c r="R142" i="6"/>
  <c r="V142" i="6"/>
  <c r="Q142" i="6"/>
  <c r="AL61" i="5" s="1"/>
  <c r="X146" i="6"/>
  <c r="T146" i="6"/>
  <c r="P146" i="6"/>
  <c r="W146" i="6"/>
  <c r="R146" i="6"/>
  <c r="V146" i="6"/>
  <c r="Q146" i="6"/>
  <c r="U146" i="6"/>
  <c r="Y146" i="6"/>
  <c r="S146" i="6"/>
  <c r="X150" i="6"/>
  <c r="T150" i="6"/>
  <c r="P150" i="6"/>
  <c r="W150" i="6"/>
  <c r="S150" i="6"/>
  <c r="V150" i="6"/>
  <c r="U150" i="6"/>
  <c r="R150" i="6"/>
  <c r="Y150" i="6"/>
  <c r="Q150" i="6"/>
  <c r="X154" i="6"/>
  <c r="T154" i="6"/>
  <c r="P154" i="6"/>
  <c r="W154" i="6"/>
  <c r="S154" i="6"/>
  <c r="V154" i="6"/>
  <c r="U154" i="6"/>
  <c r="R154" i="6"/>
  <c r="Y154" i="6"/>
  <c r="Q154" i="6"/>
  <c r="V147" i="6"/>
  <c r="R147" i="6"/>
  <c r="X147" i="6"/>
  <c r="S147" i="6"/>
  <c r="W147" i="6"/>
  <c r="Q147" i="6"/>
  <c r="U147" i="6"/>
  <c r="P147" i="6"/>
  <c r="Y147" i="6"/>
  <c r="T147" i="6"/>
  <c r="V151" i="6"/>
  <c r="R151" i="6"/>
  <c r="Y151" i="6"/>
  <c r="U151" i="6"/>
  <c r="Q151" i="6"/>
  <c r="T151" i="6"/>
  <c r="S151" i="6"/>
  <c r="X151" i="6"/>
  <c r="P151" i="6"/>
  <c r="W151" i="6"/>
  <c r="V155" i="6"/>
  <c r="R155" i="6"/>
  <c r="Y155" i="6"/>
  <c r="U155" i="6"/>
  <c r="Q155" i="6"/>
  <c r="T155" i="6"/>
  <c r="S155" i="6"/>
  <c r="X155" i="6"/>
  <c r="P155" i="6"/>
  <c r="W155" i="6"/>
  <c r="X136" i="6"/>
  <c r="T136" i="6"/>
  <c r="P136" i="6"/>
  <c r="AF38" i="5" s="1"/>
  <c r="V136" i="6"/>
  <c r="Q136" i="6"/>
  <c r="U136" i="6"/>
  <c r="Y136" i="6"/>
  <c r="S136" i="6"/>
  <c r="W136" i="6"/>
  <c r="R136" i="6"/>
  <c r="X140" i="6"/>
  <c r="T140" i="6"/>
  <c r="P140" i="6"/>
  <c r="Y140" i="6"/>
  <c r="S140" i="6"/>
  <c r="W140" i="6"/>
  <c r="R140" i="6"/>
  <c r="V140" i="6"/>
  <c r="Q140" i="6"/>
  <c r="AI61" i="5" s="1"/>
  <c r="U140" i="6"/>
  <c r="X144" i="6"/>
  <c r="T144" i="6"/>
  <c r="P144" i="6"/>
  <c r="V144" i="6"/>
  <c r="Q144" i="6"/>
  <c r="U144" i="6"/>
  <c r="Y144" i="6"/>
  <c r="S144" i="6"/>
  <c r="W144" i="6"/>
  <c r="R144" i="6"/>
  <c r="X148" i="6"/>
  <c r="T148" i="6"/>
  <c r="P148" i="6"/>
  <c r="Y148" i="6"/>
  <c r="S148" i="6"/>
  <c r="W148" i="6"/>
  <c r="R148" i="6"/>
  <c r="V148" i="6"/>
  <c r="Q148" i="6"/>
  <c r="U148" i="6"/>
  <c r="X152" i="6"/>
  <c r="T152" i="6"/>
  <c r="P152" i="6"/>
  <c r="W152" i="6"/>
  <c r="S152" i="6"/>
  <c r="R152" i="6"/>
  <c r="Y152" i="6"/>
  <c r="Q152" i="6"/>
  <c r="V152" i="6"/>
  <c r="U152" i="6"/>
  <c r="X156" i="6"/>
  <c r="T156" i="6"/>
  <c r="P156" i="6"/>
  <c r="W156" i="6"/>
  <c r="S156" i="6"/>
  <c r="R156" i="6"/>
  <c r="Y156" i="6"/>
  <c r="Q156" i="6"/>
  <c r="V156" i="6"/>
  <c r="U156" i="6"/>
  <c r="C46" i="6"/>
  <c r="C50" i="6"/>
  <c r="G46" i="6"/>
  <c r="K46" i="6"/>
  <c r="D47" i="6"/>
  <c r="L47" i="6"/>
  <c r="L46" i="5" s="1"/>
  <c r="E48" i="6"/>
  <c r="I48" i="6"/>
  <c r="M48" i="6"/>
  <c r="M69" i="5" s="1"/>
  <c r="H59" i="6"/>
  <c r="C54" i="6"/>
  <c r="G50" i="6"/>
  <c r="H51" i="6"/>
  <c r="I52" i="6"/>
  <c r="M52" i="6"/>
  <c r="N53" i="6"/>
  <c r="D55" i="6"/>
  <c r="E56" i="6"/>
  <c r="F57" i="6"/>
  <c r="I60" i="6"/>
  <c r="H47" i="6"/>
  <c r="K50" i="6"/>
  <c r="P23" i="5" s="1"/>
  <c r="L51" i="6"/>
  <c r="F53" i="6"/>
  <c r="K54" i="6"/>
  <c r="L55" i="6"/>
  <c r="I56" i="6"/>
  <c r="N57" i="6"/>
  <c r="G58" i="6"/>
  <c r="E60" i="6"/>
  <c r="C58" i="6"/>
  <c r="D51" i="6"/>
  <c r="E52" i="6"/>
  <c r="J53" i="6"/>
  <c r="G54" i="6"/>
  <c r="H55" i="6"/>
  <c r="M56" i="6"/>
  <c r="J57" i="6"/>
  <c r="K58" i="6"/>
  <c r="D59" i="6"/>
  <c r="L59" i="6"/>
  <c r="M60" i="6"/>
  <c r="C48" i="6"/>
  <c r="C52" i="6"/>
  <c r="C56" i="6"/>
  <c r="C60" i="6"/>
  <c r="E46" i="6"/>
  <c r="I46" i="6"/>
  <c r="M46" i="6"/>
  <c r="F47" i="6"/>
  <c r="J47" i="6"/>
  <c r="N47" i="6"/>
  <c r="G48" i="6"/>
  <c r="K48" i="6"/>
  <c r="M23" i="5" s="1"/>
  <c r="E50" i="6"/>
  <c r="I50" i="6"/>
  <c r="M50" i="6"/>
  <c r="P69" i="5" s="1"/>
  <c r="F51" i="6"/>
  <c r="J51" i="6"/>
  <c r="N51" i="6"/>
  <c r="G52" i="6"/>
  <c r="K52" i="6"/>
  <c r="D53" i="6"/>
  <c r="H53" i="6"/>
  <c r="L53" i="6"/>
  <c r="E54" i="6"/>
  <c r="I54" i="6"/>
  <c r="M54" i="6"/>
  <c r="F55" i="6"/>
  <c r="J55" i="6"/>
  <c r="N55" i="6"/>
  <c r="G56" i="6"/>
  <c r="K56" i="6"/>
  <c r="D57" i="6"/>
  <c r="H57" i="6"/>
  <c r="L57" i="6"/>
  <c r="E58" i="6"/>
  <c r="I58" i="6"/>
  <c r="M58" i="6"/>
  <c r="F59" i="6"/>
  <c r="J59" i="6"/>
  <c r="N59" i="6"/>
  <c r="G60" i="6"/>
  <c r="K60" i="6"/>
  <c r="C37" i="6"/>
  <c r="C53" i="6"/>
  <c r="C57" i="6"/>
  <c r="F46" i="6"/>
  <c r="J46" i="6"/>
  <c r="N46" i="6"/>
  <c r="K92" i="5" s="1"/>
  <c r="G47" i="6"/>
  <c r="K47" i="6"/>
  <c r="D48" i="6"/>
  <c r="H48" i="6"/>
  <c r="L48" i="6"/>
  <c r="F50" i="6"/>
  <c r="J50" i="6"/>
  <c r="N50" i="6"/>
  <c r="P92" i="5" s="1"/>
  <c r="G51" i="6"/>
  <c r="K51" i="6"/>
  <c r="D52" i="6"/>
  <c r="H52" i="6"/>
  <c r="L52" i="6"/>
  <c r="E53" i="6"/>
  <c r="I53" i="6"/>
  <c r="M53" i="6"/>
  <c r="F54" i="6"/>
  <c r="J54" i="6"/>
  <c r="N54" i="6"/>
  <c r="G55" i="6"/>
  <c r="K55" i="6"/>
  <c r="D56" i="6"/>
  <c r="H56" i="6"/>
  <c r="L56" i="6"/>
  <c r="E57" i="6"/>
  <c r="I57" i="6"/>
  <c r="M57" i="6"/>
  <c r="F58" i="6"/>
  <c r="J58" i="6"/>
  <c r="N58" i="6"/>
  <c r="G59" i="6"/>
  <c r="K59" i="6"/>
  <c r="D60" i="6"/>
  <c r="H60" i="6"/>
  <c r="L60" i="6"/>
  <c r="X84" i="5"/>
  <c r="C47" i="6"/>
  <c r="C51" i="6"/>
  <c r="C55" i="6"/>
  <c r="C59" i="6"/>
  <c r="D46" i="6"/>
  <c r="H46" i="6"/>
  <c r="L46" i="6"/>
  <c r="K46" i="5" s="1"/>
  <c r="E47" i="6"/>
  <c r="I47" i="6"/>
  <c r="M47" i="6"/>
  <c r="L69" i="5" s="1"/>
  <c r="F48" i="6"/>
  <c r="J48" i="6"/>
  <c r="N48" i="6"/>
  <c r="D50" i="6"/>
  <c r="H50" i="6"/>
  <c r="L50" i="6"/>
  <c r="P46" i="5" s="1"/>
  <c r="E51" i="6"/>
  <c r="I51" i="6"/>
  <c r="M51" i="6"/>
  <c r="Q69" i="5" s="1"/>
  <c r="F52" i="6"/>
  <c r="J52" i="6"/>
  <c r="N52" i="6"/>
  <c r="G53" i="6"/>
  <c r="K53" i="6"/>
  <c r="S23" i="5" s="1"/>
  <c r="D54" i="6"/>
  <c r="H54" i="6"/>
  <c r="L54" i="6"/>
  <c r="E55" i="6"/>
  <c r="I55" i="6"/>
  <c r="M55" i="6"/>
  <c r="F56" i="6"/>
  <c r="J56" i="6"/>
  <c r="N56" i="6"/>
  <c r="G57" i="6"/>
  <c r="K57" i="6"/>
  <c r="D58" i="6"/>
  <c r="H58" i="6"/>
  <c r="L58" i="6"/>
  <c r="E59" i="6"/>
  <c r="I59" i="6"/>
  <c r="M59" i="6"/>
  <c r="F60" i="6"/>
  <c r="J60" i="6"/>
  <c r="N60" i="6"/>
  <c r="X92" i="5" s="1"/>
  <c r="G84" i="5"/>
  <c r="X61" i="5"/>
  <c r="C45" i="6"/>
  <c r="H107" i="5"/>
  <c r="O38" i="5"/>
  <c r="AQ107" i="5"/>
  <c r="P107" i="5"/>
  <c r="Q84" i="5"/>
  <c r="R61" i="5"/>
  <c r="S38" i="5"/>
  <c r="AU107" i="5"/>
  <c r="U84" i="5"/>
  <c r="W38" i="5"/>
  <c r="AY107" i="5"/>
  <c r="G61" i="5"/>
  <c r="H38" i="5"/>
  <c r="AJ107" i="5"/>
  <c r="O61" i="5"/>
  <c r="P38" i="5"/>
  <c r="AR107" i="5"/>
  <c r="Q107" i="5"/>
  <c r="R84" i="5"/>
  <c r="S61" i="5"/>
  <c r="U107" i="5"/>
  <c r="W61" i="5"/>
  <c r="X38" i="5"/>
  <c r="AZ107" i="5"/>
  <c r="H61" i="5"/>
  <c r="O84" i="5"/>
  <c r="P61" i="5"/>
  <c r="Q38" i="5"/>
  <c r="AS107" i="5"/>
  <c r="R107" i="5"/>
  <c r="S84" i="5"/>
  <c r="U38" i="5"/>
  <c r="AW107" i="5"/>
  <c r="W84" i="5"/>
  <c r="G107" i="5"/>
  <c r="H84" i="5"/>
  <c r="O107" i="5"/>
  <c r="P84" i="5"/>
  <c r="Q61" i="5"/>
  <c r="R38" i="5"/>
  <c r="AT107" i="5"/>
  <c r="S107" i="5"/>
  <c r="U61" i="5"/>
  <c r="W107" i="5"/>
  <c r="G38" i="5"/>
  <c r="AI107" i="5"/>
  <c r="X107" i="5"/>
  <c r="N39" i="6"/>
  <c r="D92" i="5" s="1"/>
  <c r="I74" i="6"/>
  <c r="D76" i="6"/>
  <c r="AV38" i="5"/>
  <c r="AX84" i="5"/>
  <c r="D111" i="6"/>
  <c r="L70" i="5"/>
  <c r="BA84" i="5"/>
  <c r="G158" i="6"/>
  <c r="I158" i="6"/>
  <c r="AK61" i="5"/>
  <c r="AX61" i="5"/>
  <c r="BA38" i="5"/>
  <c r="BA61" i="5"/>
  <c r="AY84" i="5"/>
  <c r="C108" i="6"/>
  <c r="C72" i="6"/>
  <c r="C39" i="6"/>
  <c r="G37" i="6"/>
  <c r="G106" i="6"/>
  <c r="G70" i="6"/>
  <c r="K106" i="6"/>
  <c r="K70" i="6"/>
  <c r="K37" i="6"/>
  <c r="L107" i="6"/>
  <c r="C52" i="5" s="1"/>
  <c r="C60" i="5" s="1"/>
  <c r="L71" i="6"/>
  <c r="C47" i="5" s="1"/>
  <c r="L38" i="6"/>
  <c r="C46" i="5" s="1"/>
  <c r="L45" i="6"/>
  <c r="J46" i="5" s="1"/>
  <c r="F109" i="6"/>
  <c r="F73" i="6"/>
  <c r="F40" i="6"/>
  <c r="J109" i="6"/>
  <c r="J73" i="6"/>
  <c r="J40" i="6"/>
  <c r="G41" i="6"/>
  <c r="G110" i="6"/>
  <c r="G74" i="6"/>
  <c r="L111" i="6"/>
  <c r="L75" i="6"/>
  <c r="L42" i="6"/>
  <c r="L114" i="6"/>
  <c r="J52" i="5" s="1"/>
  <c r="J60" i="5" s="1"/>
  <c r="I112" i="6"/>
  <c r="I76" i="6"/>
  <c r="I43" i="6"/>
  <c r="M112" i="6"/>
  <c r="M76" i="6"/>
  <c r="M43" i="6"/>
  <c r="F113" i="6"/>
  <c r="F77" i="6"/>
  <c r="F44" i="6"/>
  <c r="K52" i="5"/>
  <c r="K60" i="5" s="1"/>
  <c r="K47" i="5"/>
  <c r="M93" i="5"/>
  <c r="M98" i="5"/>
  <c r="M106" i="5" s="1"/>
  <c r="M92" i="5"/>
  <c r="N29" i="5"/>
  <c r="N37" i="5" s="1"/>
  <c r="N24" i="5"/>
  <c r="N23" i="5"/>
  <c r="T69" i="5"/>
  <c r="T70" i="5"/>
  <c r="T75" i="5"/>
  <c r="T83" i="5" s="1"/>
  <c r="E42" i="6"/>
  <c r="E111" i="6"/>
  <c r="E75" i="6"/>
  <c r="I42" i="6"/>
  <c r="G77" i="6"/>
  <c r="G44" i="6"/>
  <c r="G113" i="6"/>
  <c r="K44" i="6"/>
  <c r="I23" i="5" s="1"/>
  <c r="K113" i="6"/>
  <c r="I29" i="5" s="1"/>
  <c r="I37" i="5" s="1"/>
  <c r="K111" i="6"/>
  <c r="K77" i="6"/>
  <c r="I24" i="5" s="1"/>
  <c r="K75" i="5"/>
  <c r="K83" i="5" s="1"/>
  <c r="K69" i="5"/>
  <c r="K70" i="5"/>
  <c r="C106" i="6"/>
  <c r="C44" i="6"/>
  <c r="C74" i="6"/>
  <c r="C110" i="6"/>
  <c r="C41" i="6"/>
  <c r="C114" i="6"/>
  <c r="C78" i="6"/>
  <c r="I27" i="6"/>
  <c r="I37" i="6"/>
  <c r="I106" i="6"/>
  <c r="I70" i="6"/>
  <c r="M27" i="6"/>
  <c r="M106" i="6"/>
  <c r="M70" i="6"/>
  <c r="M37" i="6"/>
  <c r="F107" i="6"/>
  <c r="F71" i="6"/>
  <c r="F38" i="6"/>
  <c r="J107" i="6"/>
  <c r="J71" i="6"/>
  <c r="J38" i="6"/>
  <c r="N107" i="6"/>
  <c r="C98" i="5" s="1"/>
  <c r="C106" i="5" s="1"/>
  <c r="N71" i="6"/>
  <c r="C93" i="5" s="1"/>
  <c r="N38" i="6"/>
  <c r="C92" i="5" s="1"/>
  <c r="G39" i="6"/>
  <c r="G72" i="6"/>
  <c r="G108" i="6"/>
  <c r="D109" i="6"/>
  <c r="D73" i="6"/>
  <c r="D40" i="6"/>
  <c r="L73" i="6"/>
  <c r="E47" i="5" s="1"/>
  <c r="M110" i="6"/>
  <c r="F75" i="5" s="1"/>
  <c r="F83" i="5" s="1"/>
  <c r="M74" i="6"/>
  <c r="F70" i="5" s="1"/>
  <c r="M41" i="6"/>
  <c r="F69" i="5" s="1"/>
  <c r="J111" i="6"/>
  <c r="J75" i="6"/>
  <c r="J42" i="6"/>
  <c r="E45" i="6"/>
  <c r="E114" i="6"/>
  <c r="E78" i="6"/>
  <c r="I114" i="6"/>
  <c r="I45" i="6"/>
  <c r="I78" i="6"/>
  <c r="L29" i="5"/>
  <c r="L37" i="5" s="1"/>
  <c r="L24" i="5"/>
  <c r="L23" i="5"/>
  <c r="M47" i="5"/>
  <c r="M52" i="5"/>
  <c r="M60" i="5" s="1"/>
  <c r="M46" i="5"/>
  <c r="V92" i="5"/>
  <c r="C111" i="6"/>
  <c r="F106" i="6"/>
  <c r="F70" i="6"/>
  <c r="F39" i="6"/>
  <c r="F37" i="6"/>
  <c r="K107" i="6"/>
  <c r="C29" i="5" s="1"/>
  <c r="C37" i="5" s="1"/>
  <c r="D72" i="6"/>
  <c r="H39" i="6"/>
  <c r="H108" i="6"/>
  <c r="H72" i="6"/>
  <c r="L39" i="6"/>
  <c r="D46" i="5" s="1"/>
  <c r="L108" i="6"/>
  <c r="D52" i="5" s="1"/>
  <c r="D60" i="5" s="1"/>
  <c r="L72" i="6"/>
  <c r="D47" i="5" s="1"/>
  <c r="N110" i="6"/>
  <c r="F98" i="5" s="1"/>
  <c r="F106" i="5" s="1"/>
  <c r="N74" i="6"/>
  <c r="F93" i="5" s="1"/>
  <c r="N41" i="6"/>
  <c r="F92" i="5" s="1"/>
  <c r="H43" i="6"/>
  <c r="H76" i="6"/>
  <c r="H112" i="6"/>
  <c r="N114" i="6"/>
  <c r="J98" i="5" s="1"/>
  <c r="J106" i="5" s="1"/>
  <c r="N78" i="6"/>
  <c r="J93" i="5" s="1"/>
  <c r="N45" i="6"/>
  <c r="J92" i="5" s="1"/>
  <c r="K29" i="5"/>
  <c r="K37" i="5" s="1"/>
  <c r="T52" i="5"/>
  <c r="T60" i="5" s="1"/>
  <c r="T46" i="5"/>
  <c r="T47" i="5"/>
  <c r="C112" i="6"/>
  <c r="C76" i="6"/>
  <c r="C43" i="6"/>
  <c r="D107" i="6"/>
  <c r="D38" i="6"/>
  <c r="D71" i="6"/>
  <c r="D110" i="6"/>
  <c r="M39" i="6"/>
  <c r="D69" i="5" s="1"/>
  <c r="M108" i="6"/>
  <c r="D75" i="5" s="1"/>
  <c r="D83" i="5" s="1"/>
  <c r="M72" i="6"/>
  <c r="D70" i="5" s="1"/>
  <c r="V29" i="5"/>
  <c r="V37" i="5" s="1"/>
  <c r="V23" i="5"/>
  <c r="V24" i="5"/>
  <c r="Y93" i="5"/>
  <c r="Y92" i="5"/>
  <c r="Y98" i="5"/>
  <c r="Y106" i="5" s="1"/>
  <c r="E107" i="6"/>
  <c r="E71" i="6"/>
  <c r="E38" i="6"/>
  <c r="H107" i="6"/>
  <c r="H38" i="6"/>
  <c r="I72" i="6"/>
  <c r="J113" i="6"/>
  <c r="J77" i="6"/>
  <c r="K45" i="6"/>
  <c r="J23" i="5" s="1"/>
  <c r="K78" i="6"/>
  <c r="J24" i="5" s="1"/>
  <c r="F111" i="6"/>
  <c r="F75" i="6"/>
  <c r="F42" i="6"/>
  <c r="H71" i="6"/>
  <c r="I108" i="6"/>
  <c r="K158" i="6"/>
  <c r="B38" i="5"/>
  <c r="AA38" i="5" s="1"/>
  <c r="AO61" i="5"/>
  <c r="M107" i="6"/>
  <c r="C75" i="5" s="1"/>
  <c r="C83" i="5" s="1"/>
  <c r="M71" i="6"/>
  <c r="C70" i="5" s="1"/>
  <c r="M38" i="6"/>
  <c r="C69" i="5" s="1"/>
  <c r="G40" i="6"/>
  <c r="G73" i="6"/>
  <c r="D74" i="6"/>
  <c r="D41" i="6"/>
  <c r="F112" i="6"/>
  <c r="F76" i="6"/>
  <c r="F43" i="6"/>
  <c r="N112" i="6"/>
  <c r="N76" i="6"/>
  <c r="D78" i="6"/>
  <c r="M29" i="5"/>
  <c r="M37" i="5" s="1"/>
  <c r="T93" i="5"/>
  <c r="T92" i="5"/>
  <c r="T98" i="5"/>
  <c r="T106" i="5" s="1"/>
  <c r="E27" i="6"/>
  <c r="E37" i="6"/>
  <c r="E70" i="6"/>
  <c r="E110" i="6"/>
  <c r="E74" i="6"/>
  <c r="G76" i="6"/>
  <c r="H113" i="6"/>
  <c r="K98" i="5"/>
  <c r="K106" i="5" s="1"/>
  <c r="K93" i="5"/>
  <c r="N70" i="5"/>
  <c r="N69" i="5"/>
  <c r="T29" i="5"/>
  <c r="T37" i="5" s="1"/>
  <c r="T24" i="5"/>
  <c r="T23" i="5"/>
  <c r="V70" i="5"/>
  <c r="V69" i="5"/>
  <c r="V75" i="5"/>
  <c r="V83" i="5" s="1"/>
  <c r="W92" i="5"/>
  <c r="Y46" i="5"/>
  <c r="Y47" i="5"/>
  <c r="Y52" i="5"/>
  <c r="Y60" i="5" s="1"/>
  <c r="E41" i="6"/>
  <c r="D45" i="6"/>
  <c r="M24" i="5"/>
  <c r="E106" i="6"/>
  <c r="G109" i="6"/>
  <c r="D114" i="6"/>
  <c r="N75" i="5"/>
  <c r="N83" i="5" s="1"/>
  <c r="E108" i="6"/>
  <c r="E72" i="6"/>
  <c r="E39" i="6"/>
  <c r="N109" i="6"/>
  <c r="E98" i="5" s="1"/>
  <c r="E106" i="5" s="1"/>
  <c r="N73" i="6"/>
  <c r="E93" i="5" s="1"/>
  <c r="N40" i="6"/>
  <c r="E92" i="5" s="1"/>
  <c r="H111" i="6"/>
  <c r="H75" i="6"/>
  <c r="H42" i="6"/>
  <c r="E112" i="6"/>
  <c r="E76" i="6"/>
  <c r="N113" i="6"/>
  <c r="I98" i="5" s="1"/>
  <c r="I106" i="5" s="1"/>
  <c r="N77" i="6"/>
  <c r="I93" i="5" s="1"/>
  <c r="N44" i="6"/>
  <c r="I92" i="5" s="1"/>
  <c r="G114" i="6"/>
  <c r="G78" i="6"/>
  <c r="L75" i="5"/>
  <c r="L83" i="5" s="1"/>
  <c r="N106" i="6"/>
  <c r="N70" i="6"/>
  <c r="I38" i="6"/>
  <c r="I71" i="6"/>
  <c r="K109" i="6"/>
  <c r="E29" i="5" s="1"/>
  <c r="E37" i="5" s="1"/>
  <c r="K73" i="6"/>
  <c r="E24" i="5" s="1"/>
  <c r="I41" i="6"/>
  <c r="I110" i="6"/>
  <c r="D43" i="6"/>
  <c r="D112" i="6"/>
  <c r="L113" i="6"/>
  <c r="I52" i="5" s="1"/>
  <c r="I60" i="5" s="1"/>
  <c r="L77" i="6"/>
  <c r="I47" i="5" s="1"/>
  <c r="L44" i="6"/>
  <c r="I46" i="5" s="1"/>
  <c r="J114" i="6"/>
  <c r="J78" i="6"/>
  <c r="J45" i="6"/>
  <c r="R75" i="5"/>
  <c r="R83" i="5" s="1"/>
  <c r="N37" i="6"/>
  <c r="E43" i="6"/>
  <c r="H44" i="6"/>
  <c r="Q46" i="5"/>
  <c r="C158" i="6"/>
  <c r="AD107" i="5"/>
  <c r="BC107" i="5" s="1"/>
  <c r="O158" i="6"/>
  <c r="AG61" i="5"/>
  <c r="AH84" i="5"/>
  <c r="AH38" i="5"/>
  <c r="AL38" i="5"/>
  <c r="AL84" i="5"/>
  <c r="AN38" i="5"/>
  <c r="AP61" i="5"/>
  <c r="AP84" i="5"/>
  <c r="AP38" i="5"/>
  <c r="C109" i="6"/>
  <c r="C73" i="6"/>
  <c r="C40" i="6"/>
  <c r="C113" i="6"/>
  <c r="C77" i="6"/>
  <c r="H106" i="6"/>
  <c r="H70" i="6"/>
  <c r="L37" i="6"/>
  <c r="L70" i="6"/>
  <c r="F108" i="6"/>
  <c r="F72" i="6"/>
  <c r="N108" i="6"/>
  <c r="D98" i="5" s="1"/>
  <c r="D106" i="5" s="1"/>
  <c r="N72" i="6"/>
  <c r="D93" i="5" s="1"/>
  <c r="H110" i="6"/>
  <c r="H74" i="6"/>
  <c r="L110" i="6"/>
  <c r="F52" i="5" s="1"/>
  <c r="F60" i="5" s="1"/>
  <c r="L74" i="6"/>
  <c r="F47" i="5" s="1"/>
  <c r="L41" i="6"/>
  <c r="F46" i="5" s="1"/>
  <c r="I75" i="6"/>
  <c r="M111" i="6"/>
  <c r="M42" i="6"/>
  <c r="J112" i="6"/>
  <c r="J76" i="6"/>
  <c r="J43" i="6"/>
  <c r="H114" i="6"/>
  <c r="H78" i="6"/>
  <c r="H45" i="6"/>
  <c r="L78" i="6"/>
  <c r="J47" i="5" s="1"/>
  <c r="L93" i="5"/>
  <c r="L92" i="5"/>
  <c r="L98" i="5"/>
  <c r="L106" i="5" s="1"/>
  <c r="N47" i="5"/>
  <c r="Q23" i="5"/>
  <c r="K108" i="6"/>
  <c r="D29" i="5" s="1"/>
  <c r="D37" i="5" s="1"/>
  <c r="K72" i="6"/>
  <c r="D24" i="5" s="1"/>
  <c r="K39" i="6"/>
  <c r="D23" i="5" s="1"/>
  <c r="H109" i="6"/>
  <c r="H40" i="6"/>
  <c r="L40" i="6"/>
  <c r="E46" i="5" s="1"/>
  <c r="L109" i="6"/>
  <c r="E52" i="5" s="1"/>
  <c r="E60" i="5" s="1"/>
  <c r="N111" i="6"/>
  <c r="N75" i="6"/>
  <c r="N42" i="6"/>
  <c r="K112" i="6"/>
  <c r="K76" i="6"/>
  <c r="K43" i="6"/>
  <c r="D113" i="6"/>
  <c r="D77" i="6"/>
  <c r="D44" i="6"/>
  <c r="M114" i="6"/>
  <c r="J75" i="5" s="1"/>
  <c r="J83" i="5" s="1"/>
  <c r="M78" i="6"/>
  <c r="J70" i="5" s="1"/>
  <c r="C107" i="6"/>
  <c r="C71" i="6"/>
  <c r="C38" i="6"/>
  <c r="C42" i="6"/>
  <c r="C75" i="6"/>
  <c r="J106" i="6"/>
  <c r="J70" i="6"/>
  <c r="J37" i="6"/>
  <c r="G107" i="6"/>
  <c r="G71" i="6"/>
  <c r="G38" i="6"/>
  <c r="K38" i="6"/>
  <c r="C23" i="5" s="1"/>
  <c r="K71" i="6"/>
  <c r="C24" i="5" s="1"/>
  <c r="D39" i="6"/>
  <c r="D108" i="6"/>
  <c r="E40" i="6"/>
  <c r="E73" i="6"/>
  <c r="I109" i="6"/>
  <c r="I73" i="6"/>
  <c r="I40" i="6"/>
  <c r="M40" i="6"/>
  <c r="E69" i="5" s="1"/>
  <c r="M73" i="6"/>
  <c r="E70" i="5" s="1"/>
  <c r="F110" i="6"/>
  <c r="F74" i="6"/>
  <c r="F41" i="6"/>
  <c r="J110" i="6"/>
  <c r="J74" i="6"/>
  <c r="J41" i="6"/>
  <c r="G111" i="6"/>
  <c r="G75" i="6"/>
  <c r="G42" i="6"/>
  <c r="K42" i="6"/>
  <c r="K75" i="6"/>
  <c r="L43" i="6"/>
  <c r="H46" i="5" s="1"/>
  <c r="L112" i="6"/>
  <c r="E44" i="6"/>
  <c r="E113" i="6"/>
  <c r="E77" i="6"/>
  <c r="I113" i="6"/>
  <c r="I77" i="6"/>
  <c r="I44" i="6"/>
  <c r="M44" i="6"/>
  <c r="I69" i="5" s="1"/>
  <c r="M77" i="6"/>
  <c r="I70" i="5" s="1"/>
  <c r="F114" i="6"/>
  <c r="F78" i="6"/>
  <c r="F45" i="6"/>
  <c r="K23" i="5"/>
  <c r="K24" i="5"/>
  <c r="L52" i="5"/>
  <c r="L60" i="5" s="1"/>
  <c r="L47" i="5"/>
  <c r="M70" i="5"/>
  <c r="N93" i="5"/>
  <c r="N98" i="5"/>
  <c r="N106" i="5" s="1"/>
  <c r="N92" i="5"/>
  <c r="O24" i="5"/>
  <c r="U69" i="5"/>
  <c r="V93" i="5"/>
  <c r="V98" i="5"/>
  <c r="V106" i="5" s="1"/>
  <c r="Y70" i="5"/>
  <c r="H37" i="6"/>
  <c r="H41" i="6"/>
  <c r="N43" i="6"/>
  <c r="G45" i="6"/>
  <c r="M75" i="6"/>
  <c r="H77" i="6"/>
  <c r="L106" i="6"/>
  <c r="M109" i="6"/>
  <c r="E75" i="5" s="1"/>
  <c r="E83" i="5" s="1"/>
  <c r="I111" i="6"/>
  <c r="K114" i="6"/>
  <c r="J29" i="5" s="1"/>
  <c r="J37" i="5" s="1"/>
  <c r="M75" i="5"/>
  <c r="M83" i="5" s="1"/>
  <c r="F158" i="6"/>
  <c r="J158" i="6"/>
  <c r="AG38" i="5"/>
  <c r="AK38" i="5"/>
  <c r="K74" i="6"/>
  <c r="F24" i="5" s="1"/>
  <c r="K41" i="6"/>
  <c r="F23" i="5" s="1"/>
  <c r="J108" i="6"/>
  <c r="J72" i="6"/>
  <c r="J39" i="6"/>
  <c r="V52" i="5"/>
  <c r="V60" i="5" s="1"/>
  <c r="V47" i="5"/>
  <c r="V46" i="5"/>
  <c r="Y29" i="5"/>
  <c r="Y37" i="5" s="1"/>
  <c r="Y24" i="5"/>
  <c r="Y23" i="5"/>
  <c r="D106" i="6"/>
  <c r="D70" i="6"/>
  <c r="D37" i="6"/>
  <c r="I39" i="6"/>
  <c r="K40" i="6"/>
  <c r="E23" i="5" s="1"/>
  <c r="D42" i="6"/>
  <c r="G43" i="6"/>
  <c r="J44" i="6"/>
  <c r="M45" i="6"/>
  <c r="J69" i="5" s="1"/>
  <c r="N46" i="5"/>
  <c r="H73" i="6"/>
  <c r="D75" i="6"/>
  <c r="L76" i="6"/>
  <c r="I107" i="6"/>
  <c r="E109" i="6"/>
  <c r="K110" i="6"/>
  <c r="F29" i="5" s="1"/>
  <c r="F37" i="5" s="1"/>
  <c r="G112" i="6"/>
  <c r="M113" i="6"/>
  <c r="I75" i="5" s="1"/>
  <c r="I83" i="5" s="1"/>
  <c r="N52" i="5"/>
  <c r="N60" i="5" s="1"/>
  <c r="Y75" i="5"/>
  <c r="Y83" i="5" s="1"/>
  <c r="Y69" i="5"/>
  <c r="E158" i="6"/>
  <c r="D158" i="6"/>
  <c r="H158" i="6"/>
  <c r="B61" i="5"/>
  <c r="AA61" i="5" s="1"/>
  <c r="L158" i="6"/>
  <c r="AE84" i="5"/>
  <c r="AE38" i="5"/>
  <c r="AM84" i="5"/>
  <c r="AU84" i="5"/>
  <c r="M158" i="6"/>
  <c r="AA84" i="5"/>
  <c r="AF61" i="5"/>
  <c r="AN61" i="5"/>
  <c r="AV61" i="5"/>
  <c r="AE61" i="5"/>
  <c r="AM61" i="5"/>
  <c r="AX38" i="5"/>
  <c r="AF84" i="5"/>
  <c r="AN84" i="5"/>
  <c r="AV84" i="5"/>
  <c r="AA107" i="5"/>
  <c r="AG84" i="5"/>
  <c r="AK84" i="5"/>
  <c r="N158" i="6"/>
  <c r="F27" i="6"/>
  <c r="J27" i="6"/>
  <c r="C27" i="6"/>
  <c r="G27" i="6"/>
  <c r="K27" i="6"/>
  <c r="D27" i="6"/>
  <c r="H27" i="6"/>
  <c r="L27" i="6"/>
  <c r="N27" i="6"/>
  <c r="L336" i="7"/>
  <c r="P336" i="7"/>
  <c r="H336" i="7"/>
  <c r="G336" i="7"/>
  <c r="M336" i="7"/>
  <c r="J336" i="7"/>
  <c r="N336" i="7"/>
  <c r="I336" i="7"/>
  <c r="Q336" i="7"/>
  <c r="F336" i="7"/>
  <c r="K336" i="7"/>
  <c r="O336" i="7"/>
  <c r="O111" i="6" l="1"/>
  <c r="O107" i="6"/>
  <c r="O113" i="6"/>
  <c r="O112" i="6"/>
  <c r="O106" i="6"/>
  <c r="O108" i="6"/>
  <c r="O110" i="6"/>
  <c r="O109" i="6"/>
  <c r="O114" i="6"/>
  <c r="O78" i="6"/>
  <c r="O74" i="6"/>
  <c r="O75" i="6"/>
  <c r="O70" i="6"/>
  <c r="O73" i="6"/>
  <c r="O71" i="6"/>
  <c r="O77" i="6"/>
  <c r="O76" i="6"/>
  <c r="O72" i="6"/>
  <c r="X158" i="6"/>
  <c r="T158" i="6"/>
  <c r="P158" i="6"/>
  <c r="W158" i="6"/>
  <c r="S158" i="6"/>
  <c r="V158" i="6"/>
  <c r="U158" i="6"/>
  <c r="R158" i="6"/>
  <c r="Y158" i="6"/>
  <c r="Q158" i="6"/>
  <c r="W124" i="6"/>
  <c r="S124" i="6"/>
  <c r="V124" i="6"/>
  <c r="R124" i="6"/>
  <c r="AW75" i="5" s="1"/>
  <c r="AW83" i="5" s="1"/>
  <c r="X124" i="6"/>
  <c r="P124" i="6"/>
  <c r="U124" i="6"/>
  <c r="Y124" i="6"/>
  <c r="T124" i="6"/>
  <c r="Q124" i="6"/>
  <c r="Y111" i="6"/>
  <c r="U111" i="6"/>
  <c r="Q111" i="6"/>
  <c r="AJ52" i="5" s="1"/>
  <c r="AJ60" i="5" s="1"/>
  <c r="X111" i="6"/>
  <c r="S111" i="6"/>
  <c r="W111" i="6"/>
  <c r="R111" i="6"/>
  <c r="AJ75" i="5" s="1"/>
  <c r="AJ83" i="5" s="1"/>
  <c r="T111" i="6"/>
  <c r="P111" i="6"/>
  <c r="V111" i="6"/>
  <c r="Y113" i="6"/>
  <c r="U113" i="6"/>
  <c r="Q113" i="6"/>
  <c r="T113" i="6"/>
  <c r="X113" i="6"/>
  <c r="S113" i="6"/>
  <c r="V113" i="6"/>
  <c r="R113" i="6"/>
  <c r="AK75" i="5" s="1"/>
  <c r="AK83" i="5" s="1"/>
  <c r="P113" i="6"/>
  <c r="AK29" i="5" s="1"/>
  <c r="AK37" i="5" s="1"/>
  <c r="W113" i="6"/>
  <c r="W128" i="6"/>
  <c r="S128" i="6"/>
  <c r="V128" i="6"/>
  <c r="R128" i="6"/>
  <c r="X128" i="6"/>
  <c r="P128" i="6"/>
  <c r="U128" i="6"/>
  <c r="T128" i="6"/>
  <c r="Q128" i="6"/>
  <c r="Y128" i="6"/>
  <c r="W118" i="6"/>
  <c r="S118" i="6"/>
  <c r="X118" i="6"/>
  <c r="R118" i="6"/>
  <c r="V118" i="6"/>
  <c r="Q118" i="6"/>
  <c r="AQ52" i="5" s="1"/>
  <c r="AQ60" i="5" s="1"/>
  <c r="Y118" i="6"/>
  <c r="U118" i="6"/>
  <c r="T118" i="6"/>
  <c r="P118" i="6"/>
  <c r="W126" i="6"/>
  <c r="S126" i="6"/>
  <c r="V126" i="6"/>
  <c r="R126" i="6"/>
  <c r="T126" i="6"/>
  <c r="Y126" i="6"/>
  <c r="Q126" i="6"/>
  <c r="X126" i="6"/>
  <c r="P126" i="6"/>
  <c r="U126" i="6"/>
  <c r="Y127" i="6"/>
  <c r="U127" i="6"/>
  <c r="Q127" i="6"/>
  <c r="X127" i="6"/>
  <c r="T127" i="6"/>
  <c r="P127" i="6"/>
  <c r="R127" i="6"/>
  <c r="W127" i="6"/>
  <c r="V127" i="6"/>
  <c r="S127" i="6"/>
  <c r="Y123" i="6"/>
  <c r="U123" i="6"/>
  <c r="Q123" i="6"/>
  <c r="X123" i="6"/>
  <c r="T123" i="6"/>
  <c r="P123" i="6"/>
  <c r="R123" i="6"/>
  <c r="W123" i="6"/>
  <c r="S123" i="6"/>
  <c r="V123" i="6"/>
  <c r="W116" i="6"/>
  <c r="S116" i="6"/>
  <c r="V116" i="6"/>
  <c r="Q116" i="6"/>
  <c r="AN52" i="5" s="1"/>
  <c r="AN60" i="5" s="1"/>
  <c r="U116" i="6"/>
  <c r="P116" i="6"/>
  <c r="AN29" i="5" s="1"/>
  <c r="AN37" i="5" s="1"/>
  <c r="X116" i="6"/>
  <c r="T116" i="6"/>
  <c r="R116" i="6"/>
  <c r="AN75" i="5" s="1"/>
  <c r="AN83" i="5" s="1"/>
  <c r="Y116" i="6"/>
  <c r="Y129" i="6"/>
  <c r="U129" i="6"/>
  <c r="Q129" i="6"/>
  <c r="AZ52" i="5" s="1"/>
  <c r="AZ60" i="5" s="1"/>
  <c r="X129" i="6"/>
  <c r="T129" i="6"/>
  <c r="P129" i="6"/>
  <c r="AZ29" i="5" s="1"/>
  <c r="AZ37" i="5" s="1"/>
  <c r="V129" i="6"/>
  <c r="S129" i="6"/>
  <c r="R129" i="6"/>
  <c r="AZ75" i="5" s="1"/>
  <c r="AZ83" i="5" s="1"/>
  <c r="W129" i="6"/>
  <c r="W120" i="6"/>
  <c r="S120" i="6"/>
  <c r="Y120" i="6"/>
  <c r="T120" i="6"/>
  <c r="X120" i="6"/>
  <c r="R120" i="6"/>
  <c r="P120" i="6"/>
  <c r="V120" i="6"/>
  <c r="U120" i="6"/>
  <c r="Q120" i="6"/>
  <c r="Y121" i="6"/>
  <c r="U121" i="6"/>
  <c r="Q121" i="6"/>
  <c r="T121" i="6"/>
  <c r="X121" i="6"/>
  <c r="S121" i="6"/>
  <c r="P121" i="6"/>
  <c r="W121" i="6"/>
  <c r="V121" i="6"/>
  <c r="R121" i="6"/>
  <c r="Y119" i="6"/>
  <c r="U119" i="6"/>
  <c r="Q119" i="6"/>
  <c r="X119" i="6"/>
  <c r="S119" i="6"/>
  <c r="W119" i="6"/>
  <c r="R119" i="6"/>
  <c r="V119" i="6"/>
  <c r="T119" i="6"/>
  <c r="P119" i="6"/>
  <c r="W29" i="5"/>
  <c r="W37" i="5" s="1"/>
  <c r="U75" i="5"/>
  <c r="U83" i="5" s="1"/>
  <c r="Y115" i="6"/>
  <c r="U115" i="6"/>
  <c r="Q115" i="6"/>
  <c r="V115" i="6"/>
  <c r="P115" i="6"/>
  <c r="AM29" i="5" s="1"/>
  <c r="AM37" i="5" s="1"/>
  <c r="T115" i="6"/>
  <c r="W115" i="6"/>
  <c r="S115" i="6"/>
  <c r="R115" i="6"/>
  <c r="AM75" i="5" s="1"/>
  <c r="AM83" i="5" s="1"/>
  <c r="X115" i="6"/>
  <c r="W122" i="6"/>
  <c r="S122" i="6"/>
  <c r="U122" i="6"/>
  <c r="P122" i="6"/>
  <c r="Y122" i="6"/>
  <c r="T122" i="6"/>
  <c r="Q122" i="6"/>
  <c r="X122" i="6"/>
  <c r="V122" i="6"/>
  <c r="R122" i="6"/>
  <c r="Y125" i="6"/>
  <c r="U125" i="6"/>
  <c r="Q125" i="6"/>
  <c r="X125" i="6"/>
  <c r="T125" i="6"/>
  <c r="P125" i="6"/>
  <c r="V125" i="6"/>
  <c r="S125" i="6"/>
  <c r="R125" i="6"/>
  <c r="W125" i="6"/>
  <c r="Y117" i="6"/>
  <c r="U117" i="6"/>
  <c r="Q117" i="6"/>
  <c r="AO52" i="5" s="1"/>
  <c r="AO60" i="5" s="1"/>
  <c r="W117" i="6"/>
  <c r="R117" i="6"/>
  <c r="V117" i="6"/>
  <c r="P117" i="6"/>
  <c r="AO29" i="5" s="1"/>
  <c r="AO37" i="5" s="1"/>
  <c r="X117" i="6"/>
  <c r="T117" i="6"/>
  <c r="S117" i="6"/>
  <c r="W112" i="6"/>
  <c r="S112" i="6"/>
  <c r="Y112" i="6"/>
  <c r="T112" i="6"/>
  <c r="X112" i="6"/>
  <c r="R112" i="6"/>
  <c r="U112" i="6"/>
  <c r="Q112" i="6"/>
  <c r="P112" i="6"/>
  <c r="V112" i="6"/>
  <c r="W114" i="6"/>
  <c r="S114" i="6"/>
  <c r="U114" i="6"/>
  <c r="P114" i="6"/>
  <c r="AL29" i="5" s="1"/>
  <c r="AL37" i="5" s="1"/>
  <c r="Y114" i="6"/>
  <c r="T114" i="6"/>
  <c r="V114" i="6"/>
  <c r="R114" i="6"/>
  <c r="AL75" i="5" s="1"/>
  <c r="AL83" i="5" s="1"/>
  <c r="Q114" i="6"/>
  <c r="X114" i="6"/>
  <c r="V108" i="6"/>
  <c r="R108" i="6"/>
  <c r="AF75" i="5" s="1"/>
  <c r="AF83" i="5" s="1"/>
  <c r="Y108" i="6"/>
  <c r="U108" i="6"/>
  <c r="Q108" i="6"/>
  <c r="X108" i="6"/>
  <c r="T108" i="6"/>
  <c r="P108" i="6"/>
  <c r="AF29" i="5" s="1"/>
  <c r="AF37" i="5" s="1"/>
  <c r="W108" i="6"/>
  <c r="S108" i="6"/>
  <c r="X107" i="6"/>
  <c r="T107" i="6"/>
  <c r="P107" i="6"/>
  <c r="AE29" i="5" s="1"/>
  <c r="AE37" i="5" s="1"/>
  <c r="W107" i="6"/>
  <c r="S107" i="6"/>
  <c r="V107" i="6"/>
  <c r="R107" i="6"/>
  <c r="AE75" i="5" s="1"/>
  <c r="AE83" i="5" s="1"/>
  <c r="Y107" i="6"/>
  <c r="U107" i="6"/>
  <c r="Q107" i="6"/>
  <c r="AE52" i="5" s="1"/>
  <c r="AE60" i="5" s="1"/>
  <c r="X109" i="6"/>
  <c r="T109" i="6"/>
  <c r="P109" i="6"/>
  <c r="W109" i="6"/>
  <c r="S109" i="6"/>
  <c r="V109" i="6"/>
  <c r="R109" i="6"/>
  <c r="Y109" i="6"/>
  <c r="U109" i="6"/>
  <c r="Q109" i="6"/>
  <c r="V106" i="6"/>
  <c r="R106" i="6"/>
  <c r="Y106" i="6"/>
  <c r="U106" i="6"/>
  <c r="Q106" i="6"/>
  <c r="X106" i="6"/>
  <c r="T106" i="6"/>
  <c r="P106" i="6"/>
  <c r="W106" i="6"/>
  <c r="S106" i="6"/>
  <c r="V110" i="6"/>
  <c r="R110" i="6"/>
  <c r="AH75" i="5" s="1"/>
  <c r="AH83" i="5" s="1"/>
  <c r="Y110" i="6"/>
  <c r="U110" i="6"/>
  <c r="Q110" i="6"/>
  <c r="AH52" i="5" s="1"/>
  <c r="AH60" i="5" s="1"/>
  <c r="X110" i="6"/>
  <c r="T110" i="6"/>
  <c r="P110" i="6"/>
  <c r="AH29" i="5" s="1"/>
  <c r="AH37" i="5" s="1"/>
  <c r="W110" i="6"/>
  <c r="S110" i="6"/>
  <c r="W89" i="6"/>
  <c r="S89" i="6"/>
  <c r="V89" i="6"/>
  <c r="R89" i="6"/>
  <c r="Y89" i="6"/>
  <c r="U89" i="6"/>
  <c r="Q89" i="6"/>
  <c r="X89" i="6"/>
  <c r="T89" i="6"/>
  <c r="P89" i="6"/>
  <c r="Y92" i="6"/>
  <c r="U92" i="6"/>
  <c r="Q92" i="6"/>
  <c r="X92" i="6"/>
  <c r="T92" i="6"/>
  <c r="P92" i="6"/>
  <c r="W92" i="6"/>
  <c r="S92" i="6"/>
  <c r="V92" i="6"/>
  <c r="R92" i="6"/>
  <c r="W93" i="6"/>
  <c r="S93" i="6"/>
  <c r="V93" i="6"/>
  <c r="R93" i="6"/>
  <c r="Y93" i="6"/>
  <c r="U93" i="6"/>
  <c r="Q93" i="6"/>
  <c r="X93" i="6"/>
  <c r="T93" i="6"/>
  <c r="P93" i="6"/>
  <c r="W91" i="6"/>
  <c r="S91" i="6"/>
  <c r="V91" i="6"/>
  <c r="R91" i="6"/>
  <c r="Y91" i="6"/>
  <c r="U91" i="6"/>
  <c r="Q91" i="6"/>
  <c r="X91" i="6"/>
  <c r="T91" i="6"/>
  <c r="P91" i="6"/>
  <c r="Y90" i="6"/>
  <c r="U90" i="6"/>
  <c r="Q90" i="6"/>
  <c r="X90" i="6"/>
  <c r="T90" i="6"/>
  <c r="P90" i="6"/>
  <c r="W90" i="6"/>
  <c r="S90" i="6"/>
  <c r="V90" i="6"/>
  <c r="R90" i="6"/>
  <c r="W87" i="6"/>
  <c r="S87" i="6"/>
  <c r="V87" i="6"/>
  <c r="R87" i="6"/>
  <c r="Y87" i="6"/>
  <c r="U87" i="6"/>
  <c r="Q87" i="6"/>
  <c r="X87" i="6"/>
  <c r="T87" i="6"/>
  <c r="P87" i="6"/>
  <c r="Y86" i="6"/>
  <c r="U86" i="6"/>
  <c r="Q86" i="6"/>
  <c r="X86" i="6"/>
  <c r="T86" i="6"/>
  <c r="P86" i="6"/>
  <c r="W86" i="6"/>
  <c r="S86" i="6"/>
  <c r="V86" i="6"/>
  <c r="R86" i="6"/>
  <c r="Y84" i="6"/>
  <c r="U84" i="6"/>
  <c r="Q84" i="6"/>
  <c r="X84" i="6"/>
  <c r="T84" i="6"/>
  <c r="P84" i="6"/>
  <c r="W84" i="6"/>
  <c r="S84" i="6"/>
  <c r="V84" i="6"/>
  <c r="R84" i="6"/>
  <c r="AS70" i="5" s="1"/>
  <c r="W81" i="6"/>
  <c r="S81" i="6"/>
  <c r="V81" i="6"/>
  <c r="R81" i="6"/>
  <c r="AO70" i="5" s="1"/>
  <c r="Y81" i="6"/>
  <c r="U81" i="6"/>
  <c r="Q81" i="6"/>
  <c r="AO47" i="5" s="1"/>
  <c r="X81" i="6"/>
  <c r="T81" i="6"/>
  <c r="P81" i="6"/>
  <c r="AO24" i="5" s="1"/>
  <c r="S24" i="5"/>
  <c r="W83" i="6"/>
  <c r="S83" i="6"/>
  <c r="V83" i="6"/>
  <c r="R83" i="6"/>
  <c r="Y83" i="6"/>
  <c r="U83" i="6"/>
  <c r="Q83" i="6"/>
  <c r="X83" i="6"/>
  <c r="T83" i="6"/>
  <c r="P83" i="6"/>
  <c r="Y80" i="6"/>
  <c r="U80" i="6"/>
  <c r="Q80" i="6"/>
  <c r="AN47" i="5" s="1"/>
  <c r="X80" i="6"/>
  <c r="T80" i="6"/>
  <c r="P80" i="6"/>
  <c r="W80" i="6"/>
  <c r="S80" i="6"/>
  <c r="V80" i="6"/>
  <c r="R80" i="6"/>
  <c r="AN70" i="5" s="1"/>
  <c r="Y82" i="6"/>
  <c r="U82" i="6"/>
  <c r="Q82" i="6"/>
  <c r="X82" i="6"/>
  <c r="T82" i="6"/>
  <c r="P82" i="6"/>
  <c r="W82" i="6"/>
  <c r="S82" i="6"/>
  <c r="R82" i="6"/>
  <c r="AQ70" i="5" s="1"/>
  <c r="V82" i="6"/>
  <c r="W85" i="6"/>
  <c r="S85" i="6"/>
  <c r="V85" i="6"/>
  <c r="R85" i="6"/>
  <c r="Y85" i="6"/>
  <c r="U85" i="6"/>
  <c r="Q85" i="6"/>
  <c r="X85" i="6"/>
  <c r="T85" i="6"/>
  <c r="P85" i="6"/>
  <c r="W79" i="6"/>
  <c r="S79" i="6"/>
  <c r="V79" i="6"/>
  <c r="R79" i="6"/>
  <c r="AM70" i="5" s="1"/>
  <c r="Y79" i="6"/>
  <c r="U79" i="6"/>
  <c r="Q79" i="6"/>
  <c r="AM47" i="5" s="1"/>
  <c r="P79" i="6"/>
  <c r="X79" i="6"/>
  <c r="T79" i="6"/>
  <c r="Y88" i="6"/>
  <c r="U88" i="6"/>
  <c r="Q88" i="6"/>
  <c r="X88" i="6"/>
  <c r="T88" i="6"/>
  <c r="P88" i="6"/>
  <c r="W88" i="6"/>
  <c r="S88" i="6"/>
  <c r="V88" i="6"/>
  <c r="R88" i="6"/>
  <c r="W77" i="6"/>
  <c r="S77" i="6"/>
  <c r="V77" i="6"/>
  <c r="R77" i="6"/>
  <c r="AK70" i="5" s="1"/>
  <c r="Y77" i="6"/>
  <c r="U77" i="6"/>
  <c r="Q77" i="6"/>
  <c r="AK47" i="5" s="1"/>
  <c r="X77" i="6"/>
  <c r="T77" i="6"/>
  <c r="P77" i="6"/>
  <c r="AK24" i="5" s="1"/>
  <c r="Y76" i="6"/>
  <c r="U76" i="6"/>
  <c r="Q76" i="6"/>
  <c r="X76" i="6"/>
  <c r="T76" i="6"/>
  <c r="P76" i="6"/>
  <c r="W76" i="6"/>
  <c r="S76" i="6"/>
  <c r="V76" i="6"/>
  <c r="R76" i="6"/>
  <c r="W75" i="6"/>
  <c r="S75" i="6"/>
  <c r="V75" i="6"/>
  <c r="R75" i="6"/>
  <c r="AJ70" i="5" s="1"/>
  <c r="Y75" i="6"/>
  <c r="U75" i="6"/>
  <c r="Q75" i="6"/>
  <c r="X75" i="6"/>
  <c r="T75" i="6"/>
  <c r="P75" i="6"/>
  <c r="Y78" i="6"/>
  <c r="U78" i="6"/>
  <c r="Q78" i="6"/>
  <c r="X78" i="6"/>
  <c r="T78" i="6"/>
  <c r="P78" i="6"/>
  <c r="AL24" i="5" s="1"/>
  <c r="W78" i="6"/>
  <c r="S78" i="6"/>
  <c r="V78" i="6"/>
  <c r="R78" i="6"/>
  <c r="AL70" i="5" s="1"/>
  <c r="Y70" i="6"/>
  <c r="U70" i="6"/>
  <c r="Q70" i="6"/>
  <c r="X70" i="6"/>
  <c r="T70" i="6"/>
  <c r="P70" i="6"/>
  <c r="W70" i="6"/>
  <c r="S70" i="6"/>
  <c r="V70" i="6"/>
  <c r="R70" i="6"/>
  <c r="Y72" i="6"/>
  <c r="U72" i="6"/>
  <c r="Q72" i="6"/>
  <c r="X72" i="6"/>
  <c r="T72" i="6"/>
  <c r="P72" i="6"/>
  <c r="AF24" i="5" s="1"/>
  <c r="W72" i="6"/>
  <c r="S72" i="6"/>
  <c r="V72" i="6"/>
  <c r="R72" i="6"/>
  <c r="AF70" i="5" s="1"/>
  <c r="W71" i="6"/>
  <c r="S71" i="6"/>
  <c r="V71" i="6"/>
  <c r="R71" i="6"/>
  <c r="AE70" i="5" s="1"/>
  <c r="Y71" i="6"/>
  <c r="U71" i="6"/>
  <c r="Q71" i="6"/>
  <c r="AE47" i="5" s="1"/>
  <c r="X71" i="6"/>
  <c r="T71" i="6"/>
  <c r="P71" i="6"/>
  <c r="AE24" i="5" s="1"/>
  <c r="W73" i="6"/>
  <c r="S73" i="6"/>
  <c r="V73" i="6"/>
  <c r="R73" i="6"/>
  <c r="Y73" i="6"/>
  <c r="U73" i="6"/>
  <c r="Q73" i="6"/>
  <c r="X73" i="6"/>
  <c r="T73" i="6"/>
  <c r="P73" i="6"/>
  <c r="Y74" i="6"/>
  <c r="U74" i="6"/>
  <c r="Q74" i="6"/>
  <c r="AH47" i="5" s="1"/>
  <c r="X74" i="6"/>
  <c r="T74" i="6"/>
  <c r="P74" i="6"/>
  <c r="AH24" i="5" s="1"/>
  <c r="W74" i="6"/>
  <c r="S74" i="6"/>
  <c r="V74" i="6"/>
  <c r="R74" i="6"/>
  <c r="AH70" i="5" s="1"/>
  <c r="Q52" i="5"/>
  <c r="Q60" i="5" s="1"/>
  <c r="S29" i="5"/>
  <c r="S37" i="5" s="1"/>
  <c r="S39" i="5" s="1"/>
  <c r="X93" i="5"/>
  <c r="R93" i="5"/>
  <c r="P93" i="5"/>
  <c r="Q29" i="5"/>
  <c r="Q37" i="5" s="1"/>
  <c r="H52" i="5"/>
  <c r="H60" i="5" s="1"/>
  <c r="H29" i="5"/>
  <c r="H37" i="5" s="1"/>
  <c r="O50" i="6"/>
  <c r="G93" i="5"/>
  <c r="H47" i="5"/>
  <c r="G70" i="5"/>
  <c r="U70" i="5"/>
  <c r="U85" i="5" s="1"/>
  <c r="R98" i="5"/>
  <c r="R106" i="5" s="1"/>
  <c r="Q70" i="5"/>
  <c r="G23" i="5"/>
  <c r="U98" i="5"/>
  <c r="U106" i="5" s="1"/>
  <c r="P75" i="5"/>
  <c r="P83" i="5" s="1"/>
  <c r="R47" i="5"/>
  <c r="R69" i="5"/>
  <c r="S46" i="5"/>
  <c r="P52" i="5"/>
  <c r="P60" i="5" s="1"/>
  <c r="U29" i="5"/>
  <c r="U37" i="5" s="1"/>
  <c r="O75" i="5"/>
  <c r="O83" i="5" s="1"/>
  <c r="AY61" i="5"/>
  <c r="W98" i="5"/>
  <c r="W106" i="5" s="1"/>
  <c r="U52" i="5"/>
  <c r="U60" i="5" s="1"/>
  <c r="R92" i="5"/>
  <c r="G24" i="5"/>
  <c r="G92" i="5"/>
  <c r="G69" i="5"/>
  <c r="S47" i="5"/>
  <c r="S75" i="5"/>
  <c r="S83" i="5" s="1"/>
  <c r="H98" i="5"/>
  <c r="H106" i="5" s="1"/>
  <c r="X70" i="5"/>
  <c r="P24" i="5"/>
  <c r="O98" i="5"/>
  <c r="O106" i="5" s="1"/>
  <c r="W70" i="5"/>
  <c r="U24" i="5"/>
  <c r="R23" i="5"/>
  <c r="H75" i="5"/>
  <c r="H83" i="5" s="1"/>
  <c r="AT61" i="5"/>
  <c r="AZ38" i="5"/>
  <c r="O47" i="5"/>
  <c r="AT84" i="5"/>
  <c r="AI84" i="5"/>
  <c r="R52" i="5"/>
  <c r="R60" i="5" s="1"/>
  <c r="X75" i="5"/>
  <c r="X83" i="5" s="1"/>
  <c r="O29" i="5"/>
  <c r="O37" i="5" s="1"/>
  <c r="R70" i="5"/>
  <c r="U93" i="5"/>
  <c r="S52" i="5"/>
  <c r="S60" i="5" s="1"/>
  <c r="O52" i="5"/>
  <c r="O60" i="5" s="1"/>
  <c r="X29" i="5"/>
  <c r="X37" i="5" s="1"/>
  <c r="Q47" i="5"/>
  <c r="S70" i="5"/>
  <c r="H93" i="5"/>
  <c r="W47" i="5"/>
  <c r="X52" i="5"/>
  <c r="X60" i="5" s="1"/>
  <c r="S93" i="5"/>
  <c r="Q24" i="5"/>
  <c r="Q75" i="5"/>
  <c r="Q83" i="5" s="1"/>
  <c r="R24" i="5"/>
  <c r="Q93" i="5"/>
  <c r="H70" i="5"/>
  <c r="G52" i="5"/>
  <c r="G60" i="5" s="1"/>
  <c r="AW61" i="5"/>
  <c r="AJ38" i="5"/>
  <c r="P47" i="5"/>
  <c r="O70" i="5"/>
  <c r="AS61" i="5"/>
  <c r="AU61" i="5"/>
  <c r="P98" i="5"/>
  <c r="P106" i="5" s="1"/>
  <c r="P108" i="5" s="1"/>
  <c r="G75" i="5"/>
  <c r="G83" i="5" s="1"/>
  <c r="W93" i="5"/>
  <c r="X69" i="5"/>
  <c r="P70" i="5"/>
  <c r="X47" i="5"/>
  <c r="S98" i="5"/>
  <c r="S106" i="5" s="1"/>
  <c r="P29" i="5"/>
  <c r="P37" i="5" s="1"/>
  <c r="O93" i="5"/>
  <c r="G29" i="5"/>
  <c r="G37" i="5" s="1"/>
  <c r="R29" i="5"/>
  <c r="R37" i="5" s="1"/>
  <c r="Q98" i="5"/>
  <c r="Q106" i="5" s="1"/>
  <c r="AY38" i="5"/>
  <c r="AT38" i="5"/>
  <c r="AR84" i="5"/>
  <c r="AQ38" i="5"/>
  <c r="W24" i="5"/>
  <c r="H24" i="5"/>
  <c r="G98" i="5"/>
  <c r="G106" i="5" s="1"/>
  <c r="U92" i="5"/>
  <c r="X24" i="5"/>
  <c r="U47" i="5"/>
  <c r="W52" i="5"/>
  <c r="W60" i="5" s="1"/>
  <c r="W75" i="5"/>
  <c r="W83" i="5" s="1"/>
  <c r="G47" i="5"/>
  <c r="X98" i="5"/>
  <c r="X106" i="5" s="1"/>
  <c r="H92" i="5"/>
  <c r="G46" i="5"/>
  <c r="H23" i="5"/>
  <c r="H69" i="5"/>
  <c r="W46" i="5"/>
  <c r="W23" i="5"/>
  <c r="U23" i="5"/>
  <c r="O69" i="5"/>
  <c r="X23" i="5"/>
  <c r="O46" i="5"/>
  <c r="U46" i="5"/>
  <c r="S69" i="5"/>
  <c r="R46" i="5"/>
  <c r="R62" i="5" s="1"/>
  <c r="X46" i="5"/>
  <c r="S92" i="5"/>
  <c r="W69" i="5"/>
  <c r="O92" i="5"/>
  <c r="Q92" i="5"/>
  <c r="Q108" i="5" s="1"/>
  <c r="O23" i="5"/>
  <c r="O39" i="5" s="1"/>
  <c r="AZ61" i="5"/>
  <c r="AI38" i="5"/>
  <c r="AW38" i="5"/>
  <c r="AJ61" i="5"/>
  <c r="AW84" i="5"/>
  <c r="AQ61" i="5"/>
  <c r="AZ84" i="5"/>
  <c r="AQ84" i="5"/>
  <c r="AR38" i="5"/>
  <c r="AS38" i="5"/>
  <c r="AS84" i="5"/>
  <c r="AJ84" i="5"/>
  <c r="AR61" i="5"/>
  <c r="AU38" i="5"/>
  <c r="E39" i="5"/>
  <c r="E85" i="5"/>
  <c r="I85" i="5"/>
  <c r="N108" i="5"/>
  <c r="T39" i="5"/>
  <c r="J108" i="5"/>
  <c r="L39" i="5"/>
  <c r="V62" i="5"/>
  <c r="J62" i="5"/>
  <c r="C62" i="5"/>
  <c r="Y39" i="5"/>
  <c r="C39" i="5"/>
  <c r="E62" i="5"/>
  <c r="D108" i="5"/>
  <c r="V85" i="5"/>
  <c r="T108" i="5"/>
  <c r="P39" i="5"/>
  <c r="V108" i="5"/>
  <c r="T85" i="5"/>
  <c r="M108" i="5"/>
  <c r="J61" i="6"/>
  <c r="O54" i="6"/>
  <c r="AM24" i="5"/>
  <c r="O42" i="6"/>
  <c r="O56" i="6"/>
  <c r="AG23" i="5"/>
  <c r="O40" i="6"/>
  <c r="AG92" i="5" s="1"/>
  <c r="AG69" i="5"/>
  <c r="AG46" i="5"/>
  <c r="AD84" i="5"/>
  <c r="BC84" i="5" s="1"/>
  <c r="I130" i="6"/>
  <c r="G94" i="6"/>
  <c r="O59" i="6"/>
  <c r="AN24" i="5"/>
  <c r="BA52" i="5"/>
  <c r="BA60" i="5" s="1"/>
  <c r="BA29" i="5"/>
  <c r="BA37" i="5" s="1"/>
  <c r="BA75" i="5"/>
  <c r="BA83" i="5" s="1"/>
  <c r="D94" i="6"/>
  <c r="M85" i="5"/>
  <c r="L62" i="5"/>
  <c r="K39" i="5"/>
  <c r="J130" i="6"/>
  <c r="AU75" i="5"/>
  <c r="AU83" i="5" s="1"/>
  <c r="AM69" i="5"/>
  <c r="AM46" i="5"/>
  <c r="AM23" i="5"/>
  <c r="O46" i="6"/>
  <c r="AM92" i="5" s="1"/>
  <c r="O53" i="6"/>
  <c r="H94" i="6"/>
  <c r="AG75" i="5"/>
  <c r="AG83" i="5" s="1"/>
  <c r="AG52" i="5"/>
  <c r="AG60" i="5" s="1"/>
  <c r="AG29" i="5"/>
  <c r="AG37" i="5" s="1"/>
  <c r="AO75" i="5"/>
  <c r="AO83" i="5" s="1"/>
  <c r="B93" i="5"/>
  <c r="AA93" i="5" s="1"/>
  <c r="N94" i="6"/>
  <c r="L85" i="5"/>
  <c r="N85" i="5"/>
  <c r="E61" i="6"/>
  <c r="C85" i="5"/>
  <c r="O52" i="6"/>
  <c r="Y108" i="5"/>
  <c r="V39" i="5"/>
  <c r="AJ69" i="5"/>
  <c r="O43" i="6"/>
  <c r="F61" i="6"/>
  <c r="M62" i="5"/>
  <c r="F85" i="5"/>
  <c r="C108" i="5"/>
  <c r="AL47" i="5"/>
  <c r="C130" i="6"/>
  <c r="I39" i="5"/>
  <c r="N39" i="5"/>
  <c r="K62" i="5"/>
  <c r="K94" i="6"/>
  <c r="B24" i="5"/>
  <c r="AA24" i="5" s="1"/>
  <c r="G61" i="6"/>
  <c r="AP46" i="5"/>
  <c r="AP23" i="5"/>
  <c r="O49" i="6"/>
  <c r="AP92" i="5" s="1"/>
  <c r="AP69" i="5"/>
  <c r="B47" i="5"/>
  <c r="AA47" i="5" s="1"/>
  <c r="L94" i="6"/>
  <c r="O58" i="6"/>
  <c r="AN46" i="5"/>
  <c r="AN69" i="5"/>
  <c r="O47" i="6"/>
  <c r="AN92" i="5" s="1"/>
  <c r="AN23" i="5"/>
  <c r="AP70" i="5"/>
  <c r="AP24" i="5"/>
  <c r="AP47" i="5"/>
  <c r="BA47" i="5"/>
  <c r="BA70" i="5"/>
  <c r="BA24" i="5"/>
  <c r="AV24" i="5"/>
  <c r="AV47" i="5"/>
  <c r="AV70" i="5"/>
  <c r="F94" i="6"/>
  <c r="B70" i="5"/>
  <c r="AA70" i="5" s="1"/>
  <c r="M94" i="6"/>
  <c r="AX46" i="5"/>
  <c r="AX23" i="5"/>
  <c r="AX69" i="5"/>
  <c r="O57" i="6"/>
  <c r="AX92" i="5" s="1"/>
  <c r="AL52" i="5"/>
  <c r="AL60" i="5" s="1"/>
  <c r="C94" i="6"/>
  <c r="AF47" i="5"/>
  <c r="D61" i="6"/>
  <c r="J94" i="6"/>
  <c r="AM52" i="5"/>
  <c r="AM60" i="5" s="1"/>
  <c r="AE69" i="5"/>
  <c r="AE23" i="5"/>
  <c r="AE46" i="5"/>
  <c r="O38" i="6"/>
  <c r="AE92" i="5" s="1"/>
  <c r="L108" i="5"/>
  <c r="F62" i="5"/>
  <c r="B46" i="5"/>
  <c r="AA46" i="5" s="1"/>
  <c r="L61" i="6"/>
  <c r="AG47" i="5"/>
  <c r="AG24" i="5"/>
  <c r="AG70" i="5"/>
  <c r="AD38" i="5"/>
  <c r="E130" i="6"/>
  <c r="Y62" i="5"/>
  <c r="E94" i="6"/>
  <c r="AP29" i="5"/>
  <c r="AP37" i="5" s="1"/>
  <c r="AP75" i="5"/>
  <c r="AP83" i="5" s="1"/>
  <c r="AP52" i="5"/>
  <c r="AP60" i="5" s="1"/>
  <c r="J39" i="5"/>
  <c r="AR75" i="5"/>
  <c r="AR83" i="5" s="1"/>
  <c r="AR52" i="5"/>
  <c r="AR60" i="5" s="1"/>
  <c r="D85" i="5"/>
  <c r="AV75" i="5"/>
  <c r="AV83" i="5" s="1"/>
  <c r="AV29" i="5"/>
  <c r="AV37" i="5" s="1"/>
  <c r="AV52" i="5"/>
  <c r="AV60" i="5" s="1"/>
  <c r="F130" i="6"/>
  <c r="Y85" i="5"/>
  <c r="N62" i="5"/>
  <c r="D130" i="6"/>
  <c r="F39" i="5"/>
  <c r="B52" i="5"/>
  <c r="L130" i="6"/>
  <c r="H61" i="6"/>
  <c r="AQ24" i="5"/>
  <c r="D39" i="5"/>
  <c r="H130" i="6"/>
  <c r="AK52" i="5"/>
  <c r="AK60" i="5" s="1"/>
  <c r="AD61" i="5"/>
  <c r="BC61" i="5" s="1"/>
  <c r="B92" i="5"/>
  <c r="N61" i="6"/>
  <c r="AO23" i="5"/>
  <c r="O48" i="6"/>
  <c r="AO92" i="5" s="1"/>
  <c r="AO46" i="5"/>
  <c r="AO69" i="5"/>
  <c r="I62" i="5"/>
  <c r="B98" i="5"/>
  <c r="N130" i="6"/>
  <c r="I108" i="5"/>
  <c r="E108" i="5"/>
  <c r="M39" i="5"/>
  <c r="BA23" i="5"/>
  <c r="O60" i="6"/>
  <c r="BA92" i="5" s="1"/>
  <c r="BA69" i="5"/>
  <c r="BA46" i="5"/>
  <c r="AR69" i="5"/>
  <c r="O51" i="6"/>
  <c r="AR92" i="5" s="1"/>
  <c r="AR46" i="5"/>
  <c r="AV46" i="5"/>
  <c r="O55" i="6"/>
  <c r="AV92" i="5" s="1"/>
  <c r="AV69" i="5"/>
  <c r="AV23" i="5"/>
  <c r="T62" i="5"/>
  <c r="F108" i="5"/>
  <c r="D62" i="5"/>
  <c r="K108" i="5"/>
  <c r="B69" i="5"/>
  <c r="M61" i="6"/>
  <c r="I94" i="6"/>
  <c r="AX70" i="5"/>
  <c r="AX24" i="5"/>
  <c r="AX47" i="5"/>
  <c r="AL46" i="5"/>
  <c r="O45" i="6"/>
  <c r="AL92" i="5" s="1"/>
  <c r="AL23" i="5"/>
  <c r="AL69" i="5"/>
  <c r="C61" i="6"/>
  <c r="O37" i="6"/>
  <c r="K130" i="6"/>
  <c r="B29" i="5"/>
  <c r="AF46" i="5"/>
  <c r="O39" i="6"/>
  <c r="AF92" i="5" s="1"/>
  <c r="AF23" i="5"/>
  <c r="AF69" i="5"/>
  <c r="J85" i="5"/>
  <c r="B75" i="5"/>
  <c r="M130" i="6"/>
  <c r="I61" i="6"/>
  <c r="AX29" i="5"/>
  <c r="AX37" i="5" s="1"/>
  <c r="AX75" i="5"/>
  <c r="AX83" i="5" s="1"/>
  <c r="AX52" i="5"/>
  <c r="AX60" i="5" s="1"/>
  <c r="AH46" i="5"/>
  <c r="AH23" i="5"/>
  <c r="AH69" i="5"/>
  <c r="O41" i="6"/>
  <c r="AH92" i="5" s="1"/>
  <c r="AK23" i="5"/>
  <c r="O44" i="6"/>
  <c r="AK92" i="5" s="1"/>
  <c r="AK69" i="5"/>
  <c r="AK46" i="5"/>
  <c r="K85" i="5"/>
  <c r="K61" i="6"/>
  <c r="B23" i="5"/>
  <c r="G130" i="6"/>
  <c r="AF52" i="5"/>
  <c r="AF60" i="5" s="1"/>
  <c r="O130" i="6" l="1"/>
  <c r="Q39" i="5"/>
  <c r="H62" i="5"/>
  <c r="V130" i="6"/>
  <c r="R130" i="6"/>
  <c r="Y130" i="6"/>
  <c r="U130" i="6"/>
  <c r="Q130" i="6"/>
  <c r="X130" i="6"/>
  <c r="T130" i="6"/>
  <c r="P130" i="6"/>
  <c r="W130" i="6"/>
  <c r="S130" i="6"/>
  <c r="O94" i="6"/>
  <c r="X108" i="5"/>
  <c r="Q85" i="5"/>
  <c r="Y94" i="6"/>
  <c r="U94" i="6"/>
  <c r="Q94" i="6"/>
  <c r="X94" i="6"/>
  <c r="T94" i="6"/>
  <c r="P94" i="6"/>
  <c r="W94" i="6"/>
  <c r="S94" i="6"/>
  <c r="V94" i="6"/>
  <c r="R94" i="6"/>
  <c r="AR23" i="5"/>
  <c r="Q62" i="5"/>
  <c r="X85" i="5"/>
  <c r="R108" i="5"/>
  <c r="H85" i="5"/>
  <c r="AW24" i="5"/>
  <c r="S108" i="5"/>
  <c r="U39" i="5"/>
  <c r="AS24" i="5"/>
  <c r="R39" i="5"/>
  <c r="W85" i="5"/>
  <c r="S85" i="5"/>
  <c r="O85" i="5"/>
  <c r="G39" i="5"/>
  <c r="G108" i="5"/>
  <c r="AJ92" i="5"/>
  <c r="H108" i="5"/>
  <c r="W108" i="5"/>
  <c r="G85" i="5"/>
  <c r="AR29" i="5"/>
  <c r="AR37" i="5" s="1"/>
  <c r="S62" i="5"/>
  <c r="P85" i="5"/>
  <c r="AJ24" i="5"/>
  <c r="AS29" i="5"/>
  <c r="AS37" i="5" s="1"/>
  <c r="AU24" i="5"/>
  <c r="U108" i="5"/>
  <c r="R85" i="5"/>
  <c r="W62" i="5"/>
  <c r="AQ47" i="5"/>
  <c r="AY47" i="5"/>
  <c r="AR47" i="5"/>
  <c r="AR62" i="5" s="1"/>
  <c r="AI29" i="5"/>
  <c r="AI37" i="5" s="1"/>
  <c r="AJ46" i="5"/>
  <c r="AI23" i="5"/>
  <c r="AU23" i="5"/>
  <c r="P62" i="5"/>
  <c r="AI47" i="5"/>
  <c r="AY24" i="5"/>
  <c r="AZ24" i="5"/>
  <c r="AT46" i="5"/>
  <c r="AU29" i="5"/>
  <c r="AU37" i="5" s="1"/>
  <c r="AT52" i="5"/>
  <c r="AT60" i="5" s="1"/>
  <c r="AJ47" i="5"/>
  <c r="AT70" i="5"/>
  <c r="AW52" i="5"/>
  <c r="AW60" i="5" s="1"/>
  <c r="AU47" i="5"/>
  <c r="AR70" i="5"/>
  <c r="AR85" i="5" s="1"/>
  <c r="AW70" i="5"/>
  <c r="AQ29" i="5"/>
  <c r="AQ37" i="5" s="1"/>
  <c r="AI52" i="5"/>
  <c r="AI60" i="5" s="1"/>
  <c r="AZ70" i="5"/>
  <c r="AY75" i="5"/>
  <c r="AY83" i="5" s="1"/>
  <c r="AZ92" i="5"/>
  <c r="AW46" i="5"/>
  <c r="AT75" i="5"/>
  <c r="AT83" i="5" s="1"/>
  <c r="O108" i="5"/>
  <c r="X39" i="5"/>
  <c r="AS23" i="5"/>
  <c r="AY52" i="5"/>
  <c r="AY60" i="5" s="1"/>
  <c r="AS47" i="5"/>
  <c r="AT47" i="5"/>
  <c r="AI70" i="5"/>
  <c r="AS52" i="5"/>
  <c r="AS60" i="5" s="1"/>
  <c r="AJ29" i="5"/>
  <c r="AJ37" i="5" s="1"/>
  <c r="AR24" i="5"/>
  <c r="AW47" i="5"/>
  <c r="AT29" i="5"/>
  <c r="AT37" i="5" s="1"/>
  <c r="U62" i="5"/>
  <c r="H39" i="5"/>
  <c r="AT24" i="5"/>
  <c r="AI24" i="5"/>
  <c r="AY70" i="5"/>
  <c r="AS75" i="5"/>
  <c r="AS83" i="5" s="1"/>
  <c r="AW29" i="5"/>
  <c r="AW37" i="5" s="1"/>
  <c r="AU70" i="5"/>
  <c r="AY23" i="5"/>
  <c r="AQ75" i="5"/>
  <c r="AQ83" i="5" s="1"/>
  <c r="AI75" i="5"/>
  <c r="AI83" i="5" s="1"/>
  <c r="AZ47" i="5"/>
  <c r="AU52" i="5"/>
  <c r="AU60" i="5" s="1"/>
  <c r="AY29" i="5"/>
  <c r="AY37" i="5" s="1"/>
  <c r="O62" i="5"/>
  <c r="W39" i="5"/>
  <c r="G62" i="5"/>
  <c r="X62" i="5"/>
  <c r="AJ23" i="5"/>
  <c r="AI46" i="5"/>
  <c r="AI92" i="5"/>
  <c r="AI69" i="5"/>
  <c r="AY92" i="5"/>
  <c r="AS92" i="5"/>
  <c r="AT69" i="5"/>
  <c r="AZ23" i="5"/>
  <c r="AW23" i="5"/>
  <c r="AU46" i="5"/>
  <c r="AQ69" i="5"/>
  <c r="AY69" i="5"/>
  <c r="AS69" i="5"/>
  <c r="AT92" i="5"/>
  <c r="AZ46" i="5"/>
  <c r="AW69" i="5"/>
  <c r="AU69" i="5"/>
  <c r="AQ23" i="5"/>
  <c r="AY46" i="5"/>
  <c r="AS46" i="5"/>
  <c r="AT23" i="5"/>
  <c r="AZ69" i="5"/>
  <c r="AW92" i="5"/>
  <c r="AU92" i="5"/>
  <c r="AQ46" i="5"/>
  <c r="AQ92" i="5"/>
  <c r="AL39" i="5"/>
  <c r="AV39" i="5"/>
  <c r="BA62" i="5"/>
  <c r="AE39" i="5"/>
  <c r="AV85" i="5"/>
  <c r="AH85" i="5"/>
  <c r="AM85" i="5"/>
  <c r="AO62" i="5"/>
  <c r="AP85" i="5"/>
  <c r="AL85" i="5"/>
  <c r="AP62" i="5"/>
  <c r="AK62" i="5"/>
  <c r="AK85" i="5"/>
  <c r="AX85" i="5"/>
  <c r="AN85" i="5"/>
  <c r="AA23" i="5"/>
  <c r="AA69" i="5"/>
  <c r="AA92" i="5"/>
  <c r="B83" i="5"/>
  <c r="AA83" i="5" s="1"/>
  <c r="AA75" i="5"/>
  <c r="AD92" i="5"/>
  <c r="BC92" i="5" s="1"/>
  <c r="O61" i="6"/>
  <c r="BA85" i="5"/>
  <c r="B106" i="5"/>
  <c r="AA106" i="5" s="1"/>
  <c r="AA98" i="5"/>
  <c r="B60" i="5"/>
  <c r="AA52" i="5"/>
  <c r="AE85" i="5"/>
  <c r="AN62" i="5"/>
  <c r="AN39" i="5"/>
  <c r="AD52" i="5"/>
  <c r="AJ85" i="5"/>
  <c r="AM39" i="5"/>
  <c r="AG62" i="5"/>
  <c r="AF85" i="5"/>
  <c r="B37" i="5"/>
  <c r="AA37" i="5" s="1"/>
  <c r="AA29" i="5"/>
  <c r="AD23" i="5"/>
  <c r="AD24" i="5"/>
  <c r="AX39" i="5"/>
  <c r="AD29" i="5"/>
  <c r="AD37" i="5" s="1"/>
  <c r="AF39" i="5"/>
  <c r="AX62" i="5"/>
  <c r="AP39" i="5"/>
  <c r="AH39" i="5"/>
  <c r="AL62" i="5"/>
  <c r="AO39" i="5"/>
  <c r="AD70" i="5"/>
  <c r="BC70" i="5" s="1"/>
  <c r="AK39" i="5"/>
  <c r="AH62" i="5"/>
  <c r="AF62" i="5"/>
  <c r="AD69" i="5"/>
  <c r="BC69" i="5" s="1"/>
  <c r="AD46" i="5"/>
  <c r="AV62" i="5"/>
  <c r="BA39" i="5"/>
  <c r="AO85" i="5"/>
  <c r="AE62" i="5"/>
  <c r="AD47" i="5"/>
  <c r="BC47" i="5" s="1"/>
  <c r="AD75" i="5"/>
  <c r="AM62" i="5"/>
  <c r="AG85" i="5"/>
  <c r="AG39" i="5"/>
  <c r="Q309" i="7"/>
  <c r="Q337" i="7" s="1"/>
  <c r="P309" i="7"/>
  <c r="P337" i="7" s="1"/>
  <c r="O309" i="7"/>
  <c r="O337" i="7" s="1"/>
  <c r="N309" i="7"/>
  <c r="N337" i="7" s="1"/>
  <c r="M309" i="7"/>
  <c r="M337" i="7" s="1"/>
  <c r="L309" i="7"/>
  <c r="L337" i="7" s="1"/>
  <c r="K309" i="7"/>
  <c r="K337" i="7" s="1"/>
  <c r="J309" i="7"/>
  <c r="J337" i="7" s="1"/>
  <c r="I309" i="7"/>
  <c r="I337" i="7" s="1"/>
  <c r="H309" i="7"/>
  <c r="H337" i="7" s="1"/>
  <c r="G309" i="7"/>
  <c r="G337" i="7" s="1"/>
  <c r="F337" i="7"/>
  <c r="AW39" i="5" l="1"/>
  <c r="AR39" i="5"/>
  <c r="AW85" i="5"/>
  <c r="AZ85" i="5"/>
  <c r="AQ62" i="5"/>
  <c r="AS39" i="5"/>
  <c r="AT62" i="5"/>
  <c r="AJ62" i="5"/>
  <c r="AI62" i="5"/>
  <c r="AU39" i="5"/>
  <c r="AI39" i="5"/>
  <c r="AY62" i="5"/>
  <c r="AZ62" i="5"/>
  <c r="AT85" i="5"/>
  <c r="AU62" i="5"/>
  <c r="AT39" i="5"/>
  <c r="AU85" i="5"/>
  <c r="AS62" i="5"/>
  <c r="AY85" i="5"/>
  <c r="AZ39" i="5"/>
  <c r="AI85" i="5"/>
  <c r="AY39" i="5"/>
  <c r="AQ85" i="5"/>
  <c r="AQ39" i="5"/>
  <c r="AW62" i="5"/>
  <c r="AS85" i="5"/>
  <c r="AJ39" i="5"/>
  <c r="B39" i="5"/>
  <c r="AA39" i="5" s="1"/>
  <c r="B108" i="5"/>
  <c r="AA108" i="5" s="1"/>
  <c r="BC46" i="5"/>
  <c r="B85" i="5"/>
  <c r="AA85" i="5" s="1"/>
  <c r="AD83" i="5"/>
  <c r="BC75" i="5"/>
  <c r="AD60" i="5"/>
  <c r="BC60" i="5" s="1"/>
  <c r="BC52" i="5"/>
  <c r="BC23" i="5"/>
  <c r="AD39" i="5"/>
  <c r="BC39" i="5" s="1"/>
  <c r="B62" i="5"/>
  <c r="AA62" i="5" s="1"/>
  <c r="AA60" i="5"/>
  <c r="R316" i="7"/>
  <c r="O7" i="6" s="1"/>
  <c r="R315" i="7"/>
  <c r="O6" i="6" s="1"/>
  <c r="R312" i="7"/>
  <c r="O3" i="6" s="1"/>
  <c r="R335" i="7"/>
  <c r="O26" i="6" s="1"/>
  <c r="R334" i="7"/>
  <c r="O25" i="6" s="1"/>
  <c r="R333" i="7"/>
  <c r="O24" i="6" s="1"/>
  <c r="R332" i="7"/>
  <c r="O23" i="6" s="1"/>
  <c r="R331" i="7"/>
  <c r="O22" i="6" s="1"/>
  <c r="R330" i="7"/>
  <c r="O21" i="6" s="1"/>
  <c r="R329" i="7"/>
  <c r="O20" i="6" s="1"/>
  <c r="R328" i="7"/>
  <c r="O19" i="6" s="1"/>
  <c r="R327" i="7"/>
  <c r="O18" i="6" s="1"/>
  <c r="R326" i="7"/>
  <c r="O17" i="6" s="1"/>
  <c r="R325" i="7"/>
  <c r="O16" i="6" s="1"/>
  <c r="R324" i="7"/>
  <c r="O15" i="6" s="1"/>
  <c r="R323" i="7"/>
  <c r="O14" i="6" s="1"/>
  <c r="R322" i="7"/>
  <c r="O13" i="6" s="1"/>
  <c r="R321" i="7"/>
  <c r="O12" i="6" s="1"/>
  <c r="R320" i="7"/>
  <c r="O11" i="6" s="1"/>
  <c r="R319" i="7"/>
  <c r="O10" i="6" s="1"/>
  <c r="R318" i="7"/>
  <c r="O9" i="6" s="1"/>
  <c r="R317" i="7"/>
  <c r="O8" i="6" s="1"/>
  <c r="R314" i="7"/>
  <c r="O5" i="6" s="1"/>
  <c r="R313" i="7"/>
  <c r="O4" i="6" s="1"/>
  <c r="AK98" i="5" l="1"/>
  <c r="AK106" i="5" s="1"/>
  <c r="AK93" i="5"/>
  <c r="AL98" i="5"/>
  <c r="AL106" i="5" s="1"/>
  <c r="AL93" i="5"/>
  <c r="AP98" i="5"/>
  <c r="AP106" i="5" s="1"/>
  <c r="AP93" i="5"/>
  <c r="AT98" i="5"/>
  <c r="AT106" i="5" s="1"/>
  <c r="AT93" i="5"/>
  <c r="AX98" i="5"/>
  <c r="AX106" i="5" s="1"/>
  <c r="AX93" i="5"/>
  <c r="O27" i="6"/>
  <c r="AM98" i="5"/>
  <c r="AM106" i="5" s="1"/>
  <c r="AM93" i="5"/>
  <c r="AQ98" i="5"/>
  <c r="AQ106" i="5" s="1"/>
  <c r="AY98" i="5"/>
  <c r="AY106" i="5" s="1"/>
  <c r="AG98" i="5"/>
  <c r="AG106" i="5" s="1"/>
  <c r="AG93" i="5"/>
  <c r="AO98" i="5"/>
  <c r="AO106" i="5" s="1"/>
  <c r="AO93" i="5"/>
  <c r="AF98" i="5"/>
  <c r="AF106" i="5" s="1"/>
  <c r="AF93" i="5"/>
  <c r="AN98" i="5"/>
  <c r="AN106" i="5" s="1"/>
  <c r="AN93" i="5"/>
  <c r="AR98" i="5"/>
  <c r="AR106" i="5" s="1"/>
  <c r="AR93" i="5"/>
  <c r="AV98" i="5"/>
  <c r="AV106" i="5" s="1"/>
  <c r="AV93" i="5"/>
  <c r="AH93" i="5"/>
  <c r="AH98" i="5"/>
  <c r="AH106" i="5" s="1"/>
  <c r="AD62" i="5"/>
  <c r="BC62" i="5" s="1"/>
  <c r="AE98" i="5"/>
  <c r="AE106" i="5" s="1"/>
  <c r="AE93" i="5"/>
  <c r="BA98" i="5"/>
  <c r="BA106" i="5" s="1"/>
  <c r="BA93" i="5"/>
  <c r="AD85" i="5"/>
  <c r="BC85" i="5" s="1"/>
  <c r="BC83" i="5"/>
  <c r="R336" i="7"/>
  <c r="R337" i="7" s="1"/>
  <c r="AZ98" i="5" l="1"/>
  <c r="AZ106" i="5" s="1"/>
  <c r="AU93" i="5"/>
  <c r="AZ93" i="5"/>
  <c r="AJ98" i="5"/>
  <c r="AJ106" i="5" s="1"/>
  <c r="AY93" i="5"/>
  <c r="AY108" i="5" s="1"/>
  <c r="AQ93" i="5"/>
  <c r="AQ108" i="5" s="1"/>
  <c r="AI93" i="5"/>
  <c r="AS98" i="5"/>
  <c r="AS106" i="5" s="1"/>
  <c r="AW93" i="5"/>
  <c r="AU98" i="5"/>
  <c r="AU106" i="5" s="1"/>
  <c r="AU108" i="5" s="1"/>
  <c r="AS93" i="5"/>
  <c r="AJ93" i="5"/>
  <c r="AJ108" i="5" s="1"/>
  <c r="AI98" i="5"/>
  <c r="AI106" i="5" s="1"/>
  <c r="AW98" i="5"/>
  <c r="AW106" i="5" s="1"/>
  <c r="AO108" i="5"/>
  <c r="AH108" i="5"/>
  <c r="AV108" i="5"/>
  <c r="AN108" i="5"/>
  <c r="AF108" i="5"/>
  <c r="AG108" i="5"/>
  <c r="AM108" i="5"/>
  <c r="AD98" i="5"/>
  <c r="BA108" i="5"/>
  <c r="AX108" i="5"/>
  <c r="AP108" i="5"/>
  <c r="AK108" i="5"/>
  <c r="AE108" i="5"/>
  <c r="AR108" i="5"/>
  <c r="AD93" i="5"/>
  <c r="BC93" i="5" s="1"/>
  <c r="AT108" i="5"/>
  <c r="AL108" i="5"/>
  <c r="BC38" i="5"/>
  <c r="BC37" i="5"/>
  <c r="BC36" i="5"/>
  <c r="BC35" i="5"/>
  <c r="BC34" i="5"/>
  <c r="BC33" i="5"/>
  <c r="BC32" i="5"/>
  <c r="BC31" i="5"/>
  <c r="BC30" i="5"/>
  <c r="BC29" i="5"/>
  <c r="BC28" i="5"/>
  <c r="BC27" i="5"/>
  <c r="BC26" i="5"/>
  <c r="BC25" i="5"/>
  <c r="BC24" i="5"/>
  <c r="AZ108" i="5" l="1"/>
  <c r="AW108" i="5"/>
  <c r="AI108" i="5"/>
  <c r="AS108" i="5"/>
  <c r="AD106" i="5"/>
  <c r="BC98" i="5"/>
  <c r="AD108" i="5" l="1"/>
  <c r="BC108" i="5" s="1"/>
  <c r="BC106" i="5"/>
</calcChain>
</file>

<file path=xl/comments1.xml><?xml version="1.0" encoding="utf-8"?>
<comments xmlns="http://schemas.openxmlformats.org/spreadsheetml/2006/main">
  <authors>
    <author>Jessica Fu</author>
  </authors>
  <commentList>
    <comment ref="A24" authorId="0" shapeId="0">
      <text>
        <r>
          <rPr>
            <b/>
            <sz val="9"/>
            <color indexed="81"/>
            <rFont val="宋体"/>
            <family val="3"/>
            <charset val="134"/>
          </rPr>
          <t>Jessica Fu:</t>
        </r>
        <r>
          <rPr>
            <sz val="9"/>
            <color indexed="81"/>
            <rFont val="宋体"/>
            <family val="3"/>
            <charset val="134"/>
          </rPr>
          <t xml:space="preserve">
payroll+external service</t>
        </r>
      </text>
    </comment>
    <comment ref="AC24" authorId="0" shapeId="0">
      <text>
        <r>
          <rPr>
            <b/>
            <sz val="9"/>
            <color indexed="81"/>
            <rFont val="宋体"/>
            <family val="3"/>
            <charset val="134"/>
          </rPr>
          <t>Jessica Fu:</t>
        </r>
        <r>
          <rPr>
            <sz val="9"/>
            <color indexed="81"/>
            <rFont val="宋体"/>
            <family val="3"/>
            <charset val="134"/>
          </rPr>
          <t xml:space="preserve">
payroll+external service</t>
        </r>
      </text>
    </comment>
    <comment ref="A29" authorId="0" shapeId="0">
      <text>
        <r>
          <rPr>
            <b/>
            <sz val="9"/>
            <color indexed="81"/>
            <rFont val="宋体"/>
            <family val="3"/>
            <charset val="134"/>
          </rPr>
          <t>Jessica Fu:</t>
        </r>
        <r>
          <rPr>
            <sz val="9"/>
            <color indexed="81"/>
            <rFont val="宋体"/>
            <family val="3"/>
            <charset val="134"/>
          </rPr>
          <t xml:space="preserve">
travel,excl.till shortfall</t>
        </r>
      </text>
    </comment>
    <comment ref="AC29" authorId="0" shapeId="0">
      <text>
        <r>
          <rPr>
            <b/>
            <sz val="9"/>
            <color indexed="81"/>
            <rFont val="宋体"/>
            <family val="3"/>
            <charset val="134"/>
          </rPr>
          <t>Jessica Fu:</t>
        </r>
        <r>
          <rPr>
            <sz val="9"/>
            <color indexed="81"/>
            <rFont val="宋体"/>
            <family val="3"/>
            <charset val="134"/>
          </rPr>
          <t xml:space="preserve">
travel,excl.till shortfall</t>
        </r>
      </text>
    </comment>
    <comment ref="A47" authorId="0" shapeId="0">
      <text>
        <r>
          <rPr>
            <b/>
            <sz val="9"/>
            <color indexed="81"/>
            <rFont val="宋体"/>
            <family val="3"/>
            <charset val="134"/>
          </rPr>
          <t>Jessica Fu:</t>
        </r>
        <r>
          <rPr>
            <sz val="9"/>
            <color indexed="81"/>
            <rFont val="宋体"/>
            <family val="3"/>
            <charset val="134"/>
          </rPr>
          <t xml:space="preserve">
payroll+external service</t>
        </r>
      </text>
    </comment>
    <comment ref="AC47" authorId="0" shapeId="0">
      <text>
        <r>
          <rPr>
            <b/>
            <sz val="9"/>
            <color indexed="81"/>
            <rFont val="宋体"/>
            <family val="3"/>
            <charset val="134"/>
          </rPr>
          <t>Jessica Fu:</t>
        </r>
        <r>
          <rPr>
            <sz val="9"/>
            <color indexed="81"/>
            <rFont val="宋体"/>
            <family val="3"/>
            <charset val="134"/>
          </rPr>
          <t xml:space="preserve">
payroll+external service</t>
        </r>
      </text>
    </comment>
    <comment ref="A52" authorId="0" shapeId="0">
      <text>
        <r>
          <rPr>
            <b/>
            <sz val="9"/>
            <color indexed="81"/>
            <rFont val="宋体"/>
            <family val="3"/>
            <charset val="134"/>
          </rPr>
          <t>Jessica Fu:</t>
        </r>
        <r>
          <rPr>
            <sz val="9"/>
            <color indexed="81"/>
            <rFont val="宋体"/>
            <family val="3"/>
            <charset val="134"/>
          </rPr>
          <t xml:space="preserve">
travel,excl.till shortfall</t>
        </r>
      </text>
    </comment>
    <comment ref="AC52" authorId="0" shapeId="0">
      <text>
        <r>
          <rPr>
            <b/>
            <sz val="9"/>
            <color indexed="81"/>
            <rFont val="宋体"/>
            <family val="3"/>
            <charset val="134"/>
          </rPr>
          <t>Jessica Fu:</t>
        </r>
        <r>
          <rPr>
            <sz val="9"/>
            <color indexed="81"/>
            <rFont val="宋体"/>
            <family val="3"/>
            <charset val="134"/>
          </rPr>
          <t xml:space="preserve">
travel,excl.till shortfall</t>
        </r>
      </text>
    </comment>
    <comment ref="A70" authorId="0" shapeId="0">
      <text>
        <r>
          <rPr>
            <b/>
            <sz val="9"/>
            <color indexed="81"/>
            <rFont val="宋体"/>
            <family val="3"/>
            <charset val="134"/>
          </rPr>
          <t>Jessica Fu:</t>
        </r>
        <r>
          <rPr>
            <sz val="9"/>
            <color indexed="81"/>
            <rFont val="宋体"/>
            <family val="3"/>
            <charset val="134"/>
          </rPr>
          <t xml:space="preserve">
payroll+external service</t>
        </r>
      </text>
    </comment>
    <comment ref="AC70" authorId="0" shapeId="0">
      <text>
        <r>
          <rPr>
            <b/>
            <sz val="9"/>
            <color indexed="81"/>
            <rFont val="宋体"/>
            <family val="3"/>
            <charset val="134"/>
          </rPr>
          <t>Jessica Fu:</t>
        </r>
        <r>
          <rPr>
            <sz val="9"/>
            <color indexed="81"/>
            <rFont val="宋体"/>
            <family val="3"/>
            <charset val="134"/>
          </rPr>
          <t xml:space="preserve">
payroll+external service</t>
        </r>
      </text>
    </comment>
    <comment ref="A75" authorId="0" shapeId="0">
      <text>
        <r>
          <rPr>
            <b/>
            <sz val="9"/>
            <color indexed="81"/>
            <rFont val="宋体"/>
            <family val="3"/>
            <charset val="134"/>
          </rPr>
          <t>Jessica Fu:</t>
        </r>
        <r>
          <rPr>
            <sz val="9"/>
            <color indexed="81"/>
            <rFont val="宋体"/>
            <family val="3"/>
            <charset val="134"/>
          </rPr>
          <t xml:space="preserve">
travel,excl.till shortfall</t>
        </r>
      </text>
    </comment>
    <comment ref="AC75" authorId="0" shapeId="0">
      <text>
        <r>
          <rPr>
            <b/>
            <sz val="9"/>
            <color indexed="81"/>
            <rFont val="宋体"/>
            <family val="3"/>
            <charset val="134"/>
          </rPr>
          <t>Jessica Fu:</t>
        </r>
        <r>
          <rPr>
            <sz val="9"/>
            <color indexed="81"/>
            <rFont val="宋体"/>
            <family val="3"/>
            <charset val="134"/>
          </rPr>
          <t xml:space="preserve">
travel,excl.till shortfall</t>
        </r>
      </text>
    </comment>
    <comment ref="A93" authorId="0" shapeId="0">
      <text>
        <r>
          <rPr>
            <b/>
            <sz val="9"/>
            <color indexed="81"/>
            <rFont val="宋体"/>
            <family val="3"/>
            <charset val="134"/>
          </rPr>
          <t>Jessica Fu:</t>
        </r>
        <r>
          <rPr>
            <sz val="9"/>
            <color indexed="81"/>
            <rFont val="宋体"/>
            <family val="3"/>
            <charset val="134"/>
          </rPr>
          <t xml:space="preserve">
payroll+external service</t>
        </r>
      </text>
    </comment>
    <comment ref="AC93" authorId="0" shapeId="0">
      <text>
        <r>
          <rPr>
            <b/>
            <sz val="9"/>
            <color indexed="81"/>
            <rFont val="宋体"/>
            <family val="3"/>
            <charset val="134"/>
          </rPr>
          <t>Jessica Fu:</t>
        </r>
        <r>
          <rPr>
            <sz val="9"/>
            <color indexed="81"/>
            <rFont val="宋体"/>
            <family val="3"/>
            <charset val="134"/>
          </rPr>
          <t xml:space="preserve">
payroll+external service</t>
        </r>
      </text>
    </comment>
    <comment ref="A98" authorId="0" shapeId="0">
      <text>
        <r>
          <rPr>
            <b/>
            <sz val="9"/>
            <color indexed="81"/>
            <rFont val="宋体"/>
            <family val="3"/>
            <charset val="134"/>
          </rPr>
          <t>Jessica Fu:</t>
        </r>
        <r>
          <rPr>
            <sz val="9"/>
            <color indexed="81"/>
            <rFont val="宋体"/>
            <family val="3"/>
            <charset val="134"/>
          </rPr>
          <t xml:space="preserve">
travel,excl.till shortfall</t>
        </r>
      </text>
    </comment>
    <comment ref="AC98" authorId="0" shapeId="0">
      <text>
        <r>
          <rPr>
            <b/>
            <sz val="9"/>
            <color indexed="81"/>
            <rFont val="宋体"/>
            <family val="3"/>
            <charset val="134"/>
          </rPr>
          <t>Jessica Fu:</t>
        </r>
        <r>
          <rPr>
            <sz val="9"/>
            <color indexed="81"/>
            <rFont val="宋体"/>
            <family val="3"/>
            <charset val="134"/>
          </rPr>
          <t xml:space="preserve">
travel,excl.till shortfall</t>
        </r>
      </text>
    </comment>
  </commentList>
</comments>
</file>

<file path=xl/comments2.xml><?xml version="1.0" encoding="utf-8"?>
<comments xmlns="http://schemas.openxmlformats.org/spreadsheetml/2006/main">
  <authors>
    <author>Sephora</author>
  </authors>
  <commentList>
    <comment ref="F66" authorId="0" shapeId="0">
      <text>
        <r>
          <rPr>
            <b/>
            <sz val="9"/>
            <color indexed="81"/>
            <rFont val="Tahoma"/>
            <family val="2"/>
          </rPr>
          <t>Sephora:</t>
        </r>
        <r>
          <rPr>
            <sz val="9"/>
            <color indexed="81"/>
            <rFont val="Tahoma"/>
            <family val="2"/>
          </rPr>
          <t xml:space="preserve">
total relooking from Nov-14 to Jan-15</t>
        </r>
      </text>
    </comment>
    <comment ref="T66" authorId="0" shapeId="0">
      <text>
        <r>
          <rPr>
            <b/>
            <sz val="9"/>
            <color indexed="81"/>
            <rFont val="Tahoma"/>
            <family val="2"/>
          </rPr>
          <t>Sephora:</t>
        </r>
        <r>
          <rPr>
            <sz val="9"/>
            <color indexed="81"/>
            <rFont val="Tahoma"/>
            <family val="2"/>
          </rPr>
          <t xml:space="preserve">
total relooking from Nov-14 to Jan-15</t>
        </r>
      </text>
    </comment>
    <comment ref="E232" authorId="0" shapeId="0">
      <text>
        <r>
          <rPr>
            <b/>
            <sz val="9"/>
            <color indexed="81"/>
            <rFont val="Tahoma"/>
            <family val="2"/>
          </rPr>
          <t>Sephora:</t>
        </r>
        <r>
          <rPr>
            <sz val="9"/>
            <color indexed="81"/>
            <rFont val="Tahoma"/>
            <family val="2"/>
          </rPr>
          <t xml:space="preserve">
1st-Jan original</t>
        </r>
      </text>
    </comment>
    <comment ref="E248" authorId="0" shapeId="0">
      <text>
        <r>
          <rPr>
            <b/>
            <sz val="9"/>
            <color indexed="81"/>
            <rFont val="Tahoma"/>
            <family val="2"/>
          </rPr>
          <t>Sephora:</t>
        </r>
        <r>
          <rPr>
            <sz val="9"/>
            <color indexed="81"/>
            <rFont val="Tahoma"/>
            <family val="2"/>
          </rPr>
          <t xml:space="preserve">
1st-Jan original</t>
        </r>
      </text>
    </comment>
    <comment ref="E249" authorId="0" shapeId="0">
      <text>
        <r>
          <rPr>
            <b/>
            <sz val="9"/>
            <color indexed="81"/>
            <rFont val="Tahoma"/>
            <family val="2"/>
          </rPr>
          <t>Sephora:</t>
        </r>
        <r>
          <rPr>
            <sz val="9"/>
            <color indexed="81"/>
            <rFont val="Tahoma"/>
            <family val="2"/>
          </rPr>
          <t xml:space="preserve">
1st-Jan original</t>
        </r>
      </text>
    </comment>
  </commentList>
</comments>
</file>

<file path=xl/sharedStrings.xml><?xml version="1.0" encoding="utf-8"?>
<sst xmlns="http://schemas.openxmlformats.org/spreadsheetml/2006/main" count="2317" uniqueCount="471">
  <si>
    <t>AREA EXPENSES BY DISTRICT</t>
  </si>
  <si>
    <t>Great Shangdong</t>
  </si>
  <si>
    <t>North Central</t>
  </si>
  <si>
    <t>North East</t>
  </si>
  <si>
    <t>North West</t>
  </si>
  <si>
    <t>Beijing East</t>
  </si>
  <si>
    <t>Beijing South</t>
  </si>
  <si>
    <t>Beijing West</t>
  </si>
  <si>
    <t>Mega Store</t>
  </si>
  <si>
    <t>Shanghai West</t>
  </si>
  <si>
    <t>Shanghai East</t>
  </si>
  <si>
    <t>Shanghai Central</t>
  </si>
  <si>
    <t>Great Guangdong</t>
  </si>
  <si>
    <t>Sichuan</t>
  </si>
  <si>
    <t>South East</t>
  </si>
  <si>
    <t>Chongqing</t>
  </si>
  <si>
    <t>Total</t>
  </si>
  <si>
    <t>Construction depreciation</t>
  </si>
  <si>
    <t>Shop payroll</t>
  </si>
  <si>
    <t>Display</t>
  </si>
  <si>
    <t>Security</t>
  </si>
  <si>
    <t>Cleaning</t>
  </si>
  <si>
    <t>Equipment, uniform, supplies</t>
  </si>
  <si>
    <t>Travels</t>
  </si>
  <si>
    <t>Cash collection</t>
  </si>
  <si>
    <t>Construction maintenance</t>
  </si>
  <si>
    <t>IT maintenance</t>
  </si>
  <si>
    <t>Energy and water</t>
  </si>
  <si>
    <t>Insurance &amp; other</t>
  </si>
  <si>
    <t>Credit card fees</t>
  </si>
  <si>
    <t>Taxes</t>
  </si>
  <si>
    <t>Other shop expenses</t>
  </si>
  <si>
    <t>Preopening expenses</t>
  </si>
  <si>
    <t>Flagship Store</t>
  </si>
  <si>
    <t>Zhejiang West</t>
  </si>
  <si>
    <t>Zhejiang East</t>
  </si>
  <si>
    <t>Jiangsu South</t>
  </si>
  <si>
    <t>Jiangsu North</t>
  </si>
  <si>
    <t>Nanjing</t>
  </si>
  <si>
    <t>South Central</t>
  </si>
  <si>
    <t>NO. OF STORES</t>
  </si>
  <si>
    <t>Shanghai North</t>
  </si>
  <si>
    <t>Shandong East</t>
  </si>
  <si>
    <t>SAP code</t>
  </si>
  <si>
    <t>SAP name</t>
  </si>
  <si>
    <t>SHANGHAI HUAIHAI</t>
  </si>
  <si>
    <t>SHANGHAI GUBEI</t>
  </si>
  <si>
    <t>SHANGHAI SBM</t>
  </si>
  <si>
    <t>BEIJING ZHONGGUANCUN</t>
  </si>
  <si>
    <t>SHANGHAI XUJIAHUI</t>
  </si>
  <si>
    <t>BEIJING WANGJING</t>
  </si>
  <si>
    <t>BEIJING CHINA WORLD</t>
  </si>
  <si>
    <t>HANGZHOU BAIDA</t>
  </si>
  <si>
    <t>NINGBO ORIENTAL</t>
  </si>
  <si>
    <t>NINGBO TIANYI</t>
  </si>
  <si>
    <t>SHANGHAI XIJIAO</t>
  </si>
  <si>
    <t>SHANGHAI ZHONGHUAN</t>
  </si>
  <si>
    <t>SHANGHAI ERA MALL</t>
  </si>
  <si>
    <t>SHENYANG VIGO</t>
  </si>
  <si>
    <t>SHANGHAI NANFANG</t>
  </si>
  <si>
    <t>BEIJING GUIYOU</t>
  </si>
  <si>
    <t>BEIJING SHUANGJING</t>
  </si>
  <si>
    <t>SHENZHEN KING GLORY</t>
  </si>
  <si>
    <t>SUZHOU STADIUM</t>
  </si>
  <si>
    <t>SHENYANG WENHUA</t>
  </si>
  <si>
    <t>BEIJING XIZHIMEN</t>
  </si>
  <si>
    <t>SHENYANG ZHONGJIE</t>
  </si>
  <si>
    <t>GUANGZHOU TEEMALL</t>
  </si>
  <si>
    <t>SHANGHAI BAOSHAN</t>
  </si>
  <si>
    <t>SUZHOU GRAND OCEAN</t>
  </si>
  <si>
    <t>TIANJIN MILENIO</t>
  </si>
  <si>
    <t>HANGZHOU LIXING</t>
  </si>
  <si>
    <t>SHENZHEN COSTA</t>
  </si>
  <si>
    <t>WUXI GRAND OCEAN</t>
  </si>
  <si>
    <t>SHENZHEN HAIYA</t>
  </si>
  <si>
    <t>SHANGHAI TIANSHAN</t>
  </si>
  <si>
    <t>WUXI BAOLI</t>
  </si>
  <si>
    <t>BJ JOY CITY MEGA STORE</t>
  </si>
  <si>
    <t>WENZHOU DANLU</t>
  </si>
  <si>
    <t>SHENYANG RICHGATE</t>
  </si>
  <si>
    <t>CHONGQING CAPITALAND</t>
  </si>
  <si>
    <t>XI'AN XINGZHENGYUAN</t>
  </si>
  <si>
    <t>BEIJING SOLANA</t>
  </si>
  <si>
    <t>HARBIN EURO PLAZA</t>
  </si>
  <si>
    <t>CHANGSHU INCITY</t>
  </si>
  <si>
    <t>NANJING AQUACITY</t>
  </si>
  <si>
    <t>SHENZHEN HOLIDAY</t>
  </si>
  <si>
    <t>NANJING GOLDEN WHEEL</t>
  </si>
  <si>
    <t>SHANGHAI XUJING</t>
  </si>
  <si>
    <t>BEIJING LONGDE</t>
  </si>
  <si>
    <t>CHANGSHA TONGCHENG</t>
  </si>
  <si>
    <t>NANJING YAOHAN</t>
  </si>
  <si>
    <t>SHANGHAI LAYA</t>
  </si>
  <si>
    <t>NANJING NEWCITY</t>
  </si>
  <si>
    <t>BEIJING VIVA</t>
  </si>
  <si>
    <t>SHANGHAI GRANDGATEWAY</t>
  </si>
  <si>
    <t>DALIAN PEACE</t>
  </si>
  <si>
    <t>BEIJING HUAYU</t>
  </si>
  <si>
    <t>BEIJING GLORY</t>
  </si>
  <si>
    <t>BEIJING RAFFLES</t>
  </si>
  <si>
    <t>SH PARIS SPRING HUAIHAI</t>
  </si>
  <si>
    <t>SH PARIS SPRING SHANXI</t>
  </si>
  <si>
    <t>DALIAN ROOSEWELT</t>
  </si>
  <si>
    <t>DALIAN TIMES SQUARE</t>
  </si>
  <si>
    <t>BEIJING APM</t>
  </si>
  <si>
    <t>BEIJING THE PLACE</t>
  </si>
  <si>
    <t>SHANGHAI SKYMALL</t>
  </si>
  <si>
    <t>SUZHOU INCITY</t>
  </si>
  <si>
    <t>SHENYANG JOY CITY</t>
  </si>
  <si>
    <t>BEIJING QIANMEN</t>
  </si>
  <si>
    <t>ZHENGZHOU SIMON</t>
  </si>
  <si>
    <t>SHANGHAI JAJE</t>
  </si>
  <si>
    <t>CQ NORTH PARADISE</t>
  </si>
  <si>
    <t>CHONGQING BAILIAN</t>
  </si>
  <si>
    <t>BEIJING EC MALL</t>
  </si>
  <si>
    <t>NANJING JIANYE WANDA</t>
  </si>
  <si>
    <t>CHANGCHUN PARIS SPRING</t>
  </si>
  <si>
    <t>SHANGHAI INFINITY</t>
  </si>
  <si>
    <t>SHANGHAI NANJING-EAST</t>
  </si>
  <si>
    <t>SHANGHAI YUEDA</t>
  </si>
  <si>
    <t>SHANGHAI SINAN</t>
  </si>
  <si>
    <t>HANGZHOU JIEBAI</t>
  </si>
  <si>
    <t>HANGZHOU GUDUN INCITY</t>
  </si>
  <si>
    <t>QINGDAO MARINA</t>
  </si>
  <si>
    <t>BJ CHAOYANG JOY CITY</t>
  </si>
  <si>
    <t>GUANGZHOU CHINA PLAZA</t>
  </si>
  <si>
    <t>XIAMEN SM</t>
  </si>
  <si>
    <t>BEIJING CUIWEI</t>
  </si>
  <si>
    <t>HARBIN CAPITALAND</t>
  </si>
  <si>
    <t>BEIJING CARECITY</t>
  </si>
  <si>
    <t>CHONGQING ASE</t>
  </si>
  <si>
    <t>WUXI BINHU WANDA</t>
  </si>
  <si>
    <t>TAIYUAN CAUSEWAY BAY</t>
  </si>
  <si>
    <t>SH WUJIAOCHANG WANDA</t>
  </si>
  <si>
    <t>TAIYUAN FASHION WALK</t>
  </si>
  <si>
    <t>CHENGDU GALLERIA</t>
  </si>
  <si>
    <t>NINGBO CENTURY</t>
  </si>
  <si>
    <t>SHANGHAI CLOUD NINE</t>
  </si>
  <si>
    <t>JINAN WANDA</t>
  </si>
  <si>
    <t>WUHAN LINGJIAOHU WANDA</t>
  </si>
  <si>
    <t>SHENZHEN KK MALL</t>
  </si>
  <si>
    <t>SHANGHAI JOY CITY</t>
  </si>
  <si>
    <t>HEFEI BAOHE WANDA</t>
  </si>
  <si>
    <t>GUANGZHOU BAIJUN WANDA</t>
  </si>
  <si>
    <t>CHANGSHA LA NOVA</t>
  </si>
  <si>
    <t>GUANGZHOU TAIKOO HUI</t>
  </si>
  <si>
    <t>BEIJING U TOWN</t>
  </si>
  <si>
    <t>XIAMEN PCD</t>
  </si>
  <si>
    <t>SH JIANGQIAO WANDA</t>
  </si>
  <si>
    <t>TIANJIN AQUACITY</t>
  </si>
  <si>
    <t>WEIFANG SINOMALL</t>
  </si>
  <si>
    <t>DONGGUAN DYNACITY</t>
  </si>
  <si>
    <t>JINAN PARC 66</t>
  </si>
  <si>
    <t xml:space="preserve">JINAN INZONE HARMONY 
</t>
  </si>
  <si>
    <t>YINCHUAN JINFENG WANDA</t>
  </si>
  <si>
    <t>TANGSHAN LUNAN WANDA</t>
  </si>
  <si>
    <t>DAQING SAERTU WANDA</t>
  </si>
  <si>
    <t>WUHAN HANJIE WANDA</t>
  </si>
  <si>
    <t>SJZ YUHUA WANDA</t>
  </si>
  <si>
    <t>FUZHOU CANGSHAN WANDA</t>
  </si>
  <si>
    <t>CHANGZHOU XINBEI WANDA</t>
  </si>
  <si>
    <t>NANTONG ZHONGNAN CITY</t>
  </si>
  <si>
    <t>TIANJIN JOY CITY</t>
  </si>
  <si>
    <t>CHANGCHUN OU YA</t>
  </si>
  <si>
    <t>LANGFANG WANDA</t>
  </si>
  <si>
    <t>TAIZHOU WANDA</t>
  </si>
  <si>
    <t>CHONGQING STARLIGHT</t>
  </si>
  <si>
    <t>BEIJING INDIGO</t>
  </si>
  <si>
    <t>WUHAN INT'L PLAZA</t>
  </si>
  <si>
    <t>BJ INTIME DAHONGMEN</t>
  </si>
  <si>
    <t>XI'AN INTIME CITY</t>
  </si>
  <si>
    <t>JIAXING XUHUI PLAZA</t>
  </si>
  <si>
    <t>SJZ ENJOY CITY</t>
  </si>
  <si>
    <t>NANNING ONE WORLD</t>
  </si>
  <si>
    <t>WH ASIA TRADE PLAZA</t>
  </si>
  <si>
    <t>BEIJING NEW YANSHA</t>
  </si>
  <si>
    <t>HEFEI SWAN LAKE WANDA</t>
  </si>
  <si>
    <t>NANCHANG WANDA</t>
  </si>
  <si>
    <t>WUHU JINGHU WANDA</t>
  </si>
  <si>
    <t>JIANGYIN WANDA</t>
  </si>
  <si>
    <t>BEIJING GEMDALE PLAZA</t>
  </si>
  <si>
    <t>CHENGDU RAFFLES CITY</t>
  </si>
  <si>
    <t>HEFEI COSMO CITY</t>
  </si>
  <si>
    <t>MIANYANG FUCHENG WANDA</t>
  </si>
  <si>
    <t>ZHENGZHOU INT'L TRADE</t>
  </si>
  <si>
    <t>CHENGDU JINNIU WANDA</t>
  </si>
  <si>
    <t>QUANZHOU PUXI WANDA</t>
  </si>
  <si>
    <t>SH DANING LIFE HUB</t>
  </si>
  <si>
    <t>SHANGHAI ZHOUPU WANDA</t>
  </si>
  <si>
    <t>HUZHOU RAINBOW</t>
  </si>
  <si>
    <t>SHANGHAI FLAGSHIP</t>
  </si>
  <si>
    <t>SHENYANG STAR MALL</t>
  </si>
  <si>
    <t>QINGDAO ROCKCITY</t>
  </si>
  <si>
    <t>SHANGHAI L'AVENUE</t>
  </si>
  <si>
    <t>CQ TIMES PARADISE</t>
  </si>
  <si>
    <t>SHENYANG WANDA</t>
  </si>
  <si>
    <t>NINGBO INCITY</t>
  </si>
  <si>
    <t>NINGBO YINZHOU WANDA</t>
  </si>
  <si>
    <t>SHANGHAI GLOBAL HABOR</t>
  </si>
  <si>
    <t>SY RICH NEW WORLD FTC</t>
  </si>
  <si>
    <t>HOHHOT MINZU</t>
  </si>
  <si>
    <t>BAODING VANBO</t>
  </si>
  <si>
    <t>XI'AN CENTRAL INTIME</t>
  </si>
  <si>
    <t>DALIAN ANSHENG</t>
  </si>
  <si>
    <t>NANJING DEJI</t>
  </si>
  <si>
    <t>FUSHUN WANDA</t>
  </si>
  <si>
    <t>BENGBU WANDA</t>
  </si>
  <si>
    <t>XUZHOU YUNLONG WANDA</t>
  </si>
  <si>
    <t>WEIHAI WEGO</t>
  </si>
  <si>
    <t>DALIAN GAOXIN WANDA</t>
  </si>
  <si>
    <t>JINHUA INTIME</t>
  </si>
  <si>
    <t>SUZHOU HARMONY CITY</t>
  </si>
  <si>
    <t>NJ JIANGNING WANDA</t>
  </si>
  <si>
    <t>WUHAN ORSUN CC MALL</t>
  </si>
  <si>
    <t>WUXI CENTER 66</t>
  </si>
  <si>
    <t>HANGZHOU INTIME CITY</t>
  </si>
  <si>
    <t>LUOYANG JIANYE</t>
  </si>
  <si>
    <t>CHENGDU IFS</t>
  </si>
  <si>
    <t>SHENZHEN WANKE</t>
  </si>
  <si>
    <t>BEIJING SHUNYI HUALIAN</t>
  </si>
  <si>
    <t>BEIJING WANKE</t>
  </si>
  <si>
    <t>FOSHAN COMHOPE CITY</t>
  </si>
  <si>
    <t>ZHENGZHOU MIX CITY</t>
  </si>
  <si>
    <t>KUNMING TONGDE PLAZA</t>
  </si>
  <si>
    <t>NANNING MIX CITY</t>
  </si>
  <si>
    <t>YANTAI JOY CITY</t>
  </si>
  <si>
    <t>SHANGHAI SONGJIANG WANDA</t>
  </si>
  <si>
    <t>MA'ANSHAN WANDA</t>
  </si>
  <si>
    <t>BEIJING TONGZHOU WANDA</t>
  </si>
  <si>
    <t>LANZHOU WANDA</t>
  </si>
  <si>
    <t>YANCHENG ZHONG NAN CITY</t>
  </si>
  <si>
    <t>BEIJING YIZHUANG HUALIAN</t>
  </si>
  <si>
    <t>WUXI INTER IKEA</t>
  </si>
  <si>
    <t>SHANGHAI BAOSHAN WANDA</t>
  </si>
  <si>
    <t>BEIJING SHIJINGSHAN WANDA</t>
  </si>
  <si>
    <t>ZHUHAI HUAFA MALL</t>
  </si>
  <si>
    <t>BEIJING ORIENTAL PLAZA</t>
  </si>
  <si>
    <t>JINING WANDA</t>
  </si>
  <si>
    <t>CC HQJ WANDA</t>
  </si>
  <si>
    <t>SHANGHAI QP INJOY</t>
  </si>
  <si>
    <t>CHONGQING MIX CITY</t>
  </si>
  <si>
    <t>SHANGHAI CHAM PLAZA</t>
  </si>
  <si>
    <t>CHENGDU TAIKOOLI</t>
  </si>
  <si>
    <t>KUNMING XISHAN WANDA</t>
  </si>
  <si>
    <t>DALIAN YIHE CITY</t>
  </si>
  <si>
    <t>OP15-01</t>
  </si>
  <si>
    <t>FUZHOU SHOW PARK</t>
  </si>
  <si>
    <t>OP15-02</t>
  </si>
  <si>
    <t>BEIJING IKEA</t>
  </si>
  <si>
    <t>OP15-03</t>
  </si>
  <si>
    <t>CHENGDU WENJIANG REACH MALL</t>
  </si>
  <si>
    <t>OP15-04</t>
  </si>
  <si>
    <t>SHANGHAI INJOY QINGPU</t>
  </si>
  <si>
    <t>WUHAN LUOJIA CREATIVE CITY</t>
  </si>
  <si>
    <t>OP15-06</t>
  </si>
  <si>
    <t>WUHAN STARRING CITY</t>
  </si>
  <si>
    <t>OP15-07</t>
  </si>
  <si>
    <t>XI'AN INCITY</t>
  </si>
  <si>
    <t>OP15-08</t>
  </si>
  <si>
    <t>DALIAN PAVILLION</t>
  </si>
  <si>
    <t>HEFEI MIX CITY</t>
  </si>
  <si>
    <t>OP15-11</t>
  </si>
  <si>
    <t>SHANGHAI LIVINGSTEEL</t>
  </si>
  <si>
    <t>OP15-13</t>
  </si>
  <si>
    <t>BAOTOU VICTORY</t>
  </si>
  <si>
    <t>OP15-14</t>
  </si>
  <si>
    <t>HUANGSHI WANDA</t>
  </si>
  <si>
    <t>OP15-15</t>
  </si>
  <si>
    <t>TAI'AN WANDA</t>
  </si>
  <si>
    <t>OP15-16</t>
  </si>
  <si>
    <t>PANZHIHUA INTIME</t>
  </si>
  <si>
    <t>OP15-17</t>
  </si>
  <si>
    <t>ZHENGJIANG SUNING PLAZA</t>
  </si>
  <si>
    <t>OP15-18</t>
  </si>
  <si>
    <t>CHANGCHUN VIVE CITY</t>
  </si>
  <si>
    <t>OP15-19</t>
  </si>
  <si>
    <t>SHANGHAI CRISTAL GALLERIA</t>
  </si>
  <si>
    <t>OP15-20</t>
  </si>
  <si>
    <t>BEIJING LONGFOR</t>
  </si>
  <si>
    <t>OP15-21</t>
  </si>
  <si>
    <t>GUILIN WANDA</t>
  </si>
  <si>
    <t>OP15-22</t>
  </si>
  <si>
    <t>KUNSHAN 9 SQUARE</t>
  </si>
  <si>
    <t>OP15-23</t>
  </si>
  <si>
    <t>XIANGTAN CENTER</t>
  </si>
  <si>
    <t>OP15-24</t>
  </si>
  <si>
    <t>DALIAN PLAZA 66</t>
  </si>
  <si>
    <t>OP15-25</t>
  </si>
  <si>
    <t>SHAOXING INTIME/MAOYE</t>
  </si>
  <si>
    <t xml:space="preserve">BJ INTER IKEA </t>
  </si>
  <si>
    <t>OP15-27</t>
  </si>
  <si>
    <t>SHENZHEN 9 SQUARE</t>
  </si>
  <si>
    <t>OP15-28</t>
  </si>
  <si>
    <t>QIQIHAER WANDA</t>
  </si>
  <si>
    <t>OP15-29</t>
  </si>
  <si>
    <t xml:space="preserve">BJ CY PARADISE WALK </t>
  </si>
  <si>
    <t>CHENGDU JOY CITY</t>
  </si>
  <si>
    <t>OP15-32</t>
  </si>
  <si>
    <t>SHENGYANG JOYCITY</t>
  </si>
  <si>
    <t>DALIAN GALLERIA</t>
  </si>
  <si>
    <t>ZIBO MIXC ONE</t>
  </si>
  <si>
    <t>WUHAN INTER IKEA</t>
  </si>
  <si>
    <t>OP15-36</t>
  </si>
  <si>
    <t>OP15-37</t>
  </si>
  <si>
    <t>OP15-38</t>
  </si>
  <si>
    <t>DONGGUAN HUIYI CITY</t>
  </si>
  <si>
    <t>OP15-39</t>
  </si>
  <si>
    <t>SH DISNEY RESORT</t>
  </si>
  <si>
    <t>OP15-40</t>
  </si>
  <si>
    <t>FOSHAN RUI AN</t>
  </si>
  <si>
    <t>ZHUHAI YOUNG MIX PLAZA</t>
  </si>
  <si>
    <t>CHANGSHA TASKIN</t>
  </si>
  <si>
    <t>OP15-43</t>
  </si>
  <si>
    <t>YANGZHOU SANSHENG PLAZA</t>
  </si>
  <si>
    <t>GUIYANG HUNTER</t>
  </si>
  <si>
    <t>XI'NING XIADU PLAZA</t>
  </si>
  <si>
    <t>OP15-47</t>
  </si>
  <si>
    <t>TAIYUAN WANDA</t>
  </si>
  <si>
    <t>SHANTOU SUNING PLAZA</t>
  </si>
  <si>
    <t>CHANGSHA MIXC ONE</t>
  </si>
  <si>
    <t>ZHUZHOU WANGFUJING</t>
  </si>
  <si>
    <t>OP15-51</t>
  </si>
  <si>
    <t>SHANGHAI RIVER MALL</t>
  </si>
  <si>
    <t>MAANSHAN GOLDEN EAGEL</t>
  </si>
  <si>
    <t>ZHANJIANG XIASHAN DINGSHENG PLAZA</t>
  </si>
  <si>
    <t>XIANGTAN LIFT CITY</t>
  </si>
  <si>
    <t>HANGZHOU XS PARADISE</t>
  </si>
  <si>
    <t>SHENYANG TIEXI MIXC ONE</t>
  </si>
  <si>
    <t>CHANGZHOU JIUZHOU NEW WORLD</t>
  </si>
  <si>
    <t>OP15-59</t>
  </si>
  <si>
    <t>CHONGQING ZHONGYU PLAZA</t>
  </si>
  <si>
    <t>SUZHOU WUZHONG WANDA</t>
  </si>
  <si>
    <t>OP15-61</t>
  </si>
  <si>
    <t>OP15-62</t>
  </si>
  <si>
    <t>SHAOXING HUIJIN PLAZA</t>
  </si>
  <si>
    <t>North</t>
  </si>
  <si>
    <t>JAN</t>
  </si>
  <si>
    <t>FEB</t>
  </si>
  <si>
    <t>MAR</t>
  </si>
  <si>
    <t>MAY</t>
  </si>
  <si>
    <t>JUN</t>
  </si>
  <si>
    <t>JUL</t>
  </si>
  <si>
    <t>AUG</t>
  </si>
  <si>
    <t>SEP</t>
  </si>
  <si>
    <t>APR</t>
  </si>
  <si>
    <t>0</t>
  </si>
  <si>
    <t>TOTAL</t>
  </si>
  <si>
    <t/>
  </si>
  <si>
    <t>OCT</t>
  </si>
  <si>
    <t>NOV</t>
  </si>
  <si>
    <t>DEC</t>
  </si>
  <si>
    <t>SEP-2015</t>
  </si>
  <si>
    <t>SEP-2015 YTD</t>
  </si>
  <si>
    <t>Beijing</t>
  </si>
  <si>
    <t>Flagship</t>
  </si>
  <si>
    <t>FULL YEAR</t>
  </si>
  <si>
    <t>No. of stores</t>
  </si>
  <si>
    <t>District</t>
    <phoneticPr fontId="0" type="noConversion"/>
  </si>
  <si>
    <t>Tier</t>
  </si>
  <si>
    <t>APR</t>
    <phoneticPr fontId="0" type="noConversion"/>
  </si>
  <si>
    <t>Tier 1</t>
  </si>
  <si>
    <t>Tier 2</t>
  </si>
  <si>
    <t>Tier 3</t>
  </si>
  <si>
    <t>Tier 4</t>
  </si>
  <si>
    <t>NINGBO INTIME</t>
  </si>
  <si>
    <t>QINGDAO MIX CITY</t>
  </si>
  <si>
    <t>check</t>
  </si>
  <si>
    <t>South</t>
  </si>
  <si>
    <t>Capital</t>
  </si>
  <si>
    <t>East</t>
  </si>
  <si>
    <t>FY</t>
  </si>
  <si>
    <t>Shop payroll ('RMB)</t>
  </si>
  <si>
    <t>Travels ('RMB)</t>
  </si>
  <si>
    <t>Construction depreciation (K'RMB)</t>
  </si>
  <si>
    <t>Pre-opening (K'RMB)</t>
  </si>
  <si>
    <t>OCT-2015</t>
  </si>
  <si>
    <t>OCT-2015 YTD</t>
  </si>
  <si>
    <t>NOV-2015</t>
  </si>
  <si>
    <t>NOV-2015 YTD</t>
  </si>
  <si>
    <t>DEC-2015</t>
  </si>
  <si>
    <t>DEC-2015 YTD</t>
  </si>
  <si>
    <t>OP16-01</t>
  </si>
  <si>
    <t>OP16-02</t>
  </si>
  <si>
    <t>OP16-03</t>
  </si>
  <si>
    <t>OP16-04</t>
  </si>
  <si>
    <t>OP16-05</t>
  </si>
  <si>
    <t>OP16-06</t>
  </si>
  <si>
    <t>OP16-07</t>
  </si>
  <si>
    <t>OP16-08</t>
  </si>
  <si>
    <t>OP16-09</t>
  </si>
  <si>
    <t>OP16-10</t>
  </si>
  <si>
    <t>OP16-11</t>
  </si>
  <si>
    <t>OP16-12</t>
  </si>
  <si>
    <t>OP16-13</t>
  </si>
  <si>
    <t>OP16-14</t>
  </si>
  <si>
    <t>OP16-15</t>
  </si>
  <si>
    <t>OP16-16</t>
  </si>
  <si>
    <t>OP16-17</t>
  </si>
  <si>
    <t>OP16-18</t>
  </si>
  <si>
    <t>OP16-19</t>
  </si>
  <si>
    <t>OP16-20</t>
  </si>
  <si>
    <t>OP16-21</t>
  </si>
  <si>
    <t>OP16-22</t>
  </si>
  <si>
    <t>OP16-23</t>
  </si>
  <si>
    <t>OP16-24</t>
  </si>
  <si>
    <t>OP16-25</t>
  </si>
  <si>
    <t>OP16-26</t>
  </si>
  <si>
    <t>OP16-27</t>
  </si>
  <si>
    <t>OP16-28</t>
  </si>
  <si>
    <t>OP16-29</t>
  </si>
  <si>
    <t>OP16-30</t>
  </si>
  <si>
    <t>OP16-31</t>
  </si>
  <si>
    <t>OP16-32</t>
  </si>
  <si>
    <t>OP16-33</t>
  </si>
  <si>
    <t>WUXI MIX CITY</t>
  </si>
  <si>
    <t>KUNMING CARNIVAL WALK</t>
  </si>
  <si>
    <t>WUHAN MALL</t>
  </si>
  <si>
    <t>LUZHOU MIX CITY</t>
  </si>
  <si>
    <t>HARBIN HONGBO PLAZA</t>
  </si>
  <si>
    <t>CHANGSHA WANGFUJIN</t>
  </si>
  <si>
    <t>ZHENJIANG SUNING PLAZA</t>
  </si>
  <si>
    <t>XIAN INCITY</t>
  </si>
  <si>
    <t>DALIAN HUNGLONG 66</t>
  </si>
  <si>
    <t>SHENZHEN WONGTEE PLAZA</t>
  </si>
  <si>
    <t>BAOJI TOP SHOW WAY</t>
  </si>
  <si>
    <t>TAIZHOU INTIME</t>
  </si>
  <si>
    <t>SHANGHAI DISNEY</t>
  </si>
  <si>
    <t>YANGZHOU HUAMAO</t>
  </si>
  <si>
    <t>HANGZHOU MIX CITY</t>
  </si>
  <si>
    <t>CHONGQING IMX PARK</t>
  </si>
  <si>
    <t>WENZHOU MIX CITY</t>
  </si>
  <si>
    <t>CHANGDE WANDA</t>
  </si>
  <si>
    <t>DEYANG WANDA</t>
  </si>
  <si>
    <t>SHANGHAI QIBAO VANKE</t>
  </si>
  <si>
    <t>XINGTAI HUANGJIA</t>
  </si>
  <si>
    <t>SHANGHAI LIVING STEEL</t>
  </si>
  <si>
    <t>DEZHOU DEBAI</t>
  </si>
  <si>
    <t>FOSHAN NOVA</t>
  </si>
  <si>
    <t>WUHAN NEW HUANGPU</t>
  </si>
  <si>
    <t>SHANGHAI MAPLE TREE</t>
  </si>
  <si>
    <t>LIANYUNGANG WANDA</t>
  </si>
  <si>
    <t>SHENZHEN UNICENTER</t>
  </si>
  <si>
    <t>NANJING MAPLE PLAZA</t>
  </si>
  <si>
    <t>GUANGZHOU K11</t>
  </si>
  <si>
    <t>XIAN ZHONGDA THE CITY</t>
  </si>
  <si>
    <t>RIZHOU MIX CITY</t>
  </si>
  <si>
    <t>CHENGDU QINYANG WANDA</t>
  </si>
  <si>
    <t>TIER 2</t>
  </si>
  <si>
    <t>TIER 3</t>
  </si>
  <si>
    <t>TIER 1</t>
  </si>
  <si>
    <t>TIER 4</t>
  </si>
  <si>
    <t>Great Shenzhen</t>
  </si>
  <si>
    <t>South West</t>
  </si>
  <si>
    <t>Great Nanjing</t>
  </si>
  <si>
    <t>Great Shandong</t>
  </si>
  <si>
    <t>Hubei</t>
  </si>
  <si>
    <t>Zhejiang East</t>
    <phoneticPr fontId="19" type="noConversion"/>
  </si>
  <si>
    <t>Shanghai East</t>
    <phoneticPr fontId="19" type="noConversion"/>
  </si>
  <si>
    <t>Shanghai</t>
    <phoneticPr fontId="19" type="noConversion"/>
  </si>
  <si>
    <t>FEB</t>
    <phoneticPr fontId="19" type="noConversion"/>
  </si>
  <si>
    <t>YTD</t>
    <phoneticPr fontId="19" type="noConversion"/>
  </si>
  <si>
    <t>MAR</t>
    <phoneticPr fontId="19" type="noConversion"/>
  </si>
  <si>
    <t>Apr</t>
  </si>
  <si>
    <t>May</t>
  </si>
  <si>
    <t>Jun</t>
  </si>
  <si>
    <t>Jul</t>
  </si>
  <si>
    <t>Aug</t>
  </si>
  <si>
    <t>Sep</t>
  </si>
  <si>
    <t>Oct</t>
    <phoneticPr fontId="19" type="noConversion"/>
  </si>
  <si>
    <t>Nov</t>
    <phoneticPr fontId="19" type="noConversion"/>
  </si>
  <si>
    <t>Energy&amp;water (dm tele) (K'RMB)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</si>
</sst>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 * #,##0_ ;_ * \-#,##0_ ;_ * &quot;-&quot;_ ;_ @_ "/>
    <numFmt numFmtId="43" formatCode="_ * #,##0.00_ ;_ * \-#,##0.00_ ;_ * &quot;-&quot;??_ ;_ @_ "/>
    <numFmt numFmtId="176" formatCode="_ [$€-2]* #,##0.00_ ;_ [$€-2]* \-#,##0.00_ ;_ [$€-2]* &quot;-&quot;??_ "/>
    <numFmt numFmtId="177" formatCode="#,##0.0"/>
    <numFmt numFmtId="178" formatCode="_-* #,##0_-;\-* #,##0_-;_-* &quot;-&quot;??_-;_-@_-"/>
    <numFmt numFmtId="180" formatCode="_ * #,##0_ ;_ * \-#,##0_ ;_ * &quot;-&quot;??_ ;_ @_ "/>
    <numFmt numFmtId="181" formatCode="[$-409]mmm/yy;@"/>
    <numFmt numFmtId="183" formatCode="_-* #,##0_-;\-* #,##0_-;_-* &quot;-&quot;_-;_-@_-"/>
    <numFmt numFmtId="184" formatCode="_-* #.##0\ _€_-;\-* #.##0\ _€_-;_-* &quot;-&quot;\ _€_-;_-@_-"/>
    <numFmt numFmtId="185" formatCode="[$-409]dd/mmm/yy;@"/>
  </numFmts>
  <fonts count="20" x14ac:knownFonts="1">
    <font>
      <sz val="10"/>
      <color theme="1"/>
      <name val="Arial"/>
      <family val="2"/>
      <charset val="134"/>
    </font>
    <font>
      <sz val="10"/>
      <color theme="1"/>
      <name val="Arial"/>
      <family val="2"/>
      <charset val="134"/>
    </font>
    <font>
      <sz val="10"/>
      <name val="Arial"/>
      <family val="2"/>
    </font>
    <font>
      <b/>
      <i/>
      <sz val="10"/>
      <color theme="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11"/>
      <color theme="1"/>
      <name val="宋体"/>
      <family val="2"/>
      <charset val="134"/>
      <scheme val="minor"/>
    </font>
    <font>
      <sz val="10"/>
      <color indexed="12"/>
      <name val="Arial"/>
      <family val="2"/>
    </font>
    <font>
      <sz val="10"/>
      <color rgb="FF0000FF"/>
      <name val="Arial"/>
      <family val="2"/>
    </font>
    <font>
      <sz val="10"/>
      <color rgb="FF0000CC"/>
      <name val="Arial"/>
      <family val="2"/>
    </font>
    <font>
      <sz val="12"/>
      <name val="宋体"/>
      <family val="3"/>
      <charset val="134"/>
    </font>
    <font>
      <i/>
      <sz val="10"/>
      <color rgb="FF00B0F0"/>
      <name val="Arial"/>
      <family val="2"/>
    </font>
    <font>
      <sz val="9"/>
      <name val="Arial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dotted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auto="1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auto="1"/>
      </top>
      <bottom/>
      <diagonal/>
    </border>
  </borders>
  <cellStyleXfs count="11">
    <xf numFmtId="176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6" fontId="2" fillId="0" borderId="0"/>
    <xf numFmtId="181" fontId="11" fillId="0" borderId="0"/>
    <xf numFmtId="43" fontId="13" fillId="0" borderId="0" applyFont="0" applyFill="0" applyBorder="0" applyAlignment="0" applyProtection="0">
      <alignment vertical="center"/>
    </xf>
    <xf numFmtId="184" fontId="17" fillId="0" borderId="0" applyFont="0" applyFill="0" applyBorder="0" applyAlignment="0" applyProtection="0">
      <alignment vertical="center"/>
    </xf>
    <xf numFmtId="185" fontId="17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185" fontId="13" fillId="0" borderId="0">
      <alignment vertical="center"/>
    </xf>
  </cellStyleXfs>
  <cellXfs count="275">
    <xf numFmtId="176" fontId="0" fillId="0" borderId="0" xfId="0"/>
    <xf numFmtId="176" fontId="0" fillId="0" borderId="0" xfId="0" applyBorder="1" applyAlignment="1">
      <alignment horizontal="center" vertical="center"/>
    </xf>
    <xf numFmtId="176" fontId="0" fillId="2" borderId="0" xfId="0" applyFill="1" applyAlignment="1">
      <alignment horizontal="right" vertical="center"/>
    </xf>
    <xf numFmtId="176" fontId="0" fillId="3" borderId="0" xfId="0" applyFill="1" applyAlignment="1">
      <alignment horizontal="right" vertical="center"/>
    </xf>
    <xf numFmtId="176" fontId="0" fillId="5" borderId="0" xfId="0" applyFill="1" applyAlignment="1">
      <alignment horizontal="right" vertical="center"/>
    </xf>
    <xf numFmtId="41" fontId="0" fillId="0" borderId="0" xfId="2" applyFont="1" applyAlignment="1">
      <alignment horizontal="right" vertical="center"/>
    </xf>
    <xf numFmtId="3" fontId="2" fillId="0" borderId="0" xfId="1" applyNumberFormat="1" applyFont="1" applyFill="1" applyBorder="1" applyAlignment="1">
      <alignment horizontal="right"/>
    </xf>
    <xf numFmtId="3" fontId="2" fillId="6" borderId="0" xfId="1" applyNumberFormat="1" applyFont="1" applyFill="1" applyBorder="1" applyAlignment="1">
      <alignment horizontal="right"/>
    </xf>
    <xf numFmtId="3" fontId="0" fillId="0" borderId="0" xfId="0" applyNumberFormat="1" applyFont="1" applyFill="1" applyAlignment="1">
      <alignment vertical="center"/>
    </xf>
    <xf numFmtId="3" fontId="3" fillId="0" borderId="0" xfId="0" applyNumberFormat="1" applyFont="1" applyFill="1" applyAlignment="1">
      <alignment vertical="center"/>
    </xf>
    <xf numFmtId="3" fontId="2" fillId="7" borderId="0" xfId="1" applyNumberFormat="1" applyFont="1" applyFill="1" applyBorder="1" applyAlignment="1">
      <alignment horizontal="right"/>
    </xf>
    <xf numFmtId="3" fontId="4" fillId="0" borderId="0" xfId="3" applyNumberFormat="1" applyFont="1" applyFill="1" applyBorder="1" applyAlignment="1">
      <alignment horizontal="right"/>
    </xf>
    <xf numFmtId="177" fontId="2" fillId="0" borderId="4" xfId="3" applyNumberFormat="1" applyFont="1" applyFill="1" applyBorder="1" applyAlignment="1"/>
    <xf numFmtId="177" fontId="4" fillId="7" borderId="4" xfId="3" applyNumberFormat="1" applyFont="1" applyFill="1" applyBorder="1" applyAlignment="1">
      <alignment horizontal="left"/>
    </xf>
    <xf numFmtId="177" fontId="4" fillId="0" borderId="4" xfId="3" applyNumberFormat="1" applyFont="1" applyFill="1" applyBorder="1" applyAlignment="1">
      <alignment horizontal="right"/>
    </xf>
    <xf numFmtId="177" fontId="4" fillId="4" borderId="4" xfId="3" applyNumberFormat="1" applyFont="1" applyFill="1" applyBorder="1" applyAlignment="1">
      <alignment horizontal="right"/>
    </xf>
    <xf numFmtId="177" fontId="4" fillId="2" borderId="4" xfId="3" applyNumberFormat="1" applyFont="1" applyFill="1" applyBorder="1" applyAlignment="1">
      <alignment horizontal="right"/>
    </xf>
    <xf numFmtId="177" fontId="4" fillId="3" borderId="4" xfId="3" applyNumberFormat="1" applyFont="1" applyFill="1" applyBorder="1" applyAlignment="1">
      <alignment horizontal="right"/>
    </xf>
    <xf numFmtId="177" fontId="4" fillId="5" borderId="4" xfId="3" applyNumberFormat="1" applyFont="1" applyFill="1" applyBorder="1" applyAlignment="1">
      <alignment horizontal="right"/>
    </xf>
    <xf numFmtId="177" fontId="4" fillId="7" borderId="4" xfId="3" applyNumberFormat="1" applyFont="1" applyFill="1" applyBorder="1" applyAlignment="1">
      <alignment horizontal="right"/>
    </xf>
    <xf numFmtId="177" fontId="2" fillId="7" borderId="4" xfId="3" applyNumberFormat="1" applyFont="1" applyFill="1" applyBorder="1" applyAlignment="1"/>
    <xf numFmtId="3" fontId="5" fillId="6" borderId="5" xfId="3" applyNumberFormat="1" applyFont="1" applyFill="1" applyBorder="1" applyAlignment="1"/>
    <xf numFmtId="3" fontId="0" fillId="8" borderId="0" xfId="0" applyNumberFormat="1" applyFont="1" applyFill="1" applyAlignment="1">
      <alignment vertical="center"/>
    </xf>
    <xf numFmtId="3" fontId="2" fillId="8" borderId="0" xfId="1" applyNumberFormat="1" applyFont="1" applyFill="1" applyBorder="1" applyAlignment="1">
      <alignment horizontal="right"/>
    </xf>
    <xf numFmtId="178" fontId="8" fillId="6" borderId="0" xfId="1" applyNumberFormat="1" applyFont="1" applyFill="1" applyAlignment="1">
      <alignment vertical="center"/>
    </xf>
    <xf numFmtId="3" fontId="0" fillId="0" borderId="0" xfId="0" applyNumberFormat="1" applyFill="1" applyAlignment="1">
      <alignment vertical="center"/>
    </xf>
    <xf numFmtId="180" fontId="0" fillId="0" borderId="0" xfId="1" applyNumberFormat="1" applyFont="1"/>
    <xf numFmtId="176" fontId="0" fillId="0" borderId="0" xfId="0" applyFill="1"/>
    <xf numFmtId="176" fontId="0" fillId="0" borderId="0" xfId="0" applyFill="1" applyAlignment="1">
      <alignment vertical="center"/>
    </xf>
    <xf numFmtId="41" fontId="0" fillId="0" borderId="0" xfId="2" applyFont="1" applyFill="1" applyAlignment="1">
      <alignment horizontal="right" vertical="center"/>
    </xf>
    <xf numFmtId="176" fontId="0" fillId="4" borderId="6" xfId="0" applyFill="1" applyBorder="1" applyAlignment="1">
      <alignment horizontal="right" vertical="center"/>
    </xf>
    <xf numFmtId="0" fontId="2" fillId="8" borderId="11" xfId="4" applyNumberFormat="1" applyFont="1" applyFill="1" applyBorder="1" applyAlignment="1">
      <alignment horizontal="center" vertical="center"/>
    </xf>
    <xf numFmtId="176" fontId="12" fillId="8" borderId="19" xfId="0" applyFont="1" applyFill="1" applyBorder="1" applyAlignment="1">
      <alignment shrinkToFit="1"/>
    </xf>
    <xf numFmtId="180" fontId="14" fillId="10" borderId="10" xfId="5" applyNumberFormat="1" applyFont="1" applyFill="1" applyBorder="1" applyAlignment="1">
      <alignment horizontal="center" vertical="center" shrinkToFit="1"/>
    </xf>
    <xf numFmtId="180" fontId="14" fillId="0" borderId="22" xfId="5" applyNumberFormat="1" applyFont="1" applyFill="1" applyBorder="1" applyAlignment="1">
      <alignment horizontal="center" vertical="center" shrinkToFit="1"/>
    </xf>
    <xf numFmtId="180" fontId="14" fillId="0" borderId="12" xfId="5" applyNumberFormat="1" applyFont="1" applyFill="1" applyBorder="1" applyAlignment="1">
      <alignment horizontal="center" vertical="center" shrinkToFit="1"/>
    </xf>
    <xf numFmtId="180" fontId="14" fillId="8" borderId="12" xfId="5" applyNumberFormat="1" applyFont="1" applyFill="1" applyBorder="1" applyAlignment="1">
      <alignment horizontal="center" vertical="center" shrinkToFit="1"/>
    </xf>
    <xf numFmtId="180" fontId="14" fillId="8" borderId="12" xfId="5" applyNumberFormat="1" applyFont="1" applyFill="1" applyBorder="1" applyAlignment="1">
      <alignment horizontal="center" vertical="center" wrapText="1"/>
    </xf>
    <xf numFmtId="180" fontId="14" fillId="11" borderId="22" xfId="5" applyNumberFormat="1" applyFont="1" applyFill="1" applyBorder="1" applyAlignment="1">
      <alignment horizontal="center" vertical="center" shrinkToFit="1"/>
    </xf>
    <xf numFmtId="180" fontId="14" fillId="11" borderId="12" xfId="5" applyNumberFormat="1" applyFont="1" applyFill="1" applyBorder="1" applyAlignment="1">
      <alignment horizontal="center" vertical="center" shrinkToFit="1"/>
    </xf>
    <xf numFmtId="180" fontId="14" fillId="11" borderId="12" xfId="5" applyNumberFormat="1" applyFont="1" applyFill="1" applyBorder="1" applyAlignment="1">
      <alignment horizontal="center" vertical="center" wrapText="1"/>
    </xf>
    <xf numFmtId="180" fontId="14" fillId="10" borderId="22" xfId="5" applyNumberFormat="1" applyFont="1" applyFill="1" applyBorder="1" applyAlignment="1">
      <alignment horizontal="center" vertical="center" shrinkToFit="1"/>
    </xf>
    <xf numFmtId="180" fontId="14" fillId="10" borderId="12" xfId="5" applyNumberFormat="1" applyFont="1" applyFill="1" applyBorder="1" applyAlignment="1">
      <alignment horizontal="center" vertical="center" shrinkToFit="1"/>
    </xf>
    <xf numFmtId="180" fontId="14" fillId="10" borderId="12" xfId="5" applyNumberFormat="1" applyFont="1" applyFill="1" applyBorder="1" applyAlignment="1">
      <alignment horizontal="center" vertical="center" wrapText="1"/>
    </xf>
    <xf numFmtId="180" fontId="14" fillId="0" borderId="12" xfId="5" applyNumberFormat="1" applyFont="1" applyBorder="1" applyAlignment="1">
      <alignment horizontal="center" vertical="center" shrinkToFit="1"/>
    </xf>
    <xf numFmtId="180" fontId="14" fillId="0" borderId="12" xfId="5" applyNumberFormat="1" applyFont="1" applyFill="1" applyBorder="1" applyAlignment="1">
      <alignment horizontal="center" vertical="center" wrapText="1"/>
    </xf>
    <xf numFmtId="180" fontId="14" fillId="0" borderId="23" xfId="5" applyNumberFormat="1" applyFont="1" applyFill="1" applyBorder="1" applyAlignment="1">
      <alignment horizontal="center" vertical="center" shrinkToFit="1"/>
    </xf>
    <xf numFmtId="180" fontId="14" fillId="11" borderId="14" xfId="5" applyNumberFormat="1" applyFont="1" applyFill="1" applyBorder="1" applyAlignment="1">
      <alignment horizontal="center" vertical="center" shrinkToFit="1"/>
    </xf>
    <xf numFmtId="180" fontId="14" fillId="0" borderId="14" xfId="5" applyNumberFormat="1" applyFont="1" applyFill="1" applyBorder="1" applyAlignment="1">
      <alignment horizontal="center" vertical="center" shrinkToFit="1"/>
    </xf>
    <xf numFmtId="180" fontId="14" fillId="0" borderId="24" xfId="5" applyNumberFormat="1" applyFont="1" applyFill="1" applyBorder="1" applyAlignment="1">
      <alignment horizontal="center" vertical="center" shrinkToFit="1"/>
    </xf>
    <xf numFmtId="180" fontId="14" fillId="0" borderId="16" xfId="5" applyNumberFormat="1" applyFont="1" applyFill="1" applyBorder="1" applyAlignment="1">
      <alignment horizontal="center" vertical="center" shrinkToFit="1"/>
    </xf>
    <xf numFmtId="180" fontId="14" fillId="11" borderId="16" xfId="5" applyNumberFormat="1" applyFont="1" applyFill="1" applyBorder="1" applyAlignment="1">
      <alignment horizontal="center" vertical="center" shrinkToFit="1"/>
    </xf>
    <xf numFmtId="180" fontId="15" fillId="8" borderId="22" xfId="5" applyNumberFormat="1" applyFont="1" applyFill="1" applyBorder="1" applyAlignment="1">
      <alignment horizontal="center" vertical="center" shrinkToFit="1"/>
    </xf>
    <xf numFmtId="180" fontId="15" fillId="8" borderId="12" xfId="5" applyNumberFormat="1" applyFont="1" applyFill="1" applyBorder="1" applyAlignment="1">
      <alignment horizontal="center" vertical="center" shrinkToFit="1"/>
    </xf>
    <xf numFmtId="180" fontId="15" fillId="8" borderId="12" xfId="5" applyNumberFormat="1" applyFont="1" applyFill="1" applyBorder="1" applyAlignment="1">
      <alignment horizontal="center" vertical="center" wrapText="1"/>
    </xf>
    <xf numFmtId="180" fontId="14" fillId="8" borderId="22" xfId="5" applyNumberFormat="1" applyFont="1" applyFill="1" applyBorder="1" applyAlignment="1">
      <alignment horizontal="center" vertical="center" shrinkToFit="1"/>
    </xf>
    <xf numFmtId="180" fontId="14" fillId="12" borderId="22" xfId="5" applyNumberFormat="1" applyFont="1" applyFill="1" applyBorder="1" applyAlignment="1">
      <alignment horizontal="center" vertical="center" shrinkToFit="1"/>
    </xf>
    <xf numFmtId="180" fontId="14" fillId="12" borderId="12" xfId="5" applyNumberFormat="1" applyFont="1" applyFill="1" applyBorder="1" applyAlignment="1">
      <alignment horizontal="center" vertical="center" shrinkToFit="1"/>
    </xf>
    <xf numFmtId="180" fontId="14" fillId="12" borderId="12" xfId="5" applyNumberFormat="1" applyFont="1" applyFill="1" applyBorder="1" applyAlignment="1">
      <alignment horizontal="center" vertical="center" wrapText="1"/>
    </xf>
    <xf numFmtId="180" fontId="14" fillId="8" borderId="23" xfId="5" applyNumberFormat="1" applyFont="1" applyFill="1" applyBorder="1" applyAlignment="1">
      <alignment horizontal="center" vertical="center" shrinkToFit="1"/>
    </xf>
    <xf numFmtId="180" fontId="14" fillId="8" borderId="14" xfId="5" applyNumberFormat="1" applyFont="1" applyFill="1" applyBorder="1" applyAlignment="1">
      <alignment horizontal="center" vertical="center" shrinkToFit="1"/>
    </xf>
    <xf numFmtId="180" fontId="14" fillId="8" borderId="14" xfId="5" applyNumberFormat="1" applyFont="1" applyFill="1" applyBorder="1" applyAlignment="1">
      <alignment horizontal="center" vertical="center" wrapText="1"/>
    </xf>
    <xf numFmtId="180" fontId="14" fillId="12" borderId="24" xfId="5" applyNumberFormat="1" applyFont="1" applyFill="1" applyBorder="1" applyAlignment="1">
      <alignment horizontal="center" vertical="center" shrinkToFit="1"/>
    </xf>
    <xf numFmtId="180" fontId="14" fillId="12" borderId="16" xfId="5" applyNumberFormat="1" applyFont="1" applyFill="1" applyBorder="1" applyAlignment="1">
      <alignment horizontal="center" vertical="center" shrinkToFit="1"/>
    </xf>
    <xf numFmtId="180" fontId="14" fillId="12" borderId="16" xfId="5" applyNumberFormat="1" applyFont="1" applyFill="1" applyBorder="1" applyAlignment="1">
      <alignment horizontal="center" vertical="center" wrapText="1"/>
    </xf>
    <xf numFmtId="180" fontId="16" fillId="0" borderId="22" xfId="5" applyNumberFormat="1" applyFont="1" applyFill="1" applyBorder="1" applyAlignment="1">
      <alignment horizontal="center" vertical="center" shrinkToFit="1"/>
    </xf>
    <xf numFmtId="180" fontId="16" fillId="0" borderId="12" xfId="5" applyNumberFormat="1" applyFont="1" applyFill="1" applyBorder="1" applyAlignment="1">
      <alignment horizontal="center" vertical="center" shrinkToFit="1"/>
    </xf>
    <xf numFmtId="180" fontId="16" fillId="0" borderId="12" xfId="5" applyNumberFormat="1" applyFont="1" applyFill="1" applyBorder="1" applyAlignment="1">
      <alignment horizontal="center" vertical="center" wrapText="1"/>
    </xf>
    <xf numFmtId="180" fontId="14" fillId="11" borderId="14" xfId="5" applyNumberFormat="1" applyFont="1" applyFill="1" applyBorder="1" applyAlignment="1">
      <alignment horizontal="center" vertical="center" wrapText="1"/>
    </xf>
    <xf numFmtId="180" fontId="14" fillId="0" borderId="14" xfId="5" applyNumberFormat="1" applyFont="1" applyFill="1" applyBorder="1" applyAlignment="1">
      <alignment horizontal="center" vertical="center" wrapText="1"/>
    </xf>
    <xf numFmtId="180" fontId="14" fillId="11" borderId="16" xfId="5" applyNumberFormat="1" applyFont="1" applyFill="1" applyBorder="1" applyAlignment="1">
      <alignment horizontal="center" vertical="center" wrapText="1"/>
    </xf>
    <xf numFmtId="180" fontId="14" fillId="0" borderId="16" xfId="5" applyNumberFormat="1" applyFont="1" applyFill="1" applyBorder="1" applyAlignment="1">
      <alignment horizontal="center" vertical="center" wrapText="1"/>
    </xf>
    <xf numFmtId="180" fontId="14" fillId="12" borderId="14" xfId="5" applyNumberFormat="1" applyFont="1" applyFill="1" applyBorder="1" applyAlignment="1">
      <alignment horizontal="center" vertical="center" wrapText="1"/>
    </xf>
    <xf numFmtId="180" fontId="14" fillId="0" borderId="22" xfId="5" applyNumberFormat="1" applyFont="1" applyFill="1" applyBorder="1" applyAlignment="1">
      <alignment horizontal="center" vertical="center" wrapText="1"/>
    </xf>
    <xf numFmtId="180" fontId="14" fillId="12" borderId="22" xfId="5" applyNumberFormat="1" applyFont="1" applyFill="1" applyBorder="1" applyAlignment="1">
      <alignment horizontal="center" vertical="center" wrapText="1"/>
    </xf>
    <xf numFmtId="180" fontId="16" fillId="0" borderId="22" xfId="5" applyNumberFormat="1" applyFont="1" applyFill="1" applyBorder="1" applyAlignment="1">
      <alignment horizontal="center" vertical="center" wrapText="1"/>
    </xf>
    <xf numFmtId="180" fontId="14" fillId="0" borderId="23" xfId="5" applyNumberFormat="1" applyFont="1" applyFill="1" applyBorder="1" applyAlignment="1">
      <alignment horizontal="center" vertical="center" wrapText="1"/>
    </xf>
    <xf numFmtId="180" fontId="14" fillId="0" borderId="24" xfId="5" applyNumberFormat="1" applyFont="1" applyFill="1" applyBorder="1" applyAlignment="1">
      <alignment horizontal="center" vertical="center" wrapText="1"/>
    </xf>
    <xf numFmtId="180" fontId="14" fillId="0" borderId="22" xfId="5" applyNumberFormat="1" applyFont="1" applyFill="1" applyBorder="1" applyAlignment="1">
      <alignment horizontal="right" vertical="center" wrapText="1"/>
    </xf>
    <xf numFmtId="180" fontId="14" fillId="8" borderId="22" xfId="5" applyNumberFormat="1" applyFont="1" applyFill="1" applyBorder="1" applyAlignment="1">
      <alignment horizontal="center" vertical="center" wrapText="1"/>
    </xf>
    <xf numFmtId="183" fontId="14" fillId="0" borderId="22" xfId="6" applyNumberFormat="1" applyFont="1" applyFill="1" applyBorder="1" applyAlignment="1">
      <alignment horizontal="center" vertical="center" wrapText="1"/>
    </xf>
    <xf numFmtId="183" fontId="14" fillId="0" borderId="12" xfId="6" applyNumberFormat="1" applyFont="1" applyFill="1" applyBorder="1" applyAlignment="1">
      <alignment horizontal="center" vertical="center" wrapText="1"/>
    </xf>
    <xf numFmtId="183" fontId="14" fillId="0" borderId="23" xfId="6" applyNumberFormat="1" applyFont="1" applyFill="1" applyBorder="1" applyAlignment="1">
      <alignment horizontal="center" vertical="center" wrapText="1"/>
    </xf>
    <xf numFmtId="183" fontId="14" fillId="0" borderId="14" xfId="6" applyNumberFormat="1" applyFont="1" applyFill="1" applyBorder="1" applyAlignment="1">
      <alignment horizontal="center" vertical="center" wrapText="1"/>
    </xf>
    <xf numFmtId="183" fontId="14" fillId="12" borderId="24" xfId="6" applyNumberFormat="1" applyFont="1" applyFill="1" applyBorder="1" applyAlignment="1">
      <alignment horizontal="center" vertical="center" wrapText="1"/>
    </xf>
    <xf numFmtId="183" fontId="14" fillId="12" borderId="16" xfId="6" applyNumberFormat="1" applyFont="1" applyFill="1" applyBorder="1" applyAlignment="1">
      <alignment horizontal="center" vertical="center" wrapText="1"/>
    </xf>
    <xf numFmtId="183" fontId="14" fillId="9" borderId="22" xfId="6" applyNumberFormat="1" applyFont="1" applyFill="1" applyBorder="1" applyAlignment="1">
      <alignment horizontal="center" vertical="center" wrapText="1"/>
    </xf>
    <xf numFmtId="183" fontId="14" fillId="9" borderId="12" xfId="6" applyNumberFormat="1" applyFont="1" applyFill="1" applyBorder="1" applyAlignment="1">
      <alignment horizontal="center" vertical="center" wrapText="1"/>
    </xf>
    <xf numFmtId="183" fontId="14" fillId="8" borderId="22" xfId="6" applyNumberFormat="1" applyFont="1" applyFill="1" applyBorder="1" applyAlignment="1">
      <alignment horizontal="center" vertical="center" wrapText="1"/>
    </xf>
    <xf numFmtId="183" fontId="14" fillId="8" borderId="12" xfId="6" applyNumberFormat="1" applyFont="1" applyFill="1" applyBorder="1" applyAlignment="1">
      <alignment horizontal="center" vertical="center" wrapText="1"/>
    </xf>
    <xf numFmtId="183" fontId="14" fillId="12" borderId="22" xfId="6" applyNumberFormat="1" applyFont="1" applyFill="1" applyBorder="1" applyAlignment="1">
      <alignment horizontal="center" vertical="center" wrapText="1"/>
    </xf>
    <xf numFmtId="183" fontId="14" fillId="12" borderId="12" xfId="6" applyNumberFormat="1" applyFont="1" applyFill="1" applyBorder="1" applyAlignment="1">
      <alignment horizontal="center" vertical="center" wrapText="1"/>
    </xf>
    <xf numFmtId="183" fontId="14" fillId="8" borderId="23" xfId="6" applyNumberFormat="1" applyFont="1" applyFill="1" applyBorder="1" applyAlignment="1">
      <alignment horizontal="center" vertical="center" wrapText="1"/>
    </xf>
    <xf numFmtId="183" fontId="14" fillId="8" borderId="14" xfId="6" applyNumberFormat="1" applyFont="1" applyFill="1" applyBorder="1" applyAlignment="1">
      <alignment horizontal="center" vertical="center" wrapText="1"/>
    </xf>
    <xf numFmtId="180" fontId="14" fillId="8" borderId="29" xfId="5" applyNumberFormat="1" applyFont="1" applyFill="1" applyBorder="1" applyAlignment="1">
      <alignment horizontal="center" vertical="center" wrapText="1"/>
    </xf>
    <xf numFmtId="180" fontId="14" fillId="11" borderId="29" xfId="5" applyNumberFormat="1" applyFont="1" applyFill="1" applyBorder="1" applyAlignment="1">
      <alignment horizontal="center" vertical="center" wrapText="1"/>
    </xf>
    <xf numFmtId="180" fontId="14" fillId="10" borderId="29" xfId="5" applyNumberFormat="1" applyFont="1" applyFill="1" applyBorder="1" applyAlignment="1">
      <alignment horizontal="center" vertical="center" wrapText="1"/>
    </xf>
    <xf numFmtId="180" fontId="14" fillId="0" borderId="29" xfId="5" applyNumberFormat="1" applyFont="1" applyFill="1" applyBorder="1" applyAlignment="1">
      <alignment horizontal="center" vertical="center" wrapText="1"/>
    </xf>
    <xf numFmtId="180" fontId="15" fillId="8" borderId="29" xfId="5" applyNumberFormat="1" applyFont="1" applyFill="1" applyBorder="1" applyAlignment="1">
      <alignment horizontal="center" vertical="center" wrapText="1"/>
    </xf>
    <xf numFmtId="180" fontId="14" fillId="12" borderId="29" xfId="5" applyNumberFormat="1" applyFont="1" applyFill="1" applyBorder="1" applyAlignment="1">
      <alignment horizontal="center" vertical="center" wrapText="1"/>
    </xf>
    <xf numFmtId="180" fontId="14" fillId="8" borderId="30" xfId="5" applyNumberFormat="1" applyFont="1" applyFill="1" applyBorder="1" applyAlignment="1">
      <alignment horizontal="center" vertical="center" wrapText="1"/>
    </xf>
    <xf numFmtId="180" fontId="14" fillId="12" borderId="31" xfId="5" applyNumberFormat="1" applyFont="1" applyFill="1" applyBorder="1" applyAlignment="1">
      <alignment horizontal="center" vertical="center" wrapText="1"/>
    </xf>
    <xf numFmtId="180" fontId="16" fillId="0" borderId="29" xfId="5" applyNumberFormat="1" applyFont="1" applyFill="1" applyBorder="1" applyAlignment="1">
      <alignment horizontal="center" vertical="center" wrapText="1"/>
    </xf>
    <xf numFmtId="180" fontId="14" fillId="12" borderId="30" xfId="5" applyNumberFormat="1" applyFont="1" applyFill="1" applyBorder="1" applyAlignment="1">
      <alignment horizontal="center" vertical="center" wrapText="1"/>
    </xf>
    <xf numFmtId="180" fontId="14" fillId="0" borderId="30" xfId="5" applyNumberFormat="1" applyFont="1" applyFill="1" applyBorder="1" applyAlignment="1">
      <alignment horizontal="center" vertical="center" wrapText="1"/>
    </xf>
    <xf numFmtId="180" fontId="14" fillId="0" borderId="31" xfId="5" applyNumberFormat="1" applyFont="1" applyFill="1" applyBorder="1" applyAlignment="1">
      <alignment horizontal="center" vertical="center" wrapText="1"/>
    </xf>
    <xf numFmtId="183" fontId="14" fillId="0" borderId="29" xfId="6" applyNumberFormat="1" applyFont="1" applyFill="1" applyBorder="1" applyAlignment="1">
      <alignment horizontal="center" vertical="center" wrapText="1"/>
    </xf>
    <xf numFmtId="183" fontId="14" fillId="0" borderId="30" xfId="6" applyNumberFormat="1" applyFont="1" applyFill="1" applyBorder="1" applyAlignment="1">
      <alignment horizontal="center" vertical="center" wrapText="1"/>
    </xf>
    <xf numFmtId="183" fontId="14" fillId="9" borderId="29" xfId="6" applyNumberFormat="1" applyFont="1" applyFill="1" applyBorder="1" applyAlignment="1">
      <alignment horizontal="center" vertical="center" wrapText="1"/>
    </xf>
    <xf numFmtId="183" fontId="14" fillId="8" borderId="29" xfId="6" applyNumberFormat="1" applyFont="1" applyFill="1" applyBorder="1" applyAlignment="1">
      <alignment horizontal="center" vertical="center" wrapText="1"/>
    </xf>
    <xf numFmtId="183" fontId="14" fillId="12" borderId="29" xfId="6" applyNumberFormat="1" applyFont="1" applyFill="1" applyBorder="1" applyAlignment="1">
      <alignment horizontal="center" vertical="center" wrapText="1"/>
    </xf>
    <xf numFmtId="183" fontId="14" fillId="8" borderId="30" xfId="6" applyNumberFormat="1" applyFont="1" applyFill="1" applyBorder="1" applyAlignment="1">
      <alignment horizontal="center" vertical="center" wrapText="1"/>
    </xf>
    <xf numFmtId="176" fontId="8" fillId="0" borderId="0" xfId="0" applyFont="1"/>
    <xf numFmtId="176" fontId="0" fillId="3" borderId="0" xfId="0" applyFill="1"/>
    <xf numFmtId="0" fontId="5" fillId="0" borderId="7" xfId="7" applyNumberFormat="1" applyFont="1" applyFill="1" applyBorder="1" applyAlignment="1">
      <alignment horizontal="center" vertical="center" wrapText="1"/>
    </xf>
    <xf numFmtId="185" fontId="5" fillId="0" borderId="8" xfId="7" applyFont="1" applyFill="1" applyBorder="1" applyAlignment="1">
      <alignment horizontal="center" vertical="center" wrapText="1"/>
    </xf>
    <xf numFmtId="183" fontId="5" fillId="13" borderId="21" xfId="7" applyNumberFormat="1" applyFont="1" applyFill="1" applyBorder="1" applyAlignment="1">
      <alignment horizontal="center" vertical="center" wrapText="1"/>
    </xf>
    <xf numFmtId="183" fontId="5" fillId="13" borderId="20" xfId="7" applyNumberFormat="1" applyFont="1" applyFill="1" applyBorder="1" applyAlignment="1">
      <alignment horizontal="center" vertical="center" wrapText="1"/>
    </xf>
    <xf numFmtId="183" fontId="5" fillId="13" borderId="27" xfId="7" applyNumberFormat="1" applyFont="1" applyFill="1" applyBorder="1" applyAlignment="1">
      <alignment horizontal="center" vertical="center" wrapText="1"/>
    </xf>
    <xf numFmtId="183" fontId="5" fillId="13" borderId="33" xfId="7" applyNumberFormat="1" applyFont="1" applyFill="1" applyBorder="1" applyAlignment="1">
      <alignment horizontal="center" vertical="center" wrapText="1"/>
    </xf>
    <xf numFmtId="183" fontId="14" fillId="6" borderId="34" xfId="6" applyNumberFormat="1" applyFont="1" applyFill="1" applyBorder="1" applyAlignment="1">
      <alignment horizontal="center" vertical="center" wrapText="1"/>
    </xf>
    <xf numFmtId="0" fontId="2" fillId="0" borderId="11" xfId="7" applyNumberFormat="1" applyFont="1" applyFill="1" applyBorder="1" applyAlignment="1">
      <alignment horizontal="center" vertical="center"/>
    </xf>
    <xf numFmtId="183" fontId="14" fillId="0" borderId="35" xfId="6" applyNumberFormat="1" applyFont="1" applyFill="1" applyBorder="1" applyAlignment="1">
      <alignment horizontal="center" vertical="center" wrapText="1"/>
    </xf>
    <xf numFmtId="0" fontId="2" fillId="6" borderId="11" xfId="7" applyNumberFormat="1" applyFont="1" applyFill="1" applyBorder="1" applyAlignment="1">
      <alignment horizontal="center" vertical="center"/>
    </xf>
    <xf numFmtId="183" fontId="14" fillId="6" borderId="35" xfId="6" applyNumberFormat="1" applyFont="1" applyFill="1" applyBorder="1" applyAlignment="1">
      <alignment horizontal="center" vertical="center" wrapText="1"/>
    </xf>
    <xf numFmtId="0" fontId="2" fillId="0" borderId="13" xfId="7" applyNumberFormat="1" applyFont="1" applyFill="1" applyBorder="1" applyAlignment="1">
      <alignment horizontal="center" vertical="center"/>
    </xf>
    <xf numFmtId="183" fontId="14" fillId="0" borderId="36" xfId="6" applyNumberFormat="1" applyFont="1" applyFill="1" applyBorder="1" applyAlignment="1">
      <alignment horizontal="center" vertical="center" wrapText="1"/>
    </xf>
    <xf numFmtId="0" fontId="2" fillId="0" borderId="15" xfId="7" applyNumberFormat="1" applyFont="1" applyFill="1" applyBorder="1" applyAlignment="1">
      <alignment horizontal="center" vertical="center"/>
    </xf>
    <xf numFmtId="183" fontId="14" fillId="0" borderId="37" xfId="6" applyNumberFormat="1" applyFont="1" applyFill="1" applyBorder="1" applyAlignment="1">
      <alignment horizontal="center" vertical="center" wrapText="1"/>
    </xf>
    <xf numFmtId="183" fontId="15" fillId="6" borderId="35" xfId="7" applyNumberFormat="1" applyFont="1" applyFill="1" applyBorder="1" applyAlignment="1">
      <alignment horizontal="right" vertical="center" wrapText="1"/>
    </xf>
    <xf numFmtId="183" fontId="14" fillId="6" borderId="36" xfId="6" applyNumberFormat="1" applyFont="1" applyFill="1" applyBorder="1" applyAlignment="1">
      <alignment horizontal="center" vertical="center" wrapText="1"/>
    </xf>
    <xf numFmtId="0" fontId="2" fillId="8" borderId="11" xfId="7" applyNumberFormat="1" applyFont="1" applyFill="1" applyBorder="1" applyAlignment="1">
      <alignment horizontal="center" vertical="center"/>
    </xf>
    <xf numFmtId="183" fontId="15" fillId="8" borderId="35" xfId="6" applyNumberFormat="1" applyFont="1" applyFill="1" applyBorder="1" applyAlignment="1">
      <alignment horizontal="center" vertical="center" wrapText="1"/>
    </xf>
    <xf numFmtId="183" fontId="15" fillId="6" borderId="35" xfId="6" applyNumberFormat="1" applyFont="1" applyFill="1" applyBorder="1" applyAlignment="1">
      <alignment horizontal="center" vertical="center" wrapText="1"/>
    </xf>
    <xf numFmtId="183" fontId="12" fillId="8" borderId="35" xfId="6" applyNumberFormat="1" applyFont="1" applyFill="1" applyBorder="1" applyAlignment="1">
      <alignment horizontal="center" vertical="center" wrapText="1"/>
    </xf>
    <xf numFmtId="183" fontId="14" fillId="0" borderId="16" xfId="6" applyNumberFormat="1" applyFont="1" applyFill="1" applyBorder="1" applyAlignment="1">
      <alignment horizontal="center" vertical="center" wrapText="1"/>
    </xf>
    <xf numFmtId="183" fontId="14" fillId="0" borderId="31" xfId="6" applyNumberFormat="1" applyFont="1" applyFill="1" applyBorder="1" applyAlignment="1">
      <alignment horizontal="center" vertical="center" wrapText="1"/>
    </xf>
    <xf numFmtId="0" fontId="12" fillId="8" borderId="18" xfId="4" applyNumberFormat="1" applyFont="1" applyFill="1" applyBorder="1" applyAlignment="1">
      <alignment horizontal="center" vertical="center"/>
    </xf>
    <xf numFmtId="181" fontId="12" fillId="8" borderId="14" xfId="4" applyFont="1" applyFill="1" applyBorder="1" applyAlignment="1">
      <alignment horizontal="center" vertical="center"/>
    </xf>
    <xf numFmtId="183" fontId="12" fillId="8" borderId="23" xfId="6" applyNumberFormat="1" applyFont="1" applyFill="1" applyBorder="1" applyAlignment="1">
      <alignment horizontal="center" vertical="center" wrapText="1"/>
    </xf>
    <xf numFmtId="183" fontId="12" fillId="8" borderId="14" xfId="6" applyNumberFormat="1" applyFont="1" applyFill="1" applyBorder="1" applyAlignment="1">
      <alignment horizontal="center" vertical="center" wrapText="1"/>
    </xf>
    <xf numFmtId="183" fontId="12" fillId="8" borderId="30" xfId="6" applyNumberFormat="1" applyFont="1" applyFill="1" applyBorder="1" applyAlignment="1">
      <alignment horizontal="center" vertical="center" wrapText="1"/>
    </xf>
    <xf numFmtId="183" fontId="12" fillId="8" borderId="36" xfId="6" applyNumberFormat="1" applyFont="1" applyFill="1" applyBorder="1" applyAlignment="1">
      <alignment horizontal="center" vertical="center" wrapText="1"/>
    </xf>
    <xf numFmtId="0" fontId="0" fillId="0" borderId="0" xfId="0" applyNumberFormat="1"/>
    <xf numFmtId="176" fontId="18" fillId="0" borderId="0" xfId="0" applyFont="1"/>
    <xf numFmtId="0" fontId="18" fillId="0" borderId="0" xfId="0" applyNumberFormat="1" applyFont="1"/>
    <xf numFmtId="0" fontId="8" fillId="0" borderId="0" xfId="0" applyNumberFormat="1" applyFont="1"/>
    <xf numFmtId="180" fontId="8" fillId="0" borderId="0" xfId="1" applyNumberFormat="1" applyFont="1"/>
    <xf numFmtId="176" fontId="0" fillId="6" borderId="0" xfId="0" applyFill="1"/>
    <xf numFmtId="180" fontId="0" fillId="6" borderId="0" xfId="1" applyNumberFormat="1" applyFont="1" applyFill="1"/>
    <xf numFmtId="176" fontId="8" fillId="6" borderId="0" xfId="0" applyFont="1" applyFill="1"/>
    <xf numFmtId="180" fontId="8" fillId="6" borderId="0" xfId="1" applyNumberFormat="1" applyFont="1" applyFill="1"/>
    <xf numFmtId="180" fontId="8" fillId="13" borderId="38" xfId="1" applyNumberFormat="1" applyFont="1" applyFill="1" applyBorder="1"/>
    <xf numFmtId="180" fontId="8" fillId="13" borderId="6" xfId="1" applyNumberFormat="1" applyFont="1" applyFill="1" applyBorder="1"/>
    <xf numFmtId="180" fontId="8" fillId="13" borderId="39" xfId="1" applyNumberFormat="1" applyFont="1" applyFill="1" applyBorder="1"/>
    <xf numFmtId="180" fontId="8" fillId="13" borderId="40" xfId="1" applyNumberFormat="1" applyFont="1" applyFill="1" applyBorder="1"/>
    <xf numFmtId="180" fontId="8" fillId="13" borderId="0" xfId="1" applyNumberFormat="1" applyFont="1" applyFill="1" applyBorder="1"/>
    <xf numFmtId="180" fontId="8" fillId="13" borderId="41" xfId="1" applyNumberFormat="1" applyFont="1" applyFill="1" applyBorder="1"/>
    <xf numFmtId="180" fontId="8" fillId="13" borderId="42" xfId="1" applyNumberFormat="1" applyFont="1" applyFill="1" applyBorder="1"/>
    <xf numFmtId="180" fontId="8" fillId="13" borderId="43" xfId="1" applyNumberFormat="1" applyFont="1" applyFill="1" applyBorder="1"/>
    <xf numFmtId="180" fontId="8" fillId="13" borderId="44" xfId="1" applyNumberFormat="1" applyFont="1" applyFill="1" applyBorder="1"/>
    <xf numFmtId="180" fontId="0" fillId="13" borderId="40" xfId="1" applyNumberFormat="1" applyFont="1" applyFill="1" applyBorder="1"/>
    <xf numFmtId="180" fontId="0" fillId="13" borderId="0" xfId="1" applyNumberFormat="1" applyFont="1" applyFill="1" applyBorder="1"/>
    <xf numFmtId="180" fontId="0" fillId="13" borderId="41" xfId="1" applyNumberFormat="1" applyFont="1" applyFill="1" applyBorder="1"/>
    <xf numFmtId="183" fontId="5" fillId="13" borderId="45" xfId="7" applyNumberFormat="1" applyFont="1" applyFill="1" applyBorder="1" applyAlignment="1">
      <alignment horizontal="center" vertical="center" wrapText="1"/>
    </xf>
    <xf numFmtId="183" fontId="12" fillId="8" borderId="32" xfId="6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0" fillId="0" borderId="2" xfId="0" applyBorder="1" applyAlignment="1">
      <alignment horizontal="center" vertical="center" wrapText="1"/>
    </xf>
    <xf numFmtId="176" fontId="0" fillId="0" borderId="3" xfId="0" applyBorder="1" applyAlignment="1">
      <alignment horizontal="center" vertical="center" wrapText="1"/>
    </xf>
    <xf numFmtId="0" fontId="12" fillId="8" borderId="46" xfId="4" applyNumberFormat="1" applyFont="1" applyFill="1" applyBorder="1" applyAlignment="1">
      <alignment horizontal="center" vertical="center"/>
    </xf>
    <xf numFmtId="176" fontId="12" fillId="8" borderId="47" xfId="0" applyFont="1" applyFill="1" applyBorder="1" applyAlignment="1">
      <alignment shrinkToFit="1"/>
    </xf>
    <xf numFmtId="181" fontId="12" fillId="8" borderId="48" xfId="4" applyFont="1" applyFill="1" applyBorder="1" applyAlignment="1">
      <alignment horizontal="center" vertical="center"/>
    </xf>
    <xf numFmtId="183" fontId="12" fillId="8" borderId="49" xfId="6" applyNumberFormat="1" applyFont="1" applyFill="1" applyBorder="1" applyAlignment="1">
      <alignment horizontal="center" vertical="center" wrapText="1"/>
    </xf>
    <xf numFmtId="183" fontId="12" fillId="8" borderId="48" xfId="6" applyNumberFormat="1" applyFont="1" applyFill="1" applyBorder="1" applyAlignment="1">
      <alignment horizontal="center" vertical="center" wrapText="1"/>
    </xf>
    <xf numFmtId="183" fontId="12" fillId="8" borderId="50" xfId="6" applyNumberFormat="1" applyFont="1" applyFill="1" applyBorder="1" applyAlignment="1">
      <alignment horizontal="center" vertical="center" wrapText="1"/>
    </xf>
    <xf numFmtId="183" fontId="12" fillId="8" borderId="51" xfId="6" applyNumberFormat="1" applyFont="1" applyFill="1" applyBorder="1" applyAlignment="1">
      <alignment horizontal="center" vertical="center" wrapText="1"/>
    </xf>
    <xf numFmtId="183" fontId="12" fillId="8" borderId="52" xfId="6" applyNumberFormat="1" applyFont="1" applyFill="1" applyBorder="1" applyAlignment="1">
      <alignment horizontal="center" vertical="center" wrapText="1"/>
    </xf>
    <xf numFmtId="185" fontId="5" fillId="0" borderId="8" xfId="7" applyNumberFormat="1" applyFont="1" applyFill="1" applyBorder="1" applyAlignment="1">
      <alignment horizontal="center" vertical="center" wrapText="1"/>
    </xf>
    <xf numFmtId="185" fontId="2" fillId="10" borderId="10" xfId="7" applyNumberFormat="1" applyFont="1" applyFill="1" applyBorder="1" applyAlignment="1">
      <alignment horizontal="left" vertical="center"/>
    </xf>
    <xf numFmtId="185" fontId="2" fillId="8" borderId="12" xfId="7" applyNumberFormat="1" applyFont="1" applyFill="1" applyBorder="1" applyAlignment="1">
      <alignment horizontal="left" vertical="center"/>
    </xf>
    <xf numFmtId="185" fontId="2" fillId="11" borderId="12" xfId="7" applyNumberFormat="1" applyFont="1" applyFill="1" applyBorder="1" applyAlignment="1">
      <alignment horizontal="left" vertical="center"/>
    </xf>
    <xf numFmtId="185" fontId="2" fillId="10" borderId="12" xfId="7" applyNumberFormat="1" applyFont="1" applyFill="1" applyBorder="1" applyAlignment="1">
      <alignment horizontal="left" vertical="center"/>
    </xf>
    <xf numFmtId="185" fontId="2" fillId="0" borderId="12" xfId="7" applyNumberFormat="1" applyFont="1" applyFill="1" applyBorder="1" applyAlignment="1">
      <alignment horizontal="left" vertical="center"/>
    </xf>
    <xf numFmtId="185" fontId="2" fillId="0" borderId="14" xfId="7" applyNumberFormat="1" applyFont="1" applyFill="1" applyBorder="1" applyAlignment="1">
      <alignment horizontal="left" vertical="center"/>
    </xf>
    <xf numFmtId="185" fontId="2" fillId="0" borderId="16" xfId="7" applyNumberFormat="1" applyFont="1" applyFill="1" applyBorder="1" applyAlignment="1">
      <alignment horizontal="left" vertical="center"/>
    </xf>
    <xf numFmtId="185" fontId="2" fillId="12" borderId="12" xfId="7" applyNumberFormat="1" applyFont="1" applyFill="1" applyBorder="1" applyAlignment="1">
      <alignment horizontal="left" vertical="center"/>
    </xf>
    <xf numFmtId="185" fontId="2" fillId="8" borderId="14" xfId="7" applyNumberFormat="1" applyFont="1" applyFill="1" applyBorder="1" applyAlignment="1">
      <alignment horizontal="left" vertical="center"/>
    </xf>
    <xf numFmtId="185" fontId="2" fillId="12" borderId="16" xfId="7" applyNumberFormat="1" applyFont="1" applyFill="1" applyBorder="1" applyAlignment="1">
      <alignment horizontal="left" vertical="center"/>
    </xf>
    <xf numFmtId="185" fontId="2" fillId="8" borderId="12" xfId="4" applyNumberFormat="1" applyFont="1" applyFill="1" applyBorder="1" applyAlignment="1">
      <alignment horizontal="left" vertical="center"/>
    </xf>
    <xf numFmtId="185" fontId="2" fillId="12" borderId="14" xfId="7" applyNumberFormat="1" applyFont="1" applyFill="1" applyBorder="1" applyAlignment="1">
      <alignment horizontal="left" vertical="center"/>
    </xf>
    <xf numFmtId="185" fontId="2" fillId="6" borderId="12" xfId="7" applyNumberFormat="1" applyFont="1" applyFill="1" applyBorder="1" applyAlignment="1">
      <alignment horizontal="left" vertical="center"/>
    </xf>
    <xf numFmtId="185" fontId="2" fillId="11" borderId="14" xfId="7" applyNumberFormat="1" applyFont="1" applyFill="1" applyBorder="1" applyAlignment="1">
      <alignment horizontal="left" vertical="center"/>
    </xf>
    <xf numFmtId="185" fontId="2" fillId="8" borderId="16" xfId="7" applyNumberFormat="1" applyFont="1" applyFill="1" applyBorder="1" applyAlignment="1">
      <alignment vertical="center"/>
    </xf>
    <xf numFmtId="185" fontId="2" fillId="9" borderId="12" xfId="7" applyNumberFormat="1" applyFont="1" applyFill="1" applyBorder="1" applyAlignment="1">
      <alignment vertical="center"/>
    </xf>
    <xf numFmtId="185" fontId="2" fillId="8" borderId="12" xfId="7" applyNumberFormat="1" applyFont="1" applyFill="1" applyBorder="1" applyAlignment="1">
      <alignment vertical="center"/>
    </xf>
    <xf numFmtId="185" fontId="2" fillId="0" borderId="12" xfId="7" applyNumberFormat="1" applyFont="1" applyFill="1" applyBorder="1" applyAlignment="1">
      <alignment vertical="center"/>
    </xf>
    <xf numFmtId="185" fontId="12" fillId="8" borderId="17" xfId="0" applyNumberFormat="1" applyFont="1" applyFill="1" applyBorder="1" applyAlignment="1">
      <alignment shrinkToFit="1"/>
    </xf>
    <xf numFmtId="185" fontId="12" fillId="9" borderId="17" xfId="0" applyNumberFormat="1" applyFont="1" applyFill="1" applyBorder="1" applyAlignment="1">
      <alignment shrinkToFit="1"/>
    </xf>
    <xf numFmtId="185" fontId="12" fillId="11" borderId="17" xfId="0" applyNumberFormat="1" applyFont="1" applyFill="1" applyBorder="1" applyAlignment="1">
      <alignment shrinkToFit="1"/>
    </xf>
    <xf numFmtId="185" fontId="12" fillId="0" borderId="17" xfId="0" applyNumberFormat="1" applyFont="1" applyFill="1" applyBorder="1" applyAlignment="1">
      <alignment shrinkToFit="1"/>
    </xf>
    <xf numFmtId="185" fontId="12" fillId="8" borderId="19" xfId="0" applyNumberFormat="1" applyFont="1" applyFill="1" applyBorder="1" applyAlignment="1">
      <alignment shrinkToFit="1"/>
    </xf>
    <xf numFmtId="0" fontId="2" fillId="10" borderId="9" xfId="7" applyNumberFormat="1" applyFont="1" applyFill="1" applyBorder="1" applyAlignment="1">
      <alignment horizontal="center" vertical="center"/>
    </xf>
    <xf numFmtId="0" fontId="2" fillId="11" borderId="11" xfId="7" applyNumberFormat="1" applyFont="1" applyFill="1" applyBorder="1" applyAlignment="1">
      <alignment horizontal="center" vertical="center"/>
    </xf>
    <xf numFmtId="0" fontId="2" fillId="10" borderId="11" xfId="7" applyNumberFormat="1" applyFont="1" applyFill="1" applyBorder="1" applyAlignment="1">
      <alignment horizontal="center" vertical="center"/>
    </xf>
    <xf numFmtId="0" fontId="2" fillId="12" borderId="11" xfId="7" applyNumberFormat="1" applyFont="1" applyFill="1" applyBorder="1" applyAlignment="1">
      <alignment horizontal="center" vertical="center"/>
    </xf>
    <xf numFmtId="0" fontId="2" fillId="8" borderId="13" xfId="7" applyNumberFormat="1" applyFont="1" applyFill="1" applyBorder="1" applyAlignment="1">
      <alignment horizontal="center" vertical="center"/>
    </xf>
    <xf numFmtId="0" fontId="2" fillId="12" borderId="15" xfId="7" applyNumberFormat="1" applyFont="1" applyFill="1" applyBorder="1" applyAlignment="1">
      <alignment horizontal="center" vertical="center"/>
    </xf>
    <xf numFmtId="0" fontId="2" fillId="11" borderId="13" xfId="7" applyNumberFormat="1" applyFont="1" applyFill="1" applyBorder="1" applyAlignment="1">
      <alignment horizontal="center" vertical="center"/>
    </xf>
    <xf numFmtId="0" fontId="2" fillId="11" borderId="15" xfId="7" applyNumberFormat="1" applyFont="1" applyFill="1" applyBorder="1" applyAlignment="1">
      <alignment horizontal="center" vertical="center"/>
    </xf>
    <xf numFmtId="0" fontId="2" fillId="12" borderId="13" xfId="7" applyNumberFormat="1" applyFont="1" applyFill="1" applyBorder="1" applyAlignment="1">
      <alignment horizontal="center" vertical="center"/>
    </xf>
    <xf numFmtId="0" fontId="2" fillId="8" borderId="15" xfId="7" applyNumberFormat="1" applyFont="1" applyFill="1" applyBorder="1" applyAlignment="1">
      <alignment horizontal="center" vertical="center"/>
    </xf>
    <xf numFmtId="0" fontId="2" fillId="9" borderId="11" xfId="7" applyNumberFormat="1" applyFont="1" applyFill="1" applyBorder="1" applyAlignment="1">
      <alignment horizontal="center" vertical="center"/>
    </xf>
    <xf numFmtId="0" fontId="2" fillId="8" borderId="18" xfId="7" applyNumberFormat="1" applyFont="1" applyFill="1" applyBorder="1" applyAlignment="1">
      <alignment horizontal="center" vertical="center"/>
    </xf>
    <xf numFmtId="185" fontId="2" fillId="10" borderId="10" xfId="7" applyNumberFormat="1" applyFont="1" applyFill="1" applyBorder="1" applyAlignment="1">
      <alignment horizontal="center" vertical="center"/>
    </xf>
    <xf numFmtId="185" fontId="2" fillId="8" borderId="12" xfId="7" applyNumberFormat="1" applyFont="1" applyFill="1" applyBorder="1" applyAlignment="1">
      <alignment horizontal="center" vertical="center"/>
    </xf>
    <xf numFmtId="185" fontId="2" fillId="11" borderId="12" xfId="7" applyNumberFormat="1" applyFont="1" applyFill="1" applyBorder="1" applyAlignment="1">
      <alignment horizontal="center" vertical="center"/>
    </xf>
    <xf numFmtId="185" fontId="2" fillId="10" borderId="12" xfId="7" applyNumberFormat="1" applyFont="1" applyFill="1" applyBorder="1" applyAlignment="1">
      <alignment horizontal="center" vertical="center"/>
    </xf>
    <xf numFmtId="185" fontId="2" fillId="0" borderId="12" xfId="7" applyNumberFormat="1" applyFont="1" applyFill="1" applyBorder="1" applyAlignment="1">
      <alignment horizontal="center" vertical="center"/>
    </xf>
    <xf numFmtId="185" fontId="2" fillId="0" borderId="14" xfId="7" applyNumberFormat="1" applyFont="1" applyFill="1" applyBorder="1" applyAlignment="1">
      <alignment horizontal="center" vertical="center"/>
    </xf>
    <xf numFmtId="185" fontId="2" fillId="0" borderId="16" xfId="7" applyNumberFormat="1" applyFont="1" applyFill="1" applyBorder="1" applyAlignment="1">
      <alignment horizontal="center" vertical="center"/>
    </xf>
    <xf numFmtId="185" fontId="2" fillId="12" borderId="12" xfId="7" applyNumberFormat="1" applyFont="1" applyFill="1" applyBorder="1" applyAlignment="1">
      <alignment horizontal="center" vertical="center"/>
    </xf>
    <xf numFmtId="185" fontId="2" fillId="8" borderId="14" xfId="7" applyNumberFormat="1" applyFont="1" applyFill="1" applyBorder="1" applyAlignment="1">
      <alignment horizontal="center" vertical="center"/>
    </xf>
    <xf numFmtId="185" fontId="2" fillId="12" borderId="16" xfId="7" applyNumberFormat="1" applyFont="1" applyFill="1" applyBorder="1" applyAlignment="1">
      <alignment horizontal="center" vertical="center"/>
    </xf>
    <xf numFmtId="185" fontId="2" fillId="8" borderId="12" xfId="4" applyNumberFormat="1" applyFont="1" applyFill="1" applyBorder="1" applyAlignment="1">
      <alignment horizontal="center" vertical="center"/>
    </xf>
    <xf numFmtId="185" fontId="2" fillId="12" borderId="14" xfId="7" applyNumberFormat="1" applyFont="1" applyFill="1" applyBorder="1" applyAlignment="1">
      <alignment horizontal="center" vertical="center"/>
    </xf>
    <xf numFmtId="185" fontId="2" fillId="6" borderId="12" xfId="7" applyNumberFormat="1" applyFont="1" applyFill="1" applyBorder="1" applyAlignment="1">
      <alignment horizontal="center" vertical="center"/>
    </xf>
    <xf numFmtId="185" fontId="2" fillId="8" borderId="16" xfId="7" applyNumberFormat="1" applyFont="1" applyFill="1" applyBorder="1" applyAlignment="1">
      <alignment horizontal="center" vertical="center"/>
    </xf>
    <xf numFmtId="185" fontId="2" fillId="9" borderId="12" xfId="7" applyNumberFormat="1" applyFont="1" applyFill="1" applyBorder="1" applyAlignment="1">
      <alignment horizontal="center" vertical="center"/>
    </xf>
    <xf numFmtId="14" fontId="2" fillId="8" borderId="12" xfId="7" applyNumberFormat="1" applyFont="1" applyFill="1" applyBorder="1" applyAlignment="1">
      <alignment horizontal="center" vertical="center"/>
    </xf>
    <xf numFmtId="14" fontId="2" fillId="0" borderId="12" xfId="7" applyNumberFormat="1" applyFont="1" applyFill="1" applyBorder="1" applyAlignment="1">
      <alignment horizontal="center" vertical="center"/>
    </xf>
    <xf numFmtId="180" fontId="14" fillId="10" borderId="10" xfId="5" applyNumberFormat="1" applyFont="1" applyFill="1" applyBorder="1" applyAlignment="1">
      <alignment horizontal="center" vertical="center" wrapText="1"/>
    </xf>
    <xf numFmtId="180" fontId="14" fillId="10" borderId="28" xfId="5" applyNumberFormat="1" applyFont="1" applyFill="1" applyBorder="1" applyAlignment="1">
      <alignment horizontal="center" vertical="center" wrapText="1"/>
    </xf>
    <xf numFmtId="180" fontId="16" fillId="8" borderId="22" xfId="5" applyNumberFormat="1" applyFont="1" applyFill="1" applyBorder="1" applyAlignment="1">
      <alignment horizontal="center" vertical="center" shrinkToFit="1"/>
    </xf>
    <xf numFmtId="180" fontId="16" fillId="8" borderId="12" xfId="5" applyNumberFormat="1" applyFont="1" applyFill="1" applyBorder="1" applyAlignment="1">
      <alignment horizontal="center" vertical="center" shrinkToFit="1"/>
    </xf>
    <xf numFmtId="180" fontId="16" fillId="8" borderId="12" xfId="5" applyNumberFormat="1" applyFont="1" applyFill="1" applyBorder="1" applyAlignment="1">
      <alignment horizontal="center" vertical="center" wrapText="1"/>
    </xf>
    <xf numFmtId="180" fontId="2" fillId="8" borderId="12" xfId="5" applyNumberFormat="1" applyFont="1" applyFill="1" applyBorder="1" applyAlignment="1">
      <alignment horizontal="center" vertical="center" wrapText="1"/>
    </xf>
    <xf numFmtId="180" fontId="2" fillId="8" borderId="29" xfId="5" applyNumberFormat="1" applyFont="1" applyFill="1" applyBorder="1" applyAlignment="1">
      <alignment horizontal="center" vertical="center" wrapText="1"/>
    </xf>
    <xf numFmtId="180" fontId="16" fillId="8" borderId="22" xfId="5" applyNumberFormat="1" applyFont="1" applyFill="1" applyBorder="1" applyAlignment="1">
      <alignment horizontal="center" vertical="center" wrapText="1"/>
    </xf>
    <xf numFmtId="180" fontId="16" fillId="8" borderId="29" xfId="5" applyNumberFormat="1" applyFont="1" applyFill="1" applyBorder="1" applyAlignment="1">
      <alignment horizontal="center" vertical="center" wrapText="1"/>
    </xf>
    <xf numFmtId="183" fontId="14" fillId="0" borderId="11" xfId="6" applyNumberFormat="1" applyFont="1" applyFill="1" applyBorder="1" applyAlignment="1">
      <alignment horizontal="center" vertical="center" wrapText="1"/>
    </xf>
    <xf numFmtId="183" fontId="14" fillId="8" borderId="11" xfId="6" applyNumberFormat="1" applyFont="1" applyFill="1" applyBorder="1" applyAlignment="1">
      <alignment horizontal="center" vertical="center" wrapText="1"/>
    </xf>
    <xf numFmtId="183" fontId="14" fillId="0" borderId="13" xfId="6" applyNumberFormat="1" applyFont="1" applyFill="1" applyBorder="1" applyAlignment="1">
      <alignment horizontal="center" vertical="center" wrapText="1"/>
    </xf>
    <xf numFmtId="183" fontId="14" fillId="6" borderId="15" xfId="6" applyNumberFormat="1" applyFont="1" applyFill="1" applyBorder="1" applyAlignment="1">
      <alignment horizontal="center" vertical="center" wrapText="1"/>
    </xf>
    <xf numFmtId="183" fontId="14" fillId="6" borderId="11" xfId="6" applyNumberFormat="1" applyFont="1" applyFill="1" applyBorder="1" applyAlignment="1">
      <alignment horizontal="center" vertical="center" wrapText="1"/>
    </xf>
    <xf numFmtId="183" fontId="14" fillId="6" borderId="12" xfId="6" applyNumberFormat="1" applyFont="1" applyFill="1" applyBorder="1" applyAlignment="1">
      <alignment horizontal="center" vertical="center" wrapText="1"/>
    </xf>
    <xf numFmtId="183" fontId="14" fillId="6" borderId="29" xfId="6" applyNumberFormat="1" applyFont="1" applyFill="1" applyBorder="1" applyAlignment="1">
      <alignment horizontal="center" vertical="center" wrapText="1"/>
    </xf>
    <xf numFmtId="183" fontId="5" fillId="13" borderId="26" xfId="7" applyNumberFormat="1" applyFont="1" applyFill="1" applyBorder="1" applyAlignment="1">
      <alignment horizontal="center" vertical="center" wrapText="1"/>
    </xf>
    <xf numFmtId="180" fontId="14" fillId="10" borderId="25" xfId="5" applyNumberFormat="1" applyFont="1" applyFill="1" applyBorder="1" applyAlignment="1">
      <alignment horizontal="center" vertical="center" wrapText="1"/>
    </xf>
    <xf numFmtId="180" fontId="14" fillId="8" borderId="53" xfId="5" applyNumberFormat="1" applyFont="1" applyFill="1" applyBorder="1" applyAlignment="1">
      <alignment horizontal="center" vertical="center" wrapText="1"/>
    </xf>
    <xf numFmtId="180" fontId="14" fillId="11" borderId="53" xfId="5" applyNumberFormat="1" applyFont="1" applyFill="1" applyBorder="1" applyAlignment="1">
      <alignment horizontal="center" vertical="center" wrapText="1"/>
    </xf>
    <xf numFmtId="180" fontId="14" fillId="10" borderId="53" xfId="5" applyNumberFormat="1" applyFont="1" applyFill="1" applyBorder="1" applyAlignment="1">
      <alignment horizontal="center" vertical="center" wrapText="1"/>
    </xf>
    <xf numFmtId="180" fontId="14" fillId="0" borderId="53" xfId="5" applyNumberFormat="1" applyFont="1" applyFill="1" applyBorder="1" applyAlignment="1">
      <alignment horizontal="center" vertical="center" wrapText="1"/>
    </xf>
    <xf numFmtId="180" fontId="14" fillId="0" borderId="54" xfId="5" applyNumberFormat="1" applyFont="1" applyFill="1" applyBorder="1" applyAlignment="1">
      <alignment horizontal="center" vertical="center" wrapText="1"/>
    </xf>
    <xf numFmtId="180" fontId="14" fillId="0" borderId="55" xfId="5" applyNumberFormat="1" applyFont="1" applyFill="1" applyBorder="1" applyAlignment="1">
      <alignment horizontal="center" vertical="center" wrapText="1"/>
    </xf>
    <xf numFmtId="180" fontId="15" fillId="8" borderId="53" xfId="5" applyNumberFormat="1" applyFont="1" applyFill="1" applyBorder="1" applyAlignment="1">
      <alignment horizontal="center" vertical="center" wrapText="1"/>
    </xf>
    <xf numFmtId="180" fontId="14" fillId="12" borderId="53" xfId="5" applyNumberFormat="1" applyFont="1" applyFill="1" applyBorder="1" applyAlignment="1">
      <alignment horizontal="center" vertical="center" wrapText="1"/>
    </xf>
    <xf numFmtId="180" fontId="14" fillId="8" borderId="54" xfId="5" applyNumberFormat="1" applyFont="1" applyFill="1" applyBorder="1" applyAlignment="1">
      <alignment horizontal="center" vertical="center" wrapText="1"/>
    </xf>
    <xf numFmtId="180" fontId="14" fillId="12" borderId="55" xfId="5" applyNumberFormat="1" applyFont="1" applyFill="1" applyBorder="1" applyAlignment="1">
      <alignment horizontal="center" vertical="center" wrapText="1"/>
    </xf>
    <xf numFmtId="180" fontId="2" fillId="8" borderId="53" xfId="5" applyNumberFormat="1" applyFont="1" applyFill="1" applyBorder="1" applyAlignment="1">
      <alignment horizontal="center" vertical="center" wrapText="1"/>
    </xf>
    <xf numFmtId="180" fontId="14" fillId="12" borderId="54" xfId="5" applyNumberFormat="1" applyFont="1" applyFill="1" applyBorder="1" applyAlignment="1">
      <alignment horizontal="center" vertical="center" wrapText="1"/>
    </xf>
    <xf numFmtId="180" fontId="16" fillId="8" borderId="53" xfId="5" applyNumberFormat="1" applyFont="1" applyFill="1" applyBorder="1" applyAlignment="1">
      <alignment horizontal="center" vertical="center" wrapText="1"/>
    </xf>
    <xf numFmtId="180" fontId="16" fillId="0" borderId="53" xfId="5" applyNumberFormat="1" applyFont="1" applyFill="1" applyBorder="1" applyAlignment="1">
      <alignment horizontal="center" vertical="center" wrapText="1"/>
    </xf>
    <xf numFmtId="183" fontId="14" fillId="12" borderId="55" xfId="6" applyNumberFormat="1" applyFont="1" applyFill="1" applyBorder="1" applyAlignment="1">
      <alignment horizontal="center" vertical="center" wrapText="1"/>
    </xf>
    <xf numFmtId="183" fontId="14" fillId="9" borderId="53" xfId="6" applyNumberFormat="1" applyFont="1" applyFill="1" applyBorder="1" applyAlignment="1">
      <alignment horizontal="center" vertical="center" wrapText="1"/>
    </xf>
    <xf numFmtId="183" fontId="14" fillId="8" borderId="53" xfId="6" applyNumberFormat="1" applyFont="1" applyFill="1" applyBorder="1" applyAlignment="1">
      <alignment horizontal="center" vertical="center" wrapText="1"/>
    </xf>
    <xf numFmtId="183" fontId="14" fillId="0" borderId="53" xfId="6" applyNumberFormat="1" applyFont="1" applyFill="1" applyBorder="1" applyAlignment="1">
      <alignment horizontal="center" vertical="center" wrapText="1"/>
    </xf>
    <xf numFmtId="183" fontId="14" fillId="12" borderId="53" xfId="6" applyNumberFormat="1" applyFont="1" applyFill="1" applyBorder="1" applyAlignment="1">
      <alignment horizontal="center" vertical="center" wrapText="1"/>
    </xf>
    <xf numFmtId="183" fontId="14" fillId="8" borderId="54" xfId="6" applyNumberFormat="1" applyFont="1" applyFill="1" applyBorder="1" applyAlignment="1">
      <alignment horizontal="center" vertical="center" wrapText="1"/>
    </xf>
    <xf numFmtId="183" fontId="14" fillId="0" borderId="54" xfId="6" applyNumberFormat="1" applyFont="1" applyFill="1" applyBorder="1" applyAlignment="1">
      <alignment horizontal="center" vertical="center" wrapText="1"/>
    </xf>
    <xf numFmtId="183" fontId="14" fillId="0" borderId="55" xfId="6" applyNumberFormat="1" applyFont="1" applyFill="1" applyBorder="1" applyAlignment="1">
      <alignment horizontal="center" vertical="center" wrapText="1"/>
    </xf>
    <xf numFmtId="183" fontId="14" fillId="6" borderId="53" xfId="6" applyNumberFormat="1" applyFont="1" applyFill="1" applyBorder="1" applyAlignment="1">
      <alignment horizontal="center" vertical="center" wrapText="1"/>
    </xf>
    <xf numFmtId="183" fontId="12" fillId="8" borderId="56" xfId="6" applyNumberFormat="1" applyFont="1" applyFill="1" applyBorder="1" applyAlignment="1">
      <alignment horizontal="center" vertical="center" wrapText="1"/>
    </xf>
    <xf numFmtId="180" fontId="1" fillId="14" borderId="0" xfId="1" applyNumberFormat="1" applyFont="1" applyFill="1"/>
    <xf numFmtId="43" fontId="0" fillId="0" borderId="0" xfId="1" applyNumberFormat="1" applyFont="1"/>
    <xf numFmtId="0" fontId="0" fillId="0" borderId="0" xfId="1" applyNumberFormat="1" applyFont="1"/>
  </cellXfs>
  <cellStyles count="11">
    <cellStyle name="Comma 2 2" xfId="5"/>
    <cellStyle name="Comma 8" xfId="8"/>
    <cellStyle name="Normal 8" xfId="10"/>
    <cellStyle name="Normal_Store HH P&amp;L  2008" xfId="3"/>
    <cellStyle name="百分比 3 2" xfId="9"/>
    <cellStyle name="常规" xfId="0" builtinId="0"/>
    <cellStyle name="常规 4" xfId="4"/>
    <cellStyle name="常规 4 2" xfId="7"/>
    <cellStyle name="千位分隔" xfId="1" builtinId="3"/>
    <cellStyle name="千位分隔[0]" xfId="2" builtinId="6"/>
    <cellStyle name="千位分隔[0] 3" xfId="6"/>
  </cellStyles>
  <dxfs count="0"/>
  <tableStyles count="0" defaultTableStyle="TableStyleMedium2" defaultPivotStyle="PivotStyleLight16"/>
  <colors>
    <mruColors>
      <color rgb="FFF8A192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BC108"/>
  <sheetViews>
    <sheetView showGridLines="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23" sqref="B23"/>
    </sheetView>
  </sheetViews>
  <sheetFormatPr defaultRowHeight="12.75" x14ac:dyDescent="0.2"/>
  <cols>
    <col min="1" max="1" width="26.28515625" bestFit="1" customWidth="1"/>
    <col min="2" max="2" width="15.5703125" bestFit="1" customWidth="1"/>
    <col min="3" max="3" width="11.85546875" bestFit="1" customWidth="1"/>
    <col min="4" max="4" width="9.85546875" bestFit="1" customWidth="1"/>
    <col min="5" max="5" width="10.42578125" bestFit="1" customWidth="1"/>
    <col min="6" max="6" width="11" bestFit="1" customWidth="1"/>
    <col min="7" max="7" width="12" bestFit="1" customWidth="1"/>
    <col min="8" max="8" width="11.5703125" bestFit="1" customWidth="1"/>
    <col min="9" max="9" width="10.5703125" bestFit="1" customWidth="1"/>
    <col min="10" max="11" width="13.85546875" bestFit="1" customWidth="1"/>
    <col min="12" max="12" width="13.28515625" bestFit="1" customWidth="1"/>
    <col min="13" max="13" width="15.28515625" bestFit="1" customWidth="1"/>
    <col min="14" max="14" width="10.140625" bestFit="1" customWidth="1"/>
    <col min="15" max="15" width="13.5703125" bestFit="1" customWidth="1"/>
    <col min="16" max="16" width="11.28515625" bestFit="1" customWidth="1"/>
    <col min="17" max="17" width="9.85546875" bestFit="1" customWidth="1"/>
    <col min="18" max="18" width="10.28515625" bestFit="1" customWidth="1"/>
    <col min="19" max="19" width="12.85546875" bestFit="1" customWidth="1"/>
    <col min="20" max="20" width="15.7109375" bestFit="1" customWidth="1"/>
    <col min="21" max="21" width="7.7109375" bestFit="1" customWidth="1"/>
    <col min="22" max="23" width="10.28515625" bestFit="1" customWidth="1"/>
    <col min="24" max="24" width="10.28515625" customWidth="1"/>
    <col min="25" max="25" width="9.7109375" bestFit="1" customWidth="1"/>
    <col min="26" max="26" width="3.140625" style="27" customWidth="1"/>
    <col min="27" max="27" width="7.7109375" bestFit="1" customWidth="1"/>
    <col min="29" max="29" width="26.28515625" bestFit="1" customWidth="1"/>
    <col min="30" max="30" width="15.5703125" bestFit="1" customWidth="1"/>
    <col min="31" max="31" width="11.85546875" bestFit="1" customWidth="1"/>
    <col min="32" max="32" width="9.85546875" bestFit="1" customWidth="1"/>
    <col min="33" max="33" width="10.42578125" bestFit="1" customWidth="1"/>
    <col min="34" max="34" width="11" bestFit="1" customWidth="1"/>
    <col min="35" max="35" width="12" bestFit="1" customWidth="1"/>
    <col min="36" max="36" width="11.5703125" bestFit="1" customWidth="1"/>
    <col min="37" max="37" width="10.5703125" bestFit="1" customWidth="1"/>
    <col min="38" max="39" width="13.85546875" bestFit="1" customWidth="1"/>
    <col min="40" max="40" width="13.28515625" bestFit="1" customWidth="1"/>
    <col min="41" max="41" width="15.28515625" bestFit="1" customWidth="1"/>
    <col min="42" max="42" width="10.140625" bestFit="1" customWidth="1"/>
    <col min="43" max="43" width="13.5703125" bestFit="1" customWidth="1"/>
    <col min="44" max="44" width="11.28515625" bestFit="1" customWidth="1"/>
    <col min="45" max="45" width="9.85546875" bestFit="1" customWidth="1"/>
    <col min="46" max="46" width="10.28515625" bestFit="1" customWidth="1"/>
    <col min="47" max="47" width="12.85546875" bestFit="1" customWidth="1"/>
    <col min="48" max="48" width="15.7109375" bestFit="1" customWidth="1"/>
    <col min="49" max="49" width="7.7109375" bestFit="1" customWidth="1"/>
    <col min="50" max="51" width="10.28515625" bestFit="1" customWidth="1"/>
    <col min="52" max="52" width="10.28515625" customWidth="1"/>
    <col min="53" max="53" width="9.7109375" bestFit="1" customWidth="1"/>
    <col min="54" max="54" width="3.140625" style="27" customWidth="1"/>
    <col min="55" max="55" width="7.7109375" bestFit="1" customWidth="1"/>
  </cols>
  <sheetData>
    <row r="1" spans="1:55" x14ac:dyDescent="0.2">
      <c r="A1" t="s">
        <v>351</v>
      </c>
      <c r="AC1" t="s">
        <v>352</v>
      </c>
    </row>
    <row r="3" spans="1:55" ht="13.5" thickBot="1" x14ac:dyDescent="0.25"/>
    <row r="4" spans="1:55" ht="13.5" customHeight="1" thickBot="1" x14ac:dyDescent="0.25">
      <c r="B4" s="166" t="s">
        <v>0</v>
      </c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8"/>
      <c r="Z4" s="28"/>
      <c r="AA4" s="1"/>
      <c r="AD4" s="166" t="s">
        <v>0</v>
      </c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8"/>
      <c r="BB4" s="28"/>
      <c r="BC4" s="1"/>
    </row>
    <row r="5" spans="1:55" x14ac:dyDescent="0.2">
      <c r="B5" s="2" t="s">
        <v>4</v>
      </c>
      <c r="C5" s="2" t="s">
        <v>2</v>
      </c>
      <c r="D5" s="2" t="s">
        <v>3</v>
      </c>
      <c r="E5" s="2" t="s">
        <v>1</v>
      </c>
      <c r="F5" s="2" t="s">
        <v>42</v>
      </c>
      <c r="G5" s="3" t="s">
        <v>5</v>
      </c>
      <c r="H5" s="3" t="s">
        <v>6</v>
      </c>
      <c r="I5" s="3" t="s">
        <v>7</v>
      </c>
      <c r="J5" s="3" t="s">
        <v>8</v>
      </c>
      <c r="K5" s="30" t="s">
        <v>9</v>
      </c>
      <c r="L5" s="30" t="s">
        <v>10</v>
      </c>
      <c r="M5" s="30" t="s">
        <v>11</v>
      </c>
      <c r="N5" s="30" t="s">
        <v>41</v>
      </c>
      <c r="O5" s="30" t="s">
        <v>33</v>
      </c>
      <c r="P5" s="30" t="s">
        <v>34</v>
      </c>
      <c r="Q5" s="30" t="s">
        <v>35</v>
      </c>
      <c r="R5" s="30" t="s">
        <v>36</v>
      </c>
      <c r="S5" s="30" t="s">
        <v>37</v>
      </c>
      <c r="T5" s="30" t="s">
        <v>38</v>
      </c>
      <c r="U5" s="4" t="s">
        <v>39</v>
      </c>
      <c r="V5" s="4" t="s">
        <v>12</v>
      </c>
      <c r="W5" s="4" t="s">
        <v>13</v>
      </c>
      <c r="X5" s="4" t="s">
        <v>14</v>
      </c>
      <c r="Y5" s="4" t="s">
        <v>15</v>
      </c>
      <c r="Z5" s="29"/>
      <c r="AA5" s="5" t="s">
        <v>16</v>
      </c>
      <c r="AD5" s="2" t="s">
        <v>4</v>
      </c>
      <c r="AE5" s="2" t="s">
        <v>2</v>
      </c>
      <c r="AF5" s="2" t="s">
        <v>3</v>
      </c>
      <c r="AG5" s="2" t="s">
        <v>1</v>
      </c>
      <c r="AH5" s="2" t="s">
        <v>42</v>
      </c>
      <c r="AI5" s="3" t="s">
        <v>5</v>
      </c>
      <c r="AJ5" s="3" t="s">
        <v>6</v>
      </c>
      <c r="AK5" s="3" t="s">
        <v>7</v>
      </c>
      <c r="AL5" s="3" t="s">
        <v>8</v>
      </c>
      <c r="AM5" s="30" t="s">
        <v>9</v>
      </c>
      <c r="AN5" s="30" t="s">
        <v>10</v>
      </c>
      <c r="AO5" s="30" t="s">
        <v>11</v>
      </c>
      <c r="AP5" s="30" t="s">
        <v>41</v>
      </c>
      <c r="AQ5" s="30" t="s">
        <v>33</v>
      </c>
      <c r="AR5" s="30" t="s">
        <v>34</v>
      </c>
      <c r="AS5" s="30" t="s">
        <v>35</v>
      </c>
      <c r="AT5" s="30" t="s">
        <v>36</v>
      </c>
      <c r="AU5" s="30" t="s">
        <v>37</v>
      </c>
      <c r="AV5" s="30" t="s">
        <v>38</v>
      </c>
      <c r="AW5" s="4" t="s">
        <v>39</v>
      </c>
      <c r="AX5" s="4" t="s">
        <v>12</v>
      </c>
      <c r="AY5" s="4" t="s">
        <v>13</v>
      </c>
      <c r="AZ5" s="4" t="s">
        <v>14</v>
      </c>
      <c r="BA5" s="4" t="s">
        <v>15</v>
      </c>
      <c r="BB5" s="29"/>
      <c r="BC5" s="5" t="s">
        <v>16</v>
      </c>
    </row>
    <row r="6" spans="1:55" x14ac:dyDescent="0.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</row>
    <row r="7" spans="1:55" x14ac:dyDescent="0.2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 spans="1:55" x14ac:dyDescent="0.2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</row>
    <row r="9" spans="1:55" x14ac:dyDescent="0.2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</row>
    <row r="10" spans="1:55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</row>
    <row r="11" spans="1:55" x14ac:dyDescent="0.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6"/>
      <c r="AA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6"/>
      <c r="BC11" s="7"/>
    </row>
    <row r="12" spans="1:55" s="27" customFormat="1" x14ac:dyDescent="0.2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</row>
    <row r="13" spans="1:55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</row>
    <row r="14" spans="1:55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6"/>
      <c r="AA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6"/>
      <c r="BC14" s="7"/>
    </row>
    <row r="15" spans="1:55" x14ac:dyDescent="0.2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</row>
    <row r="16" spans="1:55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</row>
    <row r="17" spans="1:55" x14ac:dyDescent="0.2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6"/>
      <c r="AA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6"/>
      <c r="BC17" s="7"/>
    </row>
    <row r="18" spans="1:55" x14ac:dyDescent="0.2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</row>
    <row r="19" spans="1:55" x14ac:dyDescent="0.2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</row>
    <row r="20" spans="1:55" x14ac:dyDescent="0.2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</row>
    <row r="21" spans="1:55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6"/>
      <c r="AA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6"/>
      <c r="BC21" s="7"/>
    </row>
    <row r="22" spans="1:55" x14ac:dyDescent="0.2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</row>
    <row r="23" spans="1:55" x14ac:dyDescent="0.2">
      <c r="A23" s="12" t="s">
        <v>17</v>
      </c>
      <c r="B23" s="22">
        <f>-VLOOKUP(B$5,'MPP DETAILS'!$B$37:$Y$61,10,0)</f>
        <v>-1.9444160126582282</v>
      </c>
      <c r="C23" s="22">
        <f>-VLOOKUP(C$5,'MPP DETAILS'!$B$37:$Y$61,10,0)</f>
        <v>-2.3765084599156121</v>
      </c>
      <c r="D23" s="22">
        <f>-VLOOKUP(D$5,'MPP DETAILS'!$B$37:$Y$61,10,0)</f>
        <v>-1.9444160126582282</v>
      </c>
      <c r="E23" s="22" t="e">
        <f>-VLOOKUP(E$5,'MPP DETAILS'!$B$37:$Y$61,10,0)</f>
        <v>#N/A</v>
      </c>
      <c r="F23" s="22">
        <f>-VLOOKUP(F$5,'MPP DETAILS'!$B$37:$Y$61,10,0)</f>
        <v>-1.2962773417721523</v>
      </c>
      <c r="G23" s="22">
        <f>-VLOOKUP(G$5,'MPP DETAILS'!$B$37:$Y$61,10,0)</f>
        <v>-2.5925546835443045</v>
      </c>
      <c r="H23" s="22">
        <f>-VLOOKUP(H$5,'MPP DETAILS'!$B$37:$Y$61,10,0)</f>
        <v>-1.9444160126582282</v>
      </c>
      <c r="I23" s="22">
        <f>-VLOOKUP(I$5,'MPP DETAILS'!$B$37:$Y$61,10,0)</f>
        <v>-2.3765084599156121</v>
      </c>
      <c r="J23" s="22">
        <f>-VLOOKUP(J$5,'MPP DETAILS'!$B$37:$Y$61,10,0)</f>
        <v>-0.21604622362869202</v>
      </c>
      <c r="K23" s="22">
        <f>-VLOOKUP(K$5,'MPP DETAILS'!$B$37:$Y$61,10,0)</f>
        <v>-45.916516254310345</v>
      </c>
      <c r="L23" s="22">
        <f>-VLOOKUP(L$5,'MPP DETAILS'!$B$37:$Y$61,10,0)</f>
        <v>-35.712845975574716</v>
      </c>
      <c r="M23" s="22">
        <f>-VLOOKUP(M$5,'MPP DETAILS'!$B$37:$Y$61,10,0)</f>
        <v>-35.712845975574716</v>
      </c>
      <c r="N23" s="22" t="e">
        <f>-VLOOKUP(N$5,'MPP DETAILS'!$B$37:$Y$61,10,0)</f>
        <v>#N/A</v>
      </c>
      <c r="O23" s="22">
        <f>-VLOOKUP(O$5,'MPP DETAILS'!$B$37:$Y$61,10,0)</f>
        <v>-98.397479166666656</v>
      </c>
      <c r="P23" s="22">
        <f>-VLOOKUP(P$5,'MPP DETAILS'!$B$37:$Y$61,10,0)</f>
        <v>-30.611010836206898</v>
      </c>
      <c r="Q23" s="22">
        <f>-VLOOKUP(Q$5,'MPP DETAILS'!$B$37:$Y$61,10,0)</f>
        <v>-40.81468111494253</v>
      </c>
      <c r="R23" s="22">
        <f>-VLOOKUP(R$5,'MPP DETAILS'!$B$37:$Y$61,10,0)</f>
        <v>-51.018351393678167</v>
      </c>
      <c r="S23" s="22">
        <f>-VLOOKUP(S$5,'MPP DETAILS'!$B$37:$Y$61,10,0)</f>
        <v>-25.509175696839083</v>
      </c>
      <c r="T23" s="22" t="e">
        <f>-VLOOKUP(T$5,'MPP DETAILS'!$B$37:$Y$61,10,0)</f>
        <v>#N/A</v>
      </c>
      <c r="U23" s="22">
        <f>-VLOOKUP(U$5,'MPP DETAILS'!$B$37:$Y$61,10,0)</f>
        <v>-40.81468111494253</v>
      </c>
      <c r="V23" s="22" t="e">
        <f>-VLOOKUP(V$5,'MPP DETAILS'!$B$37:$Y$61,10,0)</f>
        <v>#N/A</v>
      </c>
      <c r="W23" s="22">
        <f>-VLOOKUP(W$5,'MPP DETAILS'!$B$37:$Y$61,10,0)</f>
        <v>-40.81468111494253</v>
      </c>
      <c r="X23" s="22">
        <f>-VLOOKUP(X$5,'MPP DETAILS'!$B$37:$Y$61,10,0)</f>
        <v>-40.81468111494253</v>
      </c>
      <c r="Y23" s="22" t="e">
        <f>-VLOOKUP(Y$5,'MPP DETAILS'!$B$37:$Y$61,10,0)</f>
        <v>#N/A</v>
      </c>
      <c r="Z23" s="9"/>
      <c r="AA23" s="22" t="e">
        <f>SUM(B23:Z23)</f>
        <v>#N/A</v>
      </c>
      <c r="AC23" s="12" t="s">
        <v>17</v>
      </c>
      <c r="AD23" s="22">
        <f>-VLOOKUP(AD$5,'MPP DETAILS'!$B$37:$Y$61,15,0)</f>
        <v>-3.5010567521367526</v>
      </c>
      <c r="AE23" s="22">
        <f>-VLOOKUP(AE$5,'MPP DETAILS'!$B$37:$Y$61,15,0)</f>
        <v>-4.8139530341880352</v>
      </c>
      <c r="AF23" s="22">
        <f>-VLOOKUP(AF$5,'MPP DETAILS'!$B$37:$Y$61,15,0)</f>
        <v>-3.938688846153847</v>
      </c>
      <c r="AG23" s="22" t="e">
        <f>-VLOOKUP(AG$5,'MPP DETAILS'!$B$37:$Y$61,15,0)</f>
        <v>#N/A</v>
      </c>
      <c r="AH23" s="22">
        <f>-VLOOKUP(AH$5,'MPP DETAILS'!$B$37:$Y$61,15,0)</f>
        <v>-2.6257925641025648</v>
      </c>
      <c r="AI23" s="22">
        <f>-VLOOKUP(AI$5,'MPP DETAILS'!$B$37:$Y$61,15,0)</f>
        <v>-5.2515851282051296</v>
      </c>
      <c r="AJ23" s="22">
        <f>-VLOOKUP(AJ$5,'MPP DETAILS'!$B$37:$Y$61,15,0)</f>
        <v>-4.3763209401709409</v>
      </c>
      <c r="AK23" s="22">
        <f>-VLOOKUP(AK$5,'MPP DETAILS'!$B$37:$Y$61,15,0)</f>
        <v>-4.8139530341880352</v>
      </c>
      <c r="AL23" s="22">
        <f>-VLOOKUP(AL$5,'MPP DETAILS'!$B$37:$Y$61,15,0)</f>
        <v>-0.43763209401709408</v>
      </c>
      <c r="AM23" s="22">
        <f>-VLOOKUP(AM$5,'MPP DETAILS'!$B$37:$Y$61,15,0)</f>
        <v>-84.345285975299021</v>
      </c>
      <c r="AN23" s="22">
        <f>-VLOOKUP(AN$5,'MPP DETAILS'!$B$37:$Y$61,15,0)</f>
        <v>-50.607171585179415</v>
      </c>
      <c r="AO23" s="22">
        <f>-VLOOKUP(AO$5,'MPP DETAILS'!$B$37:$Y$61,15,0)</f>
        <v>-67.476228780239211</v>
      </c>
      <c r="AP23" s="22" t="e">
        <f>-VLOOKUP(AP$5,'MPP DETAILS'!$B$37:$Y$61,15,0)</f>
        <v>#N/A</v>
      </c>
      <c r="AQ23" s="22">
        <f>-VLOOKUP(AQ$5,'MPP DETAILS'!$B$37:$Y$61,15,0)</f>
        <v>-120.85733333333333</v>
      </c>
      <c r="AR23" s="22">
        <f>-VLOOKUP(AR$5,'MPP DETAILS'!$B$37:$Y$61,15,0)</f>
        <v>-50.607171585179415</v>
      </c>
      <c r="AS23" s="22">
        <f>-VLOOKUP(AS$5,'MPP DETAILS'!$B$37:$Y$61,15,0)</f>
        <v>-54.811280649479826</v>
      </c>
      <c r="AT23" s="22">
        <f>-VLOOKUP(AT$5,'MPP DETAILS'!$B$37:$Y$61,15,0)</f>
        <v>-84.345285975299021</v>
      </c>
      <c r="AU23" s="22">
        <f>-VLOOKUP(AU$5,'MPP DETAILS'!$B$37:$Y$61,15,0)</f>
        <v>-42.17264298764951</v>
      </c>
      <c r="AV23" s="22" t="e">
        <f>-VLOOKUP(AV$5,'MPP DETAILS'!$B$37:$Y$61,15,0)</f>
        <v>#N/A</v>
      </c>
      <c r="AW23" s="22">
        <f>-VLOOKUP(AW$5,'MPP DETAILS'!$B$37:$Y$61,15,0)</f>
        <v>-59.04170018270932</v>
      </c>
      <c r="AX23" s="22" t="e">
        <f>-VLOOKUP(AX$5,'MPP DETAILS'!$B$37:$Y$61,15,0)</f>
        <v>#N/A</v>
      </c>
      <c r="AY23" s="22">
        <f>-VLOOKUP(AY$5,'MPP DETAILS'!$B$37:$Y$61,15,0)</f>
        <v>-59.04170018270932</v>
      </c>
      <c r="AZ23" s="22">
        <f>-VLOOKUP(AZ$5,'MPP DETAILS'!$B$37:$Y$61,15,0)</f>
        <v>-75.91075737776913</v>
      </c>
      <c r="BA23" s="22" t="e">
        <f>-VLOOKUP(BA$5,'MPP DETAILS'!$B$37:$Y$61,15,0)</f>
        <v>#N/A</v>
      </c>
      <c r="BB23" s="9"/>
      <c r="BC23" s="22" t="e">
        <f>SUM(AD23:BB23)</f>
        <v>#N/A</v>
      </c>
    </row>
    <row r="24" spans="1:55" x14ac:dyDescent="0.2">
      <c r="A24" s="12" t="s">
        <v>18</v>
      </c>
      <c r="B24" s="22">
        <f>-VLOOKUP(B$5,'MPP DETAILS'!$B$65:$Y$93,10,0)/1000</f>
        <v>-4.0423904397209297E-2</v>
      </c>
      <c r="C24" s="22">
        <f>-VLOOKUP(C$5,'MPP DETAILS'!$B$65:$Y$93,10,0)/1000</f>
        <v>-4.9406994263255809E-2</v>
      </c>
      <c r="D24" s="22">
        <f>-VLOOKUP(D$5,'MPP DETAILS'!$B$65:$Y$93,10,0)/1000</f>
        <v>-4.0423904397209297E-2</v>
      </c>
      <c r="E24" s="22" t="e">
        <f>-VLOOKUP(E$5,'MPP DETAILS'!$B$65:$Y$93,10,0)/1000</f>
        <v>#N/A</v>
      </c>
      <c r="F24" s="22">
        <f>-VLOOKUP(F$5,'MPP DETAILS'!$B$65:$Y$93,10,0)/1000</f>
        <v>-2.6949269598139529E-2</v>
      </c>
      <c r="G24" s="22">
        <f>-VLOOKUP(G$5,'MPP DETAILS'!$B$65:$Y$93,10,0)/1000</f>
        <v>-8.1194555072389013E-2</v>
      </c>
      <c r="H24" s="22">
        <f>-VLOOKUP(H$5,'MPP DETAILS'!$B$65:$Y$93,10,0)/1000</f>
        <v>-6.089591630429176E-2</v>
      </c>
      <c r="I24" s="22">
        <f>-VLOOKUP(I$5,'MPP DETAILS'!$B$65:$Y$93,10,0)/1000</f>
        <v>-7.4428342149689936E-2</v>
      </c>
      <c r="J24" s="22">
        <f>-VLOOKUP(J$5,'MPP DETAILS'!$B$65:$Y$93,10,0)/1000</f>
        <v>-6.7662129226990844E-3</v>
      </c>
      <c r="K24" s="22">
        <f>-VLOOKUP(K$5,'MPP DETAILS'!$B$65:$Y$93,10,0)/1000</f>
        <v>-5.7879071982162036E-2</v>
      </c>
      <c r="L24" s="22">
        <f>-VLOOKUP(L$5,'MPP DETAILS'!$B$65:$Y$93,10,0)/1000</f>
        <v>-4.5017055986126028E-2</v>
      </c>
      <c r="M24" s="22">
        <f>-VLOOKUP(M$5,'MPP DETAILS'!$B$65:$Y$93,10,0)/1000</f>
        <v>-4.5017055986126028E-2</v>
      </c>
      <c r="N24" s="22" t="e">
        <f>-VLOOKUP(N$5,'MPP DETAILS'!$B$65:$Y$93,10,0)/1000</f>
        <v>#N/A</v>
      </c>
      <c r="O24" s="22">
        <f>-VLOOKUP(O$5,'MPP DETAILS'!$B$65:$Y$93,10,0)/1000</f>
        <v>-6.431007998018004E-3</v>
      </c>
      <c r="P24" s="22">
        <f>-VLOOKUP(P$5,'MPP DETAILS'!$B$65:$Y$93,10,0)/1000</f>
        <v>-3.8586047988108031E-2</v>
      </c>
      <c r="Q24" s="22">
        <f>-VLOOKUP(Q$5,'MPP DETAILS'!$B$65:$Y$93,10,0)/1000</f>
        <v>-5.1448063984144032E-2</v>
      </c>
      <c r="R24" s="22">
        <f>-VLOOKUP(R$5,'MPP DETAILS'!$B$65:$Y$93,10,0)/1000</f>
        <v>-6.4310079980180054E-2</v>
      </c>
      <c r="S24" s="22">
        <f>-VLOOKUP(S$5,'MPP DETAILS'!$B$65:$Y$93,10,0)/1000</f>
        <v>-3.2155039990090027E-2</v>
      </c>
      <c r="T24" s="22" t="e">
        <f>-VLOOKUP(T$5,'MPP DETAILS'!$B$65:$Y$93,10,0)/1000</f>
        <v>#N/A</v>
      </c>
      <c r="U24" s="22">
        <f>-VLOOKUP(U$5,'MPP DETAILS'!$B$65:$Y$93,10,0)/1000</f>
        <v>-3.8111304398362793E-2</v>
      </c>
      <c r="V24" s="22" t="e">
        <f>-VLOOKUP(V$5,'MPP DETAILS'!$B$65:$Y$93,10,0)/1000</f>
        <v>#N/A</v>
      </c>
      <c r="W24" s="22">
        <f>-VLOOKUP(W$5,'MPP DETAILS'!$B$65:$Y$93,10,0)/1000</f>
        <v>-3.8111304398362793E-2</v>
      </c>
      <c r="X24" s="22">
        <f>-VLOOKUP(X$5,'MPP DETAILS'!$B$65:$Y$93,10,0)/1000</f>
        <v>-3.8111304398362793E-2</v>
      </c>
      <c r="Y24" s="22" t="e">
        <f>-VLOOKUP(Y$5,'MPP DETAILS'!$B$65:$Y$93,10,0)/1000</f>
        <v>#N/A</v>
      </c>
      <c r="Z24" s="8"/>
      <c r="AA24" s="22" t="e">
        <f>SUM(B24:Z24)</f>
        <v>#N/A</v>
      </c>
      <c r="AC24" s="12" t="s">
        <v>18</v>
      </c>
      <c r="AD24" s="22">
        <f>-VLOOKUP(AD$5,'MPP DETAILS'!$B$65:$Y$93,15,0)/1000</f>
        <v>-7.7156420605228537E-2</v>
      </c>
      <c r="AE24" s="22">
        <f>-VLOOKUP(AE$5,'MPP DETAILS'!$B$65:$Y$93,15,0)/1000</f>
        <v>-0.10609007833218925</v>
      </c>
      <c r="AF24" s="22">
        <f>-VLOOKUP(AF$5,'MPP DETAILS'!$B$65:$Y$93,15,0)/1000</f>
        <v>-8.6800973180882104E-2</v>
      </c>
      <c r="AG24" s="22" t="e">
        <f>-VLOOKUP(AG$5,'MPP DETAILS'!$B$65:$Y$93,15,0)/1000</f>
        <v>#N/A</v>
      </c>
      <c r="AH24" s="22">
        <f>-VLOOKUP(AH$5,'MPP DETAILS'!$B$65:$Y$93,15,0)/1000</f>
        <v>-5.786731545392141E-2</v>
      </c>
      <c r="AI24" s="22">
        <f>-VLOOKUP(AI$5,'MPP DETAILS'!$B$65:$Y$93,15,0)/1000</f>
        <v>-0.14346784672544369</v>
      </c>
      <c r="AJ24" s="22">
        <f>-VLOOKUP(AJ$5,'MPP DETAILS'!$B$65:$Y$93,15,0)/1000</f>
        <v>-0.1195565389378697</v>
      </c>
      <c r="AK24" s="22">
        <f>-VLOOKUP(AK$5,'MPP DETAILS'!$B$65:$Y$93,15,0)/1000</f>
        <v>-0.13151219283165669</v>
      </c>
      <c r="AL24" s="22">
        <f>-VLOOKUP(AL$5,'MPP DETAILS'!$B$65:$Y$93,15,0)/1000</f>
        <v>-1.1955653893786973E-2</v>
      </c>
      <c r="AM24" s="22">
        <f>-VLOOKUP(AM$5,'MPP DETAILS'!$B$65:$Y$93,15,0)/1000</f>
        <v>-0.13485582677966015</v>
      </c>
      <c r="AN24" s="22">
        <f>-VLOOKUP(AN$5,'MPP DETAILS'!$B$65:$Y$93,15,0)/1000</f>
        <v>-8.091349606779609E-2</v>
      </c>
      <c r="AO24" s="22">
        <f>-VLOOKUP(AO$5,'MPP DETAILS'!$B$65:$Y$93,15,0)/1000</f>
        <v>-0.10788466142372811</v>
      </c>
      <c r="AP24" s="22" t="e">
        <f>-VLOOKUP(AP$5,'MPP DETAILS'!$B$65:$Y$93,15,0)/1000</f>
        <v>#N/A</v>
      </c>
      <c r="AQ24" s="22">
        <f>-VLOOKUP(AQ$5,'MPP DETAILS'!$B$65:$Y$93,15,0)/1000</f>
        <v>-1.3485582677966014E-2</v>
      </c>
      <c r="AR24" s="22">
        <f>-VLOOKUP(AR$5,'MPP DETAILS'!$B$65:$Y$93,15,0)/1000</f>
        <v>-8.091349606779609E-2</v>
      </c>
      <c r="AS24" s="22">
        <f>-VLOOKUP(AS$5,'MPP DETAILS'!$B$65:$Y$93,15,0)/1000</f>
        <v>-8.7787159628430311E-2</v>
      </c>
      <c r="AT24" s="22">
        <f>-VLOOKUP(AT$5,'MPP DETAILS'!$B$65:$Y$93,15,0)/1000</f>
        <v>-0.13485582677966015</v>
      </c>
      <c r="AU24" s="22">
        <f>-VLOOKUP(AU$5,'MPP DETAILS'!$B$65:$Y$93,15,0)/1000</f>
        <v>-6.7427913389830077E-2</v>
      </c>
      <c r="AV24" s="22" t="e">
        <f>-VLOOKUP(AV$5,'MPP DETAILS'!$B$65:$Y$93,15,0)/1000</f>
        <v>#N/A</v>
      </c>
      <c r="AW24" s="22">
        <f>-VLOOKUP(AW$5,'MPP DETAILS'!$B$65:$Y$93,15,0)/1000</f>
        <v>-7.8225902776446726E-2</v>
      </c>
      <c r="AX24" s="22" t="e">
        <f>-VLOOKUP(AX$5,'MPP DETAILS'!$B$65:$Y$93,15,0)/1000</f>
        <v>#N/A</v>
      </c>
      <c r="AY24" s="22">
        <f>-VLOOKUP(AY$5,'MPP DETAILS'!$B$65:$Y$93,15,0)/1000</f>
        <v>-7.8225902776446726E-2</v>
      </c>
      <c r="AZ24" s="22">
        <f>-VLOOKUP(AZ$5,'MPP DETAILS'!$B$65:$Y$93,15,0)/1000</f>
        <v>-0.10057616071257436</v>
      </c>
      <c r="BA24" s="22" t="e">
        <f>-VLOOKUP(BA$5,'MPP DETAILS'!$B$65:$Y$93,15,0)/1000</f>
        <v>#N/A</v>
      </c>
      <c r="BB24" s="8"/>
      <c r="BC24" s="22" t="e">
        <f>SUM(AD24:BB24)</f>
        <v>#N/A</v>
      </c>
    </row>
    <row r="25" spans="1:55" x14ac:dyDescent="0.2">
      <c r="A25" s="13" t="s">
        <v>19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/>
      <c r="Y25" s="8">
        <v>0</v>
      </c>
      <c r="Z25" s="8"/>
      <c r="AA25" s="8">
        <f t="shared" ref="AA25:AA38" si="0">SUM(B25:Z25)</f>
        <v>0</v>
      </c>
      <c r="AC25" s="13" t="s">
        <v>19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/>
      <c r="BA25" s="8">
        <v>0</v>
      </c>
      <c r="BB25" s="8"/>
      <c r="BC25" s="8">
        <f t="shared" ref="BC25:BC38" si="1">SUM(AD25:BB25)</f>
        <v>0</v>
      </c>
    </row>
    <row r="26" spans="1:55" x14ac:dyDescent="0.2">
      <c r="A26" s="14" t="s">
        <v>20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/>
      <c r="Y26" s="6">
        <v>0</v>
      </c>
      <c r="Z26" s="6"/>
      <c r="AA26" s="6">
        <f t="shared" si="0"/>
        <v>0</v>
      </c>
      <c r="AC26" s="14" t="s">
        <v>20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/>
      <c r="BA26" s="6">
        <v>0</v>
      </c>
      <c r="BB26" s="6"/>
      <c r="BC26" s="6">
        <f t="shared" si="1"/>
        <v>0</v>
      </c>
    </row>
    <row r="27" spans="1:55" x14ac:dyDescent="0.2">
      <c r="A27" s="14" t="s">
        <v>21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/>
      <c r="Y27" s="6">
        <v>0</v>
      </c>
      <c r="Z27" s="6"/>
      <c r="AA27" s="6">
        <f t="shared" si="0"/>
        <v>0</v>
      </c>
      <c r="AC27" s="14" t="s">
        <v>21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/>
      <c r="BA27" s="6">
        <v>0</v>
      </c>
      <c r="BB27" s="6"/>
      <c r="BC27" s="6">
        <f t="shared" si="1"/>
        <v>0</v>
      </c>
    </row>
    <row r="28" spans="1:55" x14ac:dyDescent="0.2">
      <c r="A28" s="15" t="s">
        <v>22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/>
      <c r="Y28" s="23">
        <v>0</v>
      </c>
      <c r="Z28" s="6"/>
      <c r="AA28" s="23">
        <f t="shared" si="0"/>
        <v>0</v>
      </c>
      <c r="AC28" s="15" t="s">
        <v>22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>
        <v>0</v>
      </c>
      <c r="AU28" s="23">
        <v>0</v>
      </c>
      <c r="AV28" s="23">
        <v>0</v>
      </c>
      <c r="AW28" s="23">
        <v>0</v>
      </c>
      <c r="AX28" s="23">
        <v>0</v>
      </c>
      <c r="AY28" s="23">
        <v>0</v>
      </c>
      <c r="AZ28" s="23"/>
      <c r="BA28" s="23">
        <v>0</v>
      </c>
      <c r="BB28" s="6"/>
      <c r="BC28" s="23">
        <f t="shared" si="1"/>
        <v>0</v>
      </c>
    </row>
    <row r="29" spans="1:55" x14ac:dyDescent="0.2">
      <c r="A29" s="14" t="s">
        <v>23</v>
      </c>
      <c r="B29" s="23">
        <f>-VLOOKUP(B$5,'MPP DETAILS'!$B$106:$Y$129,10,0)/1000</f>
        <v>-1.7447673913043478E-2</v>
      </c>
      <c r="C29" s="23">
        <f>-VLOOKUP(C$5,'MPP DETAILS'!$B$106:$Y$129,10,0)/1000</f>
        <v>-2.1324934782608693E-2</v>
      </c>
      <c r="D29" s="23">
        <f>-VLOOKUP(D$5,'MPP DETAILS'!$B$106:$Y$129,10,0)/1000</f>
        <v>-1.7447673913043478E-2</v>
      </c>
      <c r="E29" s="23" t="e">
        <f>-VLOOKUP(E$5,'MPP DETAILS'!$B$106:$Y$129,10,0)/1000</f>
        <v>#N/A</v>
      </c>
      <c r="F29" s="23">
        <f>-VLOOKUP(F$5,'MPP DETAILS'!$B$106:$Y$129,10,0)/1000</f>
        <v>-1.163178260869565E-2</v>
      </c>
      <c r="G29" s="23">
        <f>-VLOOKUP(G$5,'MPP DETAILS'!$B$106:$Y$129,10,0)/1000</f>
        <v>-1.8456363636363635E-2</v>
      </c>
      <c r="H29" s="23">
        <f>-VLOOKUP(H$5,'MPP DETAILS'!$B$106:$Y$129,10,0)/1000</f>
        <v>-1.3842272727272729E-2</v>
      </c>
      <c r="I29" s="23">
        <f>-VLOOKUP(I$5,'MPP DETAILS'!$B$106:$Y$129,10,0)/1000</f>
        <v>-1.6918333333333337E-2</v>
      </c>
      <c r="J29" s="23">
        <f>-VLOOKUP(J$5,'MPP DETAILS'!$B$106:$Y$129,10,0)/1000</f>
        <v>-1.538030303030303E-3</v>
      </c>
      <c r="K29" s="23">
        <f>-VLOOKUP(K$5,'MPP DETAILS'!$B$106:$Y$129,10,0)/1000</f>
        <v>-8.9008548387096778E-3</v>
      </c>
      <c r="L29" s="23">
        <f>-VLOOKUP(L$5,'MPP DETAILS'!$B$106:$Y$129,10,0)/1000</f>
        <v>-6.9228870967741945E-3</v>
      </c>
      <c r="M29" s="23">
        <f>-VLOOKUP(M$5,'MPP DETAILS'!$B$106:$Y$129,10,0)/1000</f>
        <v>-6.9228870967741945E-3</v>
      </c>
      <c r="N29" s="23" t="e">
        <f>-VLOOKUP(N$5,'MPP DETAILS'!$B$106:$Y$129,10,0)/1000</f>
        <v>#N/A</v>
      </c>
      <c r="O29" s="23">
        <f>-VLOOKUP(O$5,'MPP DETAILS'!$B$106:$Y$129,10,0)/1000</f>
        <v>-9.8898387096774207E-4</v>
      </c>
      <c r="P29" s="23">
        <f>-VLOOKUP(P$5,'MPP DETAILS'!$B$106:$Y$129,10,0)/1000</f>
        <v>-5.9339032258064524E-3</v>
      </c>
      <c r="Q29" s="23">
        <f>-VLOOKUP(Q$5,'MPP DETAILS'!$B$106:$Y$129,10,0)/1000</f>
        <v>-7.9118709677419366E-3</v>
      </c>
      <c r="R29" s="23">
        <f>-VLOOKUP(R$5,'MPP DETAILS'!$B$106:$Y$129,10,0)/1000</f>
        <v>-9.8898387096774207E-3</v>
      </c>
      <c r="S29" s="23">
        <f>-VLOOKUP(S$5,'MPP DETAILS'!$B$106:$Y$129,10,0)/1000</f>
        <v>-4.9449193548387104E-3</v>
      </c>
      <c r="T29" s="23" t="e">
        <f>-VLOOKUP(T$5,'MPP DETAILS'!$B$106:$Y$129,10,0)/1000</f>
        <v>#N/A</v>
      </c>
      <c r="U29" s="23">
        <f>-VLOOKUP(U$5,'MPP DETAILS'!$B$106:$Y$129,10,0)/1000</f>
        <v>-1.5061454545454545E-2</v>
      </c>
      <c r="V29" s="23" t="e">
        <f>-VLOOKUP(V$5,'MPP DETAILS'!$B$106:$Y$129,10,0)/1000</f>
        <v>#N/A</v>
      </c>
      <c r="W29" s="23">
        <f>-VLOOKUP(W$5,'MPP DETAILS'!$B$106:$Y$129,10,0)/1000</f>
        <v>-1.5061454545454545E-2</v>
      </c>
      <c r="X29" s="23">
        <f>-VLOOKUP(X$5,'MPP DETAILS'!$B$106:$Y$129,10,0)/1000</f>
        <v>-1.5061454545454545E-2</v>
      </c>
      <c r="Y29" s="23" t="e">
        <f>-VLOOKUP(Y$5,'MPP DETAILS'!$B$106:$Y$129,10,0)/1000</f>
        <v>#N/A</v>
      </c>
      <c r="Z29" s="6"/>
      <c r="AA29" s="23" t="e">
        <f t="shared" si="0"/>
        <v>#N/A</v>
      </c>
      <c r="AC29" s="14" t="s">
        <v>23</v>
      </c>
      <c r="AD29" s="23">
        <f>-VLOOKUP(AD$5,'MPP DETAILS'!$B$106:$Y$129,15,0)/1000</f>
        <v>-2.8723272727272729E-2</v>
      </c>
      <c r="AE29" s="23">
        <f>-VLOOKUP(AE$5,'MPP DETAILS'!$B$106:$Y$129,15,0)/1000</f>
        <v>-3.9494500000000002E-2</v>
      </c>
      <c r="AF29" s="23">
        <f>-VLOOKUP(AF$5,'MPP DETAILS'!$B$106:$Y$129,15,0)/1000</f>
        <v>-3.2313681818181818E-2</v>
      </c>
      <c r="AG29" s="23" t="e">
        <f>-VLOOKUP(AG$5,'MPP DETAILS'!$B$106:$Y$129,15,0)/1000</f>
        <v>#N/A</v>
      </c>
      <c r="AH29" s="23">
        <f>-VLOOKUP(AH$5,'MPP DETAILS'!$B$106:$Y$129,15,0)/1000</f>
        <v>-2.1542454545454545E-2</v>
      </c>
      <c r="AI29" s="23">
        <f>-VLOOKUP(AI$5,'MPP DETAILS'!$B$106:$Y$129,15,0)/1000</f>
        <v>-2.8838117647058823E-2</v>
      </c>
      <c r="AJ29" s="23">
        <f>-VLOOKUP(AJ$5,'MPP DETAILS'!$B$106:$Y$129,15,0)/1000</f>
        <v>-2.4031764705882353E-2</v>
      </c>
      <c r="AK29" s="23">
        <f>-VLOOKUP(AK$5,'MPP DETAILS'!$B$106:$Y$129,15,0)/1000</f>
        <v>-2.6434941176470588E-2</v>
      </c>
      <c r="AL29" s="23">
        <f>-VLOOKUP(AL$5,'MPP DETAILS'!$B$106:$Y$129,15,0)/1000</f>
        <v>-2.4031764705882354E-3</v>
      </c>
      <c r="AM29" s="23">
        <f>-VLOOKUP(AM$5,'MPP DETAILS'!$B$106:$Y$129,15,0)/1000</f>
        <v>-1.6247103825136607E-2</v>
      </c>
      <c r="AN29" s="23">
        <f>-VLOOKUP(AN$5,'MPP DETAILS'!$B$106:$Y$129,15,0)/1000</f>
        <v>-9.7482622950819664E-3</v>
      </c>
      <c r="AO29" s="23">
        <f>-VLOOKUP(AO$5,'MPP DETAILS'!$B$106:$Y$129,15,0)/1000</f>
        <v>-1.2997683060109289E-2</v>
      </c>
      <c r="AP29" s="23" t="e">
        <f>-VLOOKUP(AP$5,'MPP DETAILS'!$B$106:$Y$129,15,0)/1000</f>
        <v>#N/A</v>
      </c>
      <c r="AQ29" s="23">
        <f>-VLOOKUP(AQ$5,'MPP DETAILS'!$B$106:$Y$129,15,0)/1000</f>
        <v>-1.6247103825136611E-3</v>
      </c>
      <c r="AR29" s="23">
        <f>-VLOOKUP(AR$5,'MPP DETAILS'!$B$106:$Y$129,15,0)/1000</f>
        <v>-9.7482622950819664E-3</v>
      </c>
      <c r="AS29" s="23">
        <f>-VLOOKUP(AS$5,'MPP DETAILS'!$B$106:$Y$129,15,0)/1000</f>
        <v>-1.0428639344262294E-2</v>
      </c>
      <c r="AT29" s="23">
        <f>-VLOOKUP(AT$5,'MPP DETAILS'!$B$106:$Y$129,15,0)/1000</f>
        <v>-1.6247103825136607E-2</v>
      </c>
      <c r="AU29" s="23">
        <f>-VLOOKUP(AU$5,'MPP DETAILS'!$B$106:$Y$129,15,0)/1000</f>
        <v>-8.1235519125683036E-3</v>
      </c>
      <c r="AV29" s="23" t="e">
        <f>-VLOOKUP(AV$5,'MPP DETAILS'!$B$106:$Y$129,15,0)/1000</f>
        <v>#N/A</v>
      </c>
      <c r="AW29" s="23">
        <f>-VLOOKUP(AW$5,'MPP DETAILS'!$B$106:$Y$129,15,0)/1000</f>
        <v>-2.7725979166666668E-2</v>
      </c>
      <c r="AX29" s="23" t="e">
        <f>-VLOOKUP(AX$5,'MPP DETAILS'!$B$106:$Y$129,15,0)/1000</f>
        <v>#N/A</v>
      </c>
      <c r="AY29" s="23">
        <f>-VLOOKUP(AY$5,'MPP DETAILS'!$B$106:$Y$129,15,0)/1000</f>
        <v>-2.7725979166666668E-2</v>
      </c>
      <c r="AZ29" s="23">
        <f>-VLOOKUP(AZ$5,'MPP DETAILS'!$B$106:$Y$129,15,0)/1000</f>
        <v>-3.5647687500000004E-2</v>
      </c>
      <c r="BA29" s="23" t="e">
        <f>-VLOOKUP(BA$5,'MPP DETAILS'!$B$106:$Y$129,15,0)/1000</f>
        <v>#N/A</v>
      </c>
      <c r="BB29" s="6"/>
      <c r="BC29" s="23" t="e">
        <f t="shared" si="1"/>
        <v>#N/A</v>
      </c>
    </row>
    <row r="30" spans="1:55" x14ac:dyDescent="0.2">
      <c r="A30" s="14" t="s">
        <v>24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/>
      <c r="Y30" s="6">
        <v>0</v>
      </c>
      <c r="Z30" s="6"/>
      <c r="AA30" s="6">
        <f t="shared" si="0"/>
        <v>0</v>
      </c>
      <c r="AC30" s="14" t="s">
        <v>24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/>
      <c r="BA30" s="6">
        <v>0</v>
      </c>
      <c r="BB30" s="6"/>
      <c r="BC30" s="6">
        <f t="shared" si="1"/>
        <v>0</v>
      </c>
    </row>
    <row r="31" spans="1:55" x14ac:dyDescent="0.2">
      <c r="A31" s="16" t="s">
        <v>25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/>
      <c r="Y31" s="6">
        <v>0</v>
      </c>
      <c r="Z31" s="6"/>
      <c r="AA31" s="6">
        <f t="shared" si="0"/>
        <v>0</v>
      </c>
      <c r="AC31" s="16" t="s">
        <v>25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/>
      <c r="BA31" s="6">
        <v>0</v>
      </c>
      <c r="BB31" s="6"/>
      <c r="BC31" s="6">
        <f t="shared" si="1"/>
        <v>0</v>
      </c>
    </row>
    <row r="32" spans="1:55" x14ac:dyDescent="0.2">
      <c r="A32" s="17" t="s">
        <v>26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/>
      <c r="Y32" s="6">
        <v>0</v>
      </c>
      <c r="Z32" s="6"/>
      <c r="AA32" s="6">
        <f t="shared" si="0"/>
        <v>0</v>
      </c>
      <c r="AC32" s="17" t="s">
        <v>26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/>
      <c r="BA32" s="6">
        <v>0</v>
      </c>
      <c r="BB32" s="6"/>
      <c r="BC32" s="6">
        <f t="shared" si="1"/>
        <v>0</v>
      </c>
    </row>
    <row r="33" spans="1:55" x14ac:dyDescent="0.2">
      <c r="A33" s="18" t="s">
        <v>27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/>
      <c r="Y33" s="23">
        <v>0</v>
      </c>
      <c r="Z33" s="6"/>
      <c r="AA33" s="23">
        <f t="shared" si="0"/>
        <v>0</v>
      </c>
      <c r="AC33" s="18" t="s">
        <v>27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>
        <v>0</v>
      </c>
      <c r="AU33" s="23">
        <v>0</v>
      </c>
      <c r="AV33" s="23">
        <v>0</v>
      </c>
      <c r="AW33" s="23">
        <v>0</v>
      </c>
      <c r="AX33" s="23">
        <v>0</v>
      </c>
      <c r="AY33" s="23">
        <v>0</v>
      </c>
      <c r="AZ33" s="23"/>
      <c r="BA33" s="23">
        <v>0</v>
      </c>
      <c r="BB33" s="6"/>
      <c r="BC33" s="23">
        <f t="shared" si="1"/>
        <v>0</v>
      </c>
    </row>
    <row r="34" spans="1:55" x14ac:dyDescent="0.2">
      <c r="A34" s="19" t="s">
        <v>28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/>
      <c r="Y34" s="6">
        <v>0</v>
      </c>
      <c r="Z34" s="6"/>
      <c r="AA34" s="6">
        <f t="shared" si="0"/>
        <v>0</v>
      </c>
      <c r="AC34" s="19" t="s">
        <v>28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/>
      <c r="BA34" s="6">
        <v>0</v>
      </c>
      <c r="BB34" s="6"/>
      <c r="BC34" s="6">
        <f t="shared" si="1"/>
        <v>0</v>
      </c>
    </row>
    <row r="35" spans="1:55" x14ac:dyDescent="0.2">
      <c r="A35" s="14" t="s">
        <v>29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/>
      <c r="Y35" s="6">
        <v>0</v>
      </c>
      <c r="Z35" s="6"/>
      <c r="AA35" s="6">
        <f t="shared" si="0"/>
        <v>0</v>
      </c>
      <c r="AC35" s="14" t="s">
        <v>29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/>
      <c r="BA35" s="6">
        <v>0</v>
      </c>
      <c r="BB35" s="6"/>
      <c r="BC35" s="6">
        <f t="shared" si="1"/>
        <v>0</v>
      </c>
    </row>
    <row r="36" spans="1:55" x14ac:dyDescent="0.2">
      <c r="A36" s="19" t="s">
        <v>30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/>
      <c r="Y36" s="6">
        <v>0</v>
      </c>
      <c r="Z36" s="6"/>
      <c r="AA36" s="6">
        <f t="shared" si="0"/>
        <v>0</v>
      </c>
      <c r="AC36" s="19" t="s">
        <v>30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/>
      <c r="BA36" s="6">
        <v>0</v>
      </c>
      <c r="BB36" s="6"/>
      <c r="BC36" s="6">
        <f t="shared" si="1"/>
        <v>0</v>
      </c>
    </row>
    <row r="37" spans="1:55" x14ac:dyDescent="0.2">
      <c r="A37" s="12" t="s">
        <v>31</v>
      </c>
      <c r="B37" s="11">
        <f>SUM(B26:B36)</f>
        <v>-1.7447673913043478E-2</v>
      </c>
      <c r="C37" s="11">
        <f t="shared" ref="C37" si="2">SUM(C26:C36)</f>
        <v>-2.1324934782608693E-2</v>
      </c>
      <c r="D37" s="11">
        <f t="shared" ref="D37" si="3">SUM(D26:D36)</f>
        <v>-1.7447673913043478E-2</v>
      </c>
      <c r="E37" s="11" t="e">
        <f t="shared" ref="E37" si="4">SUM(E26:E36)</f>
        <v>#N/A</v>
      </c>
      <c r="F37" s="11">
        <f t="shared" ref="F37" si="5">SUM(F26:F36)</f>
        <v>-1.163178260869565E-2</v>
      </c>
      <c r="G37" s="11">
        <f t="shared" ref="G37" si="6">SUM(G26:G36)</f>
        <v>-1.8456363636363635E-2</v>
      </c>
      <c r="H37" s="11">
        <f t="shared" ref="H37" si="7">SUM(H26:H36)</f>
        <v>-1.3842272727272729E-2</v>
      </c>
      <c r="I37" s="11">
        <f t="shared" ref="I37" si="8">SUM(I26:I36)</f>
        <v>-1.6918333333333337E-2</v>
      </c>
      <c r="J37" s="11">
        <f t="shared" ref="J37" si="9">SUM(J26:J36)</f>
        <v>-1.538030303030303E-3</v>
      </c>
      <c r="K37" s="11">
        <f t="shared" ref="K37" si="10">SUM(K26:K36)</f>
        <v>-8.9008548387096778E-3</v>
      </c>
      <c r="L37" s="11">
        <f t="shared" ref="L37" si="11">SUM(L26:L36)</f>
        <v>-6.9228870967741945E-3</v>
      </c>
      <c r="M37" s="11">
        <f t="shared" ref="M37" si="12">SUM(M26:M36)</f>
        <v>-6.9228870967741945E-3</v>
      </c>
      <c r="N37" s="11" t="e">
        <f t="shared" ref="N37" si="13">SUM(N26:N36)</f>
        <v>#N/A</v>
      </c>
      <c r="O37" s="11">
        <f t="shared" ref="O37" si="14">SUM(O26:O36)</f>
        <v>-9.8898387096774207E-4</v>
      </c>
      <c r="P37" s="11">
        <f t="shared" ref="P37" si="15">SUM(P26:P36)</f>
        <v>-5.9339032258064524E-3</v>
      </c>
      <c r="Q37" s="11">
        <f t="shared" ref="Q37" si="16">SUM(Q26:Q36)</f>
        <v>-7.9118709677419366E-3</v>
      </c>
      <c r="R37" s="11">
        <f t="shared" ref="R37" si="17">SUM(R26:R36)</f>
        <v>-9.8898387096774207E-3</v>
      </c>
      <c r="S37" s="11">
        <f t="shared" ref="S37" si="18">SUM(S26:S36)</f>
        <v>-4.9449193548387104E-3</v>
      </c>
      <c r="T37" s="11" t="e">
        <f t="shared" ref="T37" si="19">SUM(T26:T36)</f>
        <v>#N/A</v>
      </c>
      <c r="U37" s="11">
        <f t="shared" ref="U37" si="20">SUM(U26:U36)</f>
        <v>-1.5061454545454545E-2</v>
      </c>
      <c r="V37" s="11" t="e">
        <f t="shared" ref="V37" si="21">SUM(V26:V36)</f>
        <v>#N/A</v>
      </c>
      <c r="W37" s="11">
        <f t="shared" ref="W37" si="22">SUM(W26:W36)</f>
        <v>-1.5061454545454545E-2</v>
      </c>
      <c r="X37" s="11">
        <f t="shared" ref="X37" si="23">SUM(X26:X36)</f>
        <v>-1.5061454545454545E-2</v>
      </c>
      <c r="Y37" s="11" t="e">
        <f t="shared" ref="Y37" si="24">SUM(Y26:Y36)</f>
        <v>#N/A</v>
      </c>
      <c r="Z37" s="11"/>
      <c r="AA37" s="11" t="e">
        <f t="shared" si="0"/>
        <v>#N/A</v>
      </c>
      <c r="AC37" s="12" t="s">
        <v>31</v>
      </c>
      <c r="AD37" s="11">
        <f>SUM(AD26:AD36)</f>
        <v>-2.8723272727272729E-2</v>
      </c>
      <c r="AE37" s="11">
        <f t="shared" ref="AE37:BA37" si="25">SUM(AE26:AE36)</f>
        <v>-3.9494500000000002E-2</v>
      </c>
      <c r="AF37" s="11">
        <f t="shared" si="25"/>
        <v>-3.2313681818181818E-2</v>
      </c>
      <c r="AG37" s="11" t="e">
        <f t="shared" si="25"/>
        <v>#N/A</v>
      </c>
      <c r="AH37" s="11">
        <f t="shared" si="25"/>
        <v>-2.1542454545454545E-2</v>
      </c>
      <c r="AI37" s="11">
        <f t="shared" si="25"/>
        <v>-2.8838117647058823E-2</v>
      </c>
      <c r="AJ37" s="11">
        <f t="shared" si="25"/>
        <v>-2.4031764705882353E-2</v>
      </c>
      <c r="AK37" s="11">
        <f t="shared" si="25"/>
        <v>-2.6434941176470588E-2</v>
      </c>
      <c r="AL37" s="11">
        <f t="shared" si="25"/>
        <v>-2.4031764705882354E-3</v>
      </c>
      <c r="AM37" s="11">
        <f t="shared" si="25"/>
        <v>-1.6247103825136607E-2</v>
      </c>
      <c r="AN37" s="11">
        <f t="shared" si="25"/>
        <v>-9.7482622950819664E-3</v>
      </c>
      <c r="AO37" s="11">
        <f t="shared" si="25"/>
        <v>-1.2997683060109289E-2</v>
      </c>
      <c r="AP37" s="11" t="e">
        <f t="shared" si="25"/>
        <v>#N/A</v>
      </c>
      <c r="AQ37" s="11">
        <f t="shared" si="25"/>
        <v>-1.6247103825136611E-3</v>
      </c>
      <c r="AR37" s="11">
        <f t="shared" si="25"/>
        <v>-9.7482622950819664E-3</v>
      </c>
      <c r="AS37" s="11">
        <f t="shared" si="25"/>
        <v>-1.0428639344262294E-2</v>
      </c>
      <c r="AT37" s="11">
        <f t="shared" si="25"/>
        <v>-1.6247103825136607E-2</v>
      </c>
      <c r="AU37" s="11">
        <f t="shared" si="25"/>
        <v>-8.1235519125683036E-3</v>
      </c>
      <c r="AV37" s="11" t="e">
        <f t="shared" si="25"/>
        <v>#N/A</v>
      </c>
      <c r="AW37" s="11">
        <f t="shared" si="25"/>
        <v>-2.7725979166666668E-2</v>
      </c>
      <c r="AX37" s="11" t="e">
        <f t="shared" si="25"/>
        <v>#N/A</v>
      </c>
      <c r="AY37" s="11">
        <f t="shared" si="25"/>
        <v>-2.7725979166666668E-2</v>
      </c>
      <c r="AZ37" s="11">
        <f t="shared" si="25"/>
        <v>-3.5647687500000004E-2</v>
      </c>
      <c r="BA37" s="11" t="e">
        <f t="shared" si="25"/>
        <v>#N/A</v>
      </c>
      <c r="BB37" s="11"/>
      <c r="BC37" s="11" t="e">
        <f t="shared" si="1"/>
        <v>#N/A</v>
      </c>
    </row>
    <row r="38" spans="1:55" x14ac:dyDescent="0.2">
      <c r="A38" s="20" t="s">
        <v>32</v>
      </c>
      <c r="B38" s="10">
        <f>-VLOOKUP(B$5,'MPP DETAILS'!$B$134:$Y$157,10,0)</f>
        <v>0</v>
      </c>
      <c r="C38" s="10">
        <f>-VLOOKUP(C$5,'MPP DETAILS'!$B$134:$Y$157,10,0)</f>
        <v>0</v>
      </c>
      <c r="D38" s="10">
        <f>-VLOOKUP(D$5,'MPP DETAILS'!$B$134:$Y$157,10,0)</f>
        <v>0</v>
      </c>
      <c r="E38" s="10" t="e">
        <f>-VLOOKUP(E$5,'MPP DETAILS'!$B$134:$Y$157,10,0)</f>
        <v>#N/A</v>
      </c>
      <c r="F38" s="10">
        <f>-VLOOKUP(F$5,'MPP DETAILS'!$B$134:$Y$157,10,0)</f>
        <v>0</v>
      </c>
      <c r="G38" s="10">
        <f>-VLOOKUP(G$5,'MPP DETAILS'!$B$134:$Y$157,10,0)</f>
        <v>0</v>
      </c>
      <c r="H38" s="10">
        <f>-VLOOKUP(H$5,'MPP DETAILS'!$B$134:$Y$157,10,0)</f>
        <v>0</v>
      </c>
      <c r="I38" s="10">
        <f>-VLOOKUP(I$5,'MPP DETAILS'!$B$134:$Y$157,10,0)</f>
        <v>0</v>
      </c>
      <c r="J38" s="10">
        <f>-VLOOKUP(J$5,'MPP DETAILS'!$B$134:$Y$157,10,0)</f>
        <v>0</v>
      </c>
      <c r="K38" s="10">
        <f>-VLOOKUP(K$5,'MPP DETAILS'!$B$134:$Y$157,10,0)</f>
        <v>0</v>
      </c>
      <c r="L38" s="10">
        <f>-VLOOKUP(L$5,'MPP DETAILS'!$B$134:$Y$157,10,0)</f>
        <v>0</v>
      </c>
      <c r="M38" s="10">
        <f>-VLOOKUP(M$5,'MPP DETAILS'!$B$134:$Y$157,10,0)</f>
        <v>0</v>
      </c>
      <c r="N38" s="10" t="e">
        <f>-VLOOKUP(N$5,'MPP DETAILS'!$B$134:$Y$157,10,0)</f>
        <v>#N/A</v>
      </c>
      <c r="O38" s="10">
        <f>-VLOOKUP(O$5,'MPP DETAILS'!$B$134:$Y$157,10,0)</f>
        <v>0</v>
      </c>
      <c r="P38" s="10">
        <f>-VLOOKUP(P$5,'MPP DETAILS'!$B$134:$Y$157,10,0)</f>
        <v>0</v>
      </c>
      <c r="Q38" s="10">
        <f>-VLOOKUP(Q$5,'MPP DETAILS'!$B$134:$Y$157,10,0)</f>
        <v>-209.5</v>
      </c>
      <c r="R38" s="10">
        <f>-VLOOKUP(R$5,'MPP DETAILS'!$B$134:$Y$157,10,0)</f>
        <v>0</v>
      </c>
      <c r="S38" s="10">
        <f>-VLOOKUP(S$5,'MPP DETAILS'!$B$134:$Y$157,10,0)</f>
        <v>0</v>
      </c>
      <c r="T38" s="10" t="e">
        <f>-VLOOKUP(T$5,'MPP DETAILS'!$B$134:$Y$157,10,0)</f>
        <v>#N/A</v>
      </c>
      <c r="U38" s="10">
        <f>-VLOOKUP(U$5,'MPP DETAILS'!$B$134:$Y$157,10,0)</f>
        <v>0</v>
      </c>
      <c r="V38" s="10" t="e">
        <f>-VLOOKUP(V$5,'MPP DETAILS'!$B$134:$Y$157,10,0)</f>
        <v>#N/A</v>
      </c>
      <c r="W38" s="10">
        <f>-VLOOKUP(W$5,'MPP DETAILS'!$B$134:$Y$157,10,0)</f>
        <v>0</v>
      </c>
      <c r="X38" s="10">
        <f>-VLOOKUP(X$5,'MPP DETAILS'!$B$134:$Y$157,10,0)</f>
        <v>0</v>
      </c>
      <c r="Y38" s="10" t="e">
        <f>-VLOOKUP(Y$5,'MPP DETAILS'!$B$134:$Y$157,10,0)</f>
        <v>#N/A</v>
      </c>
      <c r="Z38" s="6"/>
      <c r="AA38" s="10" t="e">
        <f t="shared" si="0"/>
        <v>#N/A</v>
      </c>
      <c r="AC38" s="20" t="s">
        <v>32</v>
      </c>
      <c r="AD38" s="10">
        <f>-VLOOKUP(AD$5,'MPP DETAILS'!$B$134:$Y$157,15,0)</f>
        <v>0</v>
      </c>
      <c r="AE38" s="10">
        <f>-VLOOKUP(AE$5,'MPP DETAILS'!$B$134:$Y$157,15,0)</f>
        <v>0</v>
      </c>
      <c r="AF38" s="10">
        <f>-VLOOKUP(AF$5,'MPP DETAILS'!$B$134:$Y$157,15,0)</f>
        <v>0</v>
      </c>
      <c r="AG38" s="10" t="e">
        <f>-VLOOKUP(AG$5,'MPP DETAILS'!$B$134:$Y$157,15,0)</f>
        <v>#N/A</v>
      </c>
      <c r="AH38" s="10">
        <f>-VLOOKUP(AH$5,'MPP DETAILS'!$B$134:$Y$157,15,0)</f>
        <v>0</v>
      </c>
      <c r="AI38" s="10">
        <f>-VLOOKUP(AI$5,'MPP DETAILS'!$B$134:$Y$157,15,0)</f>
        <v>0</v>
      </c>
      <c r="AJ38" s="10">
        <f>-VLOOKUP(AJ$5,'MPP DETAILS'!$B$134:$Y$157,15,0)</f>
        <v>0</v>
      </c>
      <c r="AK38" s="10">
        <f>-VLOOKUP(AK$5,'MPP DETAILS'!$B$134:$Y$157,15,0)</f>
        <v>0</v>
      </c>
      <c r="AL38" s="10">
        <f>-VLOOKUP(AL$5,'MPP DETAILS'!$B$134:$Y$157,15,0)</f>
        <v>0</v>
      </c>
      <c r="AM38" s="10">
        <f>-VLOOKUP(AM$5,'MPP DETAILS'!$B$134:$Y$157,15,0)</f>
        <v>0</v>
      </c>
      <c r="AN38" s="10">
        <f>-VLOOKUP(AN$5,'MPP DETAILS'!$B$134:$Y$157,15,0)</f>
        <v>0</v>
      </c>
      <c r="AO38" s="10">
        <f>-VLOOKUP(AO$5,'MPP DETAILS'!$B$134:$Y$157,15,0)</f>
        <v>0</v>
      </c>
      <c r="AP38" s="10" t="e">
        <f>-VLOOKUP(AP$5,'MPP DETAILS'!$B$134:$Y$157,15,0)</f>
        <v>#N/A</v>
      </c>
      <c r="AQ38" s="10">
        <f>-VLOOKUP(AQ$5,'MPP DETAILS'!$B$134:$Y$157,15,0)</f>
        <v>0</v>
      </c>
      <c r="AR38" s="10">
        <f>-VLOOKUP(AR$5,'MPP DETAILS'!$B$134:$Y$157,15,0)</f>
        <v>0</v>
      </c>
      <c r="AS38" s="10">
        <f>-VLOOKUP(AS$5,'MPP DETAILS'!$B$134:$Y$157,15,0)</f>
        <v>0</v>
      </c>
      <c r="AT38" s="10">
        <f>-VLOOKUP(AT$5,'MPP DETAILS'!$B$134:$Y$157,15,0)</f>
        <v>0</v>
      </c>
      <c r="AU38" s="10">
        <f>-VLOOKUP(AU$5,'MPP DETAILS'!$B$134:$Y$157,15,0)</f>
        <v>0</v>
      </c>
      <c r="AV38" s="10" t="e">
        <f>-VLOOKUP(AV$5,'MPP DETAILS'!$B$134:$Y$157,15,0)</f>
        <v>#N/A</v>
      </c>
      <c r="AW38" s="10">
        <f>-VLOOKUP(AW$5,'MPP DETAILS'!$B$134:$Y$157,15,0)</f>
        <v>0</v>
      </c>
      <c r="AX38" s="10" t="e">
        <f>-VLOOKUP(AX$5,'MPP DETAILS'!$B$134:$Y$157,15,0)</f>
        <v>#N/A</v>
      </c>
      <c r="AY38" s="10">
        <f>-VLOOKUP(AY$5,'MPP DETAILS'!$B$134:$Y$157,15,0)</f>
        <v>-209.5</v>
      </c>
      <c r="AZ38" s="10">
        <f>-VLOOKUP(AZ$5,'MPP DETAILS'!$B$134:$Y$157,15,0)</f>
        <v>0</v>
      </c>
      <c r="BA38" s="10" t="e">
        <f>-VLOOKUP(BA$5,'MPP DETAILS'!$B$134:$Y$157,15,0)</f>
        <v>#N/A</v>
      </c>
      <c r="BB38" s="6"/>
      <c r="BC38" s="10" t="e">
        <f t="shared" si="1"/>
        <v>#N/A</v>
      </c>
    </row>
    <row r="39" spans="1:55" ht="13.5" thickBot="1" x14ac:dyDescent="0.25">
      <c r="A39" s="21"/>
      <c r="B39" s="24">
        <f>B23+B24+B38+B37+B25</f>
        <v>-2.0022875909684807</v>
      </c>
      <c r="C39" s="24">
        <f t="shared" ref="C39" si="26">C23+C24+C38+C37+C25</f>
        <v>-2.4472403889614767</v>
      </c>
      <c r="D39" s="24">
        <f t="shared" ref="D39" si="27">D23+D24+D38+D37+D25</f>
        <v>-2.0022875909684807</v>
      </c>
      <c r="E39" s="24" t="e">
        <f t="shared" ref="E39" si="28">E23+E24+E38+E37+E25</f>
        <v>#N/A</v>
      </c>
      <c r="F39" s="24">
        <f t="shared" ref="F39" si="29">F23+F24+F38+F37+F25</f>
        <v>-1.3348583939789873</v>
      </c>
      <c r="G39" s="24">
        <f t="shared" ref="G39" si="30">G23+G24+G38+G37+G25</f>
        <v>-2.6922056022530572</v>
      </c>
      <c r="H39" s="24">
        <f t="shared" ref="H39" si="31">H23+H24+H38+H37+H25</f>
        <v>-2.0191542016897928</v>
      </c>
      <c r="I39" s="24">
        <f t="shared" ref="I39" si="32">I23+I24+I38+I37+I25</f>
        <v>-2.4678551353986355</v>
      </c>
      <c r="J39" s="24">
        <f t="shared" ref="J39" si="33">J23+J24+J38+J37+J25</f>
        <v>-0.22435046685442139</v>
      </c>
      <c r="K39" s="24">
        <f t="shared" ref="K39" si="34">K23+K24+K38+K37+K25</f>
        <v>-45.983296181131216</v>
      </c>
      <c r="L39" s="24">
        <f t="shared" ref="L39" si="35">L23+L24+L38+L37+L25</f>
        <v>-35.764785918657623</v>
      </c>
      <c r="M39" s="24">
        <f t="shared" ref="M39" si="36">M23+M24+M38+M37+M25</f>
        <v>-35.764785918657623</v>
      </c>
      <c r="N39" s="24" t="e">
        <f t="shared" ref="N39" si="37">N23+N24+N38+N37+N25</f>
        <v>#N/A</v>
      </c>
      <c r="O39" s="24">
        <f t="shared" ref="O39" si="38">O23+O24+O38+O37+O25</f>
        <v>-98.404899158535642</v>
      </c>
      <c r="P39" s="24">
        <f t="shared" ref="P39" si="39">P23+P24+P38+P37+P25</f>
        <v>-30.655530787420812</v>
      </c>
      <c r="Q39" s="24">
        <f t="shared" ref="Q39" si="40">Q23+Q24+Q38+Q37+Q25</f>
        <v>-250.37404104989443</v>
      </c>
      <c r="R39" s="24">
        <f t="shared" ref="R39" si="41">R23+R24+R38+R37+R25</f>
        <v>-51.092551312368023</v>
      </c>
      <c r="S39" s="24">
        <f t="shared" ref="S39" si="42">S23+S24+S38+S37+S25</f>
        <v>-25.546275656184012</v>
      </c>
      <c r="T39" s="24" t="e">
        <f t="shared" ref="T39" si="43">T23+T24+T38+T37+T25</f>
        <v>#N/A</v>
      </c>
      <c r="U39" s="24">
        <f t="shared" ref="U39" si="44">U23+U24+U38+U37+U25</f>
        <v>-40.867853873886347</v>
      </c>
      <c r="V39" s="24" t="e">
        <f t="shared" ref="V39" si="45">V23+V24+V38+V37+V25</f>
        <v>#N/A</v>
      </c>
      <c r="W39" s="24">
        <f t="shared" ref="W39" si="46">W23+W24+W38+W37+W25</f>
        <v>-40.867853873886347</v>
      </c>
      <c r="X39" s="24">
        <f t="shared" ref="X39" si="47">X23+X24+X38+X37+X25</f>
        <v>-40.867853873886347</v>
      </c>
      <c r="Y39" s="24" t="e">
        <f>Y23+Y24+Y38+Y37+Y25</f>
        <v>#N/A</v>
      </c>
      <c r="Z39" s="25"/>
      <c r="AA39" s="24" t="e">
        <f>SUM(B39:Z39)</f>
        <v>#N/A</v>
      </c>
      <c r="AC39" s="21"/>
      <c r="AD39" s="24">
        <f>AD23+AD24+AD38+AD37+AD25</f>
        <v>-3.6069364454692536</v>
      </c>
      <c r="AE39" s="24">
        <f t="shared" ref="AE39:AZ39" si="48">AE23+AE24+AE38+AE37+AE25</f>
        <v>-4.9595376125202248</v>
      </c>
      <c r="AF39" s="24">
        <f t="shared" si="48"/>
        <v>-4.057803501152911</v>
      </c>
      <c r="AG39" s="24" t="e">
        <f t="shared" si="48"/>
        <v>#N/A</v>
      </c>
      <c r="AH39" s="24">
        <f t="shared" si="48"/>
        <v>-2.7052023341019407</v>
      </c>
      <c r="AI39" s="24">
        <f t="shared" si="48"/>
        <v>-5.423891092577632</v>
      </c>
      <c r="AJ39" s="24">
        <f t="shared" si="48"/>
        <v>-4.5199092438146931</v>
      </c>
      <c r="AK39" s="24">
        <f t="shared" si="48"/>
        <v>-4.9719001681961617</v>
      </c>
      <c r="AL39" s="24">
        <f t="shared" si="48"/>
        <v>-0.45199092438146932</v>
      </c>
      <c r="AM39" s="24">
        <f t="shared" si="48"/>
        <v>-84.496388905903814</v>
      </c>
      <c r="AN39" s="24">
        <f t="shared" si="48"/>
        <v>-50.697833343542293</v>
      </c>
      <c r="AO39" s="24">
        <f t="shared" si="48"/>
        <v>-67.597111124723043</v>
      </c>
      <c r="AP39" s="24" t="e">
        <f t="shared" si="48"/>
        <v>#N/A</v>
      </c>
      <c r="AQ39" s="24">
        <f t="shared" si="48"/>
        <v>-120.87244362639382</v>
      </c>
      <c r="AR39" s="24">
        <f t="shared" si="48"/>
        <v>-50.697833343542293</v>
      </c>
      <c r="AS39" s="24">
        <f t="shared" si="48"/>
        <v>-54.909496448452522</v>
      </c>
      <c r="AT39" s="24">
        <f t="shared" si="48"/>
        <v>-84.496388905903814</v>
      </c>
      <c r="AU39" s="24">
        <f t="shared" si="48"/>
        <v>-42.248194452951907</v>
      </c>
      <c r="AV39" s="24" t="e">
        <f t="shared" si="48"/>
        <v>#N/A</v>
      </c>
      <c r="AW39" s="24">
        <f t="shared" si="48"/>
        <v>-59.147652064652434</v>
      </c>
      <c r="AX39" s="24" t="e">
        <f t="shared" si="48"/>
        <v>#N/A</v>
      </c>
      <c r="AY39" s="24">
        <f t="shared" si="48"/>
        <v>-268.64765206465245</v>
      </c>
      <c r="AZ39" s="24">
        <f t="shared" si="48"/>
        <v>-76.04698122598171</v>
      </c>
      <c r="BA39" s="24" t="e">
        <f>BA23+BA24+BA38+BA37+BA25</f>
        <v>#N/A</v>
      </c>
      <c r="BB39" s="25"/>
      <c r="BC39" s="24" t="e">
        <f>SUM(AD39:BB39)</f>
        <v>#N/A</v>
      </c>
    </row>
    <row r="44" spans="1:55" ht="13.5" customHeight="1" x14ac:dyDescent="0.2">
      <c r="A44" t="s">
        <v>375</v>
      </c>
      <c r="AC44" t="s">
        <v>376</v>
      </c>
    </row>
    <row r="45" spans="1:55" x14ac:dyDescent="0.2">
      <c r="Z45"/>
      <c r="BB45"/>
    </row>
    <row r="46" spans="1:55" x14ac:dyDescent="0.2">
      <c r="A46" s="12" t="s">
        <v>17</v>
      </c>
      <c r="B46" s="22">
        <f>-VLOOKUP(B$5,'MPP DETAILS'!$B$37:$Y$61,11,0)</f>
        <v>-1.9693444230769235</v>
      </c>
      <c r="C46" s="22">
        <f>-VLOOKUP(C$5,'MPP DETAILS'!$B$37:$Y$61,11,0)</f>
        <v>-2.4069765170940176</v>
      </c>
      <c r="D46" s="22">
        <f>-VLOOKUP(D$5,'MPP DETAILS'!$B$37:$Y$61,11,0)</f>
        <v>-1.9693444230769235</v>
      </c>
      <c r="E46" s="22" t="e">
        <f>-VLOOKUP(E$5,'MPP DETAILS'!$B$37:$Y$61,11,0)</f>
        <v>#N/A</v>
      </c>
      <c r="F46" s="22">
        <f>-VLOOKUP(F$5,'MPP DETAILS'!$B$37:$Y$61,11,0)</f>
        <v>-1.3128962820512824</v>
      </c>
      <c r="G46" s="22">
        <f>-VLOOKUP(G$5,'MPP DETAILS'!$B$37:$Y$61,11,0)</f>
        <v>-2.6257925641025648</v>
      </c>
      <c r="H46" s="22">
        <f>-VLOOKUP(H$5,'MPP DETAILS'!$B$37:$Y$61,11,0)</f>
        <v>-1.9693444230769235</v>
      </c>
      <c r="I46" s="22">
        <f>-VLOOKUP(I$5,'MPP DETAILS'!$B$37:$Y$61,11,0)</f>
        <v>-2.1881604700854704</v>
      </c>
      <c r="J46" s="22">
        <f>-VLOOKUP(J$5,'MPP DETAILS'!$B$37:$Y$61,11,0)</f>
        <v>-0.21881604700854704</v>
      </c>
      <c r="K46" s="22">
        <f>-VLOOKUP(K$5,'MPP DETAILS'!$B$37:$Y$61,11,0)</f>
        <v>-48.479959142241391</v>
      </c>
      <c r="L46" s="22">
        <f>-VLOOKUP(L$5,'MPP DETAILS'!$B$37:$Y$61,11,0)</f>
        <v>-37.706634888409972</v>
      </c>
      <c r="M46" s="22">
        <f>-VLOOKUP(M$5,'MPP DETAILS'!$B$37:$Y$61,11,0)</f>
        <v>-37.706634888409972</v>
      </c>
      <c r="N46" s="22" t="e">
        <f>-VLOOKUP(N$5,'MPP DETAILS'!$B$37:$Y$61,11,0)</f>
        <v>#N/A</v>
      </c>
      <c r="O46" s="22">
        <f>-VLOOKUP(O$5,'MPP DETAILS'!$B$37:$Y$61,11,0)</f>
        <v>-105.99124166666667</v>
      </c>
      <c r="P46" s="22">
        <f>-VLOOKUP(P$5,'MPP DETAILS'!$B$37:$Y$61,11,0)</f>
        <v>-32.319972761494256</v>
      </c>
      <c r="Q46" s="22">
        <f>-VLOOKUP(Q$5,'MPP DETAILS'!$B$37:$Y$61,11,0)</f>
        <v>-43.093297015325675</v>
      </c>
      <c r="R46" s="22">
        <f>-VLOOKUP(R$5,'MPP DETAILS'!$B$37:$Y$61,11,0)</f>
        <v>-53.8666212691571</v>
      </c>
      <c r="S46" s="22">
        <f>-VLOOKUP(S$5,'MPP DETAILS'!$B$37:$Y$61,11,0)</f>
        <v>-26.93331063457855</v>
      </c>
      <c r="T46" s="22" t="e">
        <f>-VLOOKUP(T$5,'MPP DETAILS'!$B$37:$Y$61,11,0)</f>
        <v>#N/A</v>
      </c>
      <c r="U46" s="22">
        <f>-VLOOKUP(U$5,'MPP DETAILS'!$B$37:$Y$61,11,0)</f>
        <v>-43.093297015325675</v>
      </c>
      <c r="V46" s="22" t="e">
        <f>-VLOOKUP(V$5,'MPP DETAILS'!$B$37:$Y$61,11,0)</f>
        <v>#N/A</v>
      </c>
      <c r="W46" s="22">
        <f>-VLOOKUP(W$5,'MPP DETAILS'!$B$37:$Y$61,11,0)</f>
        <v>-43.093297015325675</v>
      </c>
      <c r="X46" s="22">
        <f>-VLOOKUP(X$5,'MPP DETAILS'!$B$37:$Y$61,11,0)</f>
        <v>-43.093297015325675</v>
      </c>
      <c r="Y46" s="22" t="e">
        <f>-VLOOKUP(Y$5,'MPP DETAILS'!$B$37:$Y$61,11,0)</f>
        <v>#N/A</v>
      </c>
      <c r="Z46" s="9"/>
      <c r="AA46" s="22" t="e">
        <f>SUM(B46:Z46)</f>
        <v>#N/A</v>
      </c>
      <c r="AC46" s="12" t="s">
        <v>17</v>
      </c>
      <c r="AD46" s="22">
        <f>-VLOOKUP(AD$5,'MPP DETAILS'!$B$37:$Y$61,16,0)</f>
        <v>-5.2515851282051287</v>
      </c>
      <c r="AE46" s="22">
        <f>-VLOOKUP(AE$5,'MPP DETAILS'!$B$37:$Y$61,16,0)</f>
        <v>-7.2209295512820528</v>
      </c>
      <c r="AF46" s="22">
        <f>-VLOOKUP(AF$5,'MPP DETAILS'!$B$37:$Y$61,16,0)</f>
        <v>-5.9080332692307707</v>
      </c>
      <c r="AG46" s="22" t="e">
        <f>-VLOOKUP(AG$5,'MPP DETAILS'!$B$37:$Y$61,16,0)</f>
        <v>#N/A</v>
      </c>
      <c r="AH46" s="22">
        <f>-VLOOKUP(AH$5,'MPP DETAILS'!$B$37:$Y$61,16,0)</f>
        <v>-3.9386888461538474</v>
      </c>
      <c r="AI46" s="22">
        <f>-VLOOKUP(AI$5,'MPP DETAILS'!$B$37:$Y$61,16,0)</f>
        <v>-7.8773776923076948</v>
      </c>
      <c r="AJ46" s="22">
        <f>-VLOOKUP(AJ$5,'MPP DETAILS'!$B$37:$Y$61,16,0)</f>
        <v>-6.5644814102564109</v>
      </c>
      <c r="AK46" s="22">
        <f>-VLOOKUP(AK$5,'MPP DETAILS'!$B$37:$Y$61,16,0)</f>
        <v>-7.2209295512820528</v>
      </c>
      <c r="AL46" s="22">
        <f>-VLOOKUP(AL$5,'MPP DETAILS'!$B$37:$Y$61,16,0)</f>
        <v>-0.65644814102564109</v>
      </c>
      <c r="AM46" s="22">
        <f>-VLOOKUP(AM$5,'MPP DETAILS'!$B$37:$Y$61,16,0)</f>
        <v>-125.37525605037409</v>
      </c>
      <c r="AN46" s="22">
        <f>-VLOOKUP(AN$5,'MPP DETAILS'!$B$37:$Y$61,16,0)</f>
        <v>-75.225153630224469</v>
      </c>
      <c r="AO46" s="22">
        <f>-VLOOKUP(AO$5,'MPP DETAILS'!$B$37:$Y$61,16,0)</f>
        <v>-100.30020484029927</v>
      </c>
      <c r="AP46" s="22" t="e">
        <f>-VLOOKUP(AP$5,'MPP DETAILS'!$B$37:$Y$61,16,0)</f>
        <v>#N/A</v>
      </c>
      <c r="AQ46" s="22">
        <f>-VLOOKUP(AQ$5,'MPP DETAILS'!$B$37:$Y$61,16,0)</f>
        <v>-181.286</v>
      </c>
      <c r="AR46" s="22">
        <f>-VLOOKUP(AR$5,'MPP DETAILS'!$B$37:$Y$61,16,0)</f>
        <v>-75.225153630224469</v>
      </c>
      <c r="AS46" s="22">
        <f>-VLOOKUP(AS$5,'MPP DETAILS'!$B$37:$Y$61,16,0)</f>
        <v>-83.532259702032377</v>
      </c>
      <c r="AT46" s="22">
        <f>-VLOOKUP(AT$5,'MPP DETAILS'!$B$37:$Y$61,16,0)</f>
        <v>-125.37525605037409</v>
      </c>
      <c r="AU46" s="22">
        <f>-VLOOKUP(AU$5,'MPP DETAILS'!$B$37:$Y$61,16,0)</f>
        <v>-62.687628025187045</v>
      </c>
      <c r="AV46" s="22" t="e">
        <f>-VLOOKUP(AV$5,'MPP DETAILS'!$B$37:$Y$61,16,0)</f>
        <v>#N/A</v>
      </c>
      <c r="AW46" s="22">
        <f>-VLOOKUP(AW$5,'MPP DETAILS'!$B$37:$Y$61,16,0)</f>
        <v>-87.762679235261871</v>
      </c>
      <c r="AX46" s="22" t="e">
        <f>-VLOOKUP(AX$5,'MPP DETAILS'!$B$37:$Y$61,16,0)</f>
        <v>#N/A</v>
      </c>
      <c r="AY46" s="22">
        <f>-VLOOKUP(AY$5,'MPP DETAILS'!$B$37:$Y$61,16,0)</f>
        <v>-91.865676242769382</v>
      </c>
      <c r="AZ46" s="22">
        <f>-VLOOKUP(AZ$5,'MPP DETAILS'!$B$37:$Y$61,16,0)</f>
        <v>-108.73473343782919</v>
      </c>
      <c r="BA46" s="22" t="e">
        <f>-VLOOKUP(BA$5,'MPP DETAILS'!$B$37:$Y$61,16,0)</f>
        <v>#N/A</v>
      </c>
      <c r="BB46" s="9"/>
      <c r="BC46" s="22" t="e">
        <f>SUM(AD46:BB46)</f>
        <v>#N/A</v>
      </c>
    </row>
    <row r="47" spans="1:55" x14ac:dyDescent="0.2">
      <c r="A47" s="12" t="s">
        <v>18</v>
      </c>
      <c r="B47" s="22">
        <f>-VLOOKUP(B$5,'MPP DETAILS'!$B$65:$Y$93,11,0)/1000</f>
        <v>-4.3151108463022905E-2</v>
      </c>
      <c r="C47" s="22">
        <f>-VLOOKUP(C$5,'MPP DETAILS'!$B$65:$Y$93,11,0)/1000</f>
        <v>-5.2740243677027988E-2</v>
      </c>
      <c r="D47" s="22">
        <f>-VLOOKUP(D$5,'MPP DETAILS'!$B$65:$Y$93,11,0)/1000</f>
        <v>-4.3151108463022905E-2</v>
      </c>
      <c r="E47" s="22" t="e">
        <f>-VLOOKUP(E$5,'MPP DETAILS'!$B$65:$Y$93,11,0)/1000</f>
        <v>#N/A</v>
      </c>
      <c r="F47" s="22">
        <f>-VLOOKUP(F$5,'MPP DETAILS'!$B$65:$Y$93,11,0)/1000</f>
        <v>-2.876740564201527E-2</v>
      </c>
      <c r="G47" s="22">
        <f>-VLOOKUP(G$5,'MPP DETAILS'!$B$65:$Y$93,11,0)/1000</f>
        <v>-8.8959026044543921E-2</v>
      </c>
      <c r="H47" s="22">
        <f>-VLOOKUP(H$5,'MPP DETAILS'!$B$65:$Y$93,11,0)/1000</f>
        <v>-6.6719269533407941E-2</v>
      </c>
      <c r="I47" s="22">
        <f>-VLOOKUP(I$5,'MPP DETAILS'!$B$65:$Y$93,11,0)/1000</f>
        <v>-7.4132521703786591E-2</v>
      </c>
      <c r="J47" s="22">
        <f>-VLOOKUP(J$5,'MPP DETAILS'!$B$65:$Y$93,11,0)/1000</f>
        <v>-7.4132521703786595E-3</v>
      </c>
      <c r="K47" s="22">
        <f>-VLOOKUP(K$5,'MPP DETAILS'!$B$65:$Y$93,11,0)/1000</f>
        <v>-6.1251421095802512E-2</v>
      </c>
      <c r="L47" s="22">
        <f>-VLOOKUP(L$5,'MPP DETAILS'!$B$65:$Y$93,11,0)/1000</f>
        <v>-4.7639994185624181E-2</v>
      </c>
      <c r="M47" s="22">
        <f>-VLOOKUP(M$5,'MPP DETAILS'!$B$65:$Y$93,11,0)/1000</f>
        <v>-4.7639994185624181E-2</v>
      </c>
      <c r="N47" s="22" t="e">
        <f>-VLOOKUP(N$5,'MPP DETAILS'!$B$65:$Y$93,11,0)/1000</f>
        <v>#N/A</v>
      </c>
      <c r="O47" s="22">
        <f>-VLOOKUP(O$5,'MPP DETAILS'!$B$65:$Y$93,11,0)/1000</f>
        <v>-6.8057134550891692E-3</v>
      </c>
      <c r="P47" s="22">
        <f>-VLOOKUP(P$5,'MPP DETAILS'!$B$65:$Y$93,11,0)/1000</f>
        <v>-4.0834280730535015E-2</v>
      </c>
      <c r="Q47" s="22">
        <f>-VLOOKUP(Q$5,'MPP DETAILS'!$B$65:$Y$93,11,0)/1000</f>
        <v>-5.4445707640713353E-2</v>
      </c>
      <c r="R47" s="22">
        <f>-VLOOKUP(R$5,'MPP DETAILS'!$B$65:$Y$93,11,0)/1000</f>
        <v>-6.8057134550891671E-2</v>
      </c>
      <c r="S47" s="22">
        <f>-VLOOKUP(S$5,'MPP DETAILS'!$B$65:$Y$93,11,0)/1000</f>
        <v>-3.4028567275445835E-2</v>
      </c>
      <c r="T47" s="22" t="e">
        <f>-VLOOKUP(T$5,'MPP DETAILS'!$B$65:$Y$93,11,0)/1000</f>
        <v>#N/A</v>
      </c>
      <c r="U47" s="22">
        <f>-VLOOKUP(U$5,'MPP DETAILS'!$B$65:$Y$93,11,0)/1000</f>
        <v>-4.0364079025117912E-2</v>
      </c>
      <c r="V47" s="22" t="e">
        <f>-VLOOKUP(V$5,'MPP DETAILS'!$B$65:$Y$93,11,0)/1000</f>
        <v>#N/A</v>
      </c>
      <c r="W47" s="22">
        <f>-VLOOKUP(W$5,'MPP DETAILS'!$B$65:$Y$93,11,0)/1000</f>
        <v>-4.0364079025117912E-2</v>
      </c>
      <c r="X47" s="22">
        <f>-VLOOKUP(X$5,'MPP DETAILS'!$B$65:$Y$93,11,0)/1000</f>
        <v>-4.0364079025117912E-2</v>
      </c>
      <c r="Y47" s="22" t="e">
        <f>-VLOOKUP(Y$5,'MPP DETAILS'!$B$65:$Y$93,11,0)/1000</f>
        <v>#N/A</v>
      </c>
      <c r="Z47" s="8"/>
      <c r="AA47" s="22" t="e">
        <f>SUM(B47:Z47)</f>
        <v>#N/A</v>
      </c>
      <c r="AC47" s="12" t="s">
        <v>18</v>
      </c>
      <c r="AD47" s="22">
        <f>-VLOOKUP(AD$5,'MPP DETAILS'!$B$65:$Y$93,16,0)/1000</f>
        <v>-0.1218923573147831</v>
      </c>
      <c r="AE47" s="22">
        <f>-VLOOKUP(AE$5,'MPP DETAILS'!$B$65:$Y$93,16,0)/1000</f>
        <v>-0.16760199130782677</v>
      </c>
      <c r="AF47" s="22">
        <f>-VLOOKUP(AF$5,'MPP DETAILS'!$B$65:$Y$93,16,0)/1000</f>
        <v>-0.137128901979131</v>
      </c>
      <c r="AG47" s="22" t="e">
        <f>-VLOOKUP(AG$5,'MPP DETAILS'!$B$65:$Y$93,16,0)/1000</f>
        <v>#N/A</v>
      </c>
      <c r="AH47" s="22">
        <f>-VLOOKUP(AH$5,'MPP DETAILS'!$B$65:$Y$93,16,0)/1000</f>
        <v>-9.1419267986087335E-2</v>
      </c>
      <c r="AI47" s="22">
        <f>-VLOOKUP(AI$5,'MPP DETAILS'!$B$65:$Y$93,16,0)/1000</f>
        <v>-0.22715500370163783</v>
      </c>
      <c r="AJ47" s="22">
        <f>-VLOOKUP(AJ$5,'MPP DETAILS'!$B$65:$Y$93,16,0)/1000</f>
        <v>-0.18929583641803152</v>
      </c>
      <c r="AK47" s="22">
        <f>-VLOOKUP(AK$5,'MPP DETAILS'!$B$65:$Y$93,16,0)/1000</f>
        <v>-0.20822542005983466</v>
      </c>
      <c r="AL47" s="22">
        <f>-VLOOKUP(AL$5,'MPP DETAILS'!$B$65:$Y$93,16,0)/1000</f>
        <v>-1.8929583641803156E-2</v>
      </c>
      <c r="AM47" s="22">
        <f>-VLOOKUP(AM$5,'MPP DETAILS'!$B$65:$Y$93,16,0)/1000</f>
        <v>-0.21099519358560281</v>
      </c>
      <c r="AN47" s="22">
        <f>-VLOOKUP(AN$5,'MPP DETAILS'!$B$65:$Y$93,16,0)/1000</f>
        <v>-0.12659711615136168</v>
      </c>
      <c r="AO47" s="22">
        <f>-VLOOKUP(AO$5,'MPP DETAILS'!$B$65:$Y$93,16,0)/1000</f>
        <v>-0.16879615486848223</v>
      </c>
      <c r="AP47" s="22" t="e">
        <f>-VLOOKUP(AP$5,'MPP DETAILS'!$B$65:$Y$93,16,0)/1000</f>
        <v>#N/A</v>
      </c>
      <c r="AQ47" s="22">
        <f>-VLOOKUP(AQ$5,'MPP DETAILS'!$B$65:$Y$93,16,0)/1000</f>
        <v>-2.1099519358560279E-2</v>
      </c>
      <c r="AR47" s="22">
        <f>-VLOOKUP(AR$5,'MPP DETAILS'!$B$65:$Y$93,16,0)/1000</f>
        <v>-0.12659711615136168</v>
      </c>
      <c r="AS47" s="22">
        <f>-VLOOKUP(AS$5,'MPP DETAILS'!$B$65:$Y$93,16,0)/1000</f>
        <v>-0.14108471639259015</v>
      </c>
      <c r="AT47" s="22">
        <f>-VLOOKUP(AT$5,'MPP DETAILS'!$B$65:$Y$93,16,0)/1000</f>
        <v>-0.21099519358560281</v>
      </c>
      <c r="AU47" s="22">
        <f>-VLOOKUP(AU$5,'MPP DETAILS'!$B$65:$Y$93,16,0)/1000</f>
        <v>-0.10549759679280141</v>
      </c>
      <c r="AV47" s="22" t="e">
        <f>-VLOOKUP(AV$5,'MPP DETAILS'!$B$65:$Y$93,16,0)/1000</f>
        <v>#N/A</v>
      </c>
      <c r="AW47" s="22">
        <f>-VLOOKUP(AW$5,'MPP DETAILS'!$B$65:$Y$93,16,0)/1000</f>
        <v>-0.12020306980560687</v>
      </c>
      <c r="AX47" s="22" t="e">
        <f>-VLOOKUP(AX$5,'MPP DETAILS'!$B$65:$Y$93,16,0)/1000</f>
        <v>#N/A</v>
      </c>
      <c r="AY47" s="22">
        <f>-VLOOKUP(AY$5,'MPP DETAILS'!$B$65:$Y$93,16,0)/1000</f>
        <v>-0.12619980795262975</v>
      </c>
      <c r="AZ47" s="22">
        <f>-VLOOKUP(AZ$5,'MPP DETAILS'!$B$65:$Y$93,16,0)/1000</f>
        <v>-0.14855006588875738</v>
      </c>
      <c r="BA47" s="22" t="e">
        <f>-VLOOKUP(BA$5,'MPP DETAILS'!$B$65:$Y$93,16,0)/1000</f>
        <v>#N/A</v>
      </c>
      <c r="BB47" s="8"/>
      <c r="BC47" s="22" t="e">
        <f>SUM(AD47:BB47)</f>
        <v>#N/A</v>
      </c>
    </row>
    <row r="48" spans="1:55" x14ac:dyDescent="0.2">
      <c r="A48" s="13" t="s">
        <v>19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/>
      <c r="Y48" s="8">
        <v>0</v>
      </c>
      <c r="Z48" s="8"/>
      <c r="AA48" s="8">
        <f t="shared" ref="AA48:AA61" si="49">SUM(B48:Z48)</f>
        <v>0</v>
      </c>
      <c r="AC48" s="13" t="s">
        <v>19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/>
      <c r="BA48" s="8">
        <v>0</v>
      </c>
      <c r="BB48" s="8"/>
      <c r="BC48" s="8">
        <f t="shared" ref="BC48:BC61" si="50">SUM(AD48:BB48)</f>
        <v>0</v>
      </c>
    </row>
    <row r="49" spans="1:55" x14ac:dyDescent="0.2">
      <c r="A49" s="14" t="s">
        <v>20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/>
      <c r="Y49" s="6">
        <v>0</v>
      </c>
      <c r="Z49" s="6"/>
      <c r="AA49" s="6">
        <f t="shared" si="49"/>
        <v>0</v>
      </c>
      <c r="AC49" s="14" t="s">
        <v>20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/>
      <c r="BA49" s="6">
        <v>0</v>
      </c>
      <c r="BB49" s="6"/>
      <c r="BC49" s="6">
        <f t="shared" si="50"/>
        <v>0</v>
      </c>
    </row>
    <row r="50" spans="1:55" x14ac:dyDescent="0.2">
      <c r="A50" s="14" t="s">
        <v>21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/>
      <c r="Y50" s="6">
        <v>0</v>
      </c>
      <c r="Z50" s="6"/>
      <c r="AA50" s="6">
        <f t="shared" si="49"/>
        <v>0</v>
      </c>
      <c r="AC50" s="14" t="s">
        <v>21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/>
      <c r="BA50" s="6">
        <v>0</v>
      </c>
      <c r="BB50" s="6"/>
      <c r="BC50" s="6">
        <f t="shared" si="50"/>
        <v>0</v>
      </c>
    </row>
    <row r="51" spans="1:55" x14ac:dyDescent="0.2">
      <c r="A51" s="15" t="s">
        <v>22</v>
      </c>
      <c r="B51" s="23">
        <v>0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/>
      <c r="Y51" s="23">
        <v>0</v>
      </c>
      <c r="Z51" s="6"/>
      <c r="AA51" s="23">
        <f t="shared" si="49"/>
        <v>0</v>
      </c>
      <c r="AC51" s="15" t="s">
        <v>22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/>
      <c r="BA51" s="23">
        <v>0</v>
      </c>
      <c r="BB51" s="6"/>
      <c r="BC51" s="23">
        <f t="shared" si="50"/>
        <v>0</v>
      </c>
    </row>
    <row r="52" spans="1:55" x14ac:dyDescent="0.2">
      <c r="A52" s="14" t="s">
        <v>23</v>
      </c>
      <c r="B52" s="23">
        <f>-VLOOKUP(B$5,'MPP DETAILS'!$B$106:$Y$129,11,0)/1000</f>
        <v>-1.5990456521739131E-2</v>
      </c>
      <c r="C52" s="23">
        <f>-VLOOKUP(C$5,'MPP DETAILS'!$B$106:$Y$129,11,0)/1000</f>
        <v>-1.9543891304347829E-2</v>
      </c>
      <c r="D52" s="23">
        <f>-VLOOKUP(D$5,'MPP DETAILS'!$B$106:$Y$129,11,0)/1000</f>
        <v>-1.5990456521739131E-2</v>
      </c>
      <c r="E52" s="23" t="e">
        <f>-VLOOKUP(E$5,'MPP DETAILS'!$B$106:$Y$129,11,0)/1000</f>
        <v>#N/A</v>
      </c>
      <c r="F52" s="23">
        <f>-VLOOKUP(F$5,'MPP DETAILS'!$B$106:$Y$129,11,0)/1000</f>
        <v>-1.0660304347826088E-2</v>
      </c>
      <c r="G52" s="23">
        <f>-VLOOKUP(G$5,'MPP DETAILS'!$B$106:$Y$129,11,0)/1000</f>
        <v>-1.2728624999999999E-2</v>
      </c>
      <c r="H52" s="23">
        <f>-VLOOKUP(H$5,'MPP DETAILS'!$B$106:$Y$129,11,0)/1000</f>
        <v>-9.5464687499999985E-3</v>
      </c>
      <c r="I52" s="23">
        <f>-VLOOKUP(I$5,'MPP DETAILS'!$B$106:$Y$129,11,0)/1000</f>
        <v>-1.0607187499999999E-2</v>
      </c>
      <c r="J52" s="23">
        <f>-VLOOKUP(J$5,'MPP DETAILS'!$B$106:$Y$129,11,0)/1000</f>
        <v>-1.06071875E-3</v>
      </c>
      <c r="K52" s="23">
        <f>-VLOOKUP(K$5,'MPP DETAILS'!$B$106:$Y$129,11,0)/1000</f>
        <v>-7.944096774193549E-3</v>
      </c>
      <c r="L52" s="23">
        <f>-VLOOKUP(L$5,'MPP DETAILS'!$B$106:$Y$129,11,0)/1000</f>
        <v>-6.1787419354838715E-3</v>
      </c>
      <c r="M52" s="23">
        <f>-VLOOKUP(M$5,'MPP DETAILS'!$B$106:$Y$129,11,0)/1000</f>
        <v>-6.1787419354838715E-3</v>
      </c>
      <c r="N52" s="23" t="e">
        <f>-VLOOKUP(N$5,'MPP DETAILS'!$B$106:$Y$129,11,0)/1000</f>
        <v>#N/A</v>
      </c>
      <c r="O52" s="23">
        <f>-VLOOKUP(O$5,'MPP DETAILS'!$B$106:$Y$129,11,0)/1000</f>
        <v>-8.8267741935483873E-4</v>
      </c>
      <c r="P52" s="23">
        <f>-VLOOKUP(P$5,'MPP DETAILS'!$B$106:$Y$129,11,0)/1000</f>
        <v>-5.2960645161290324E-3</v>
      </c>
      <c r="Q52" s="23">
        <f>-VLOOKUP(Q$5,'MPP DETAILS'!$B$106:$Y$129,11,0)/1000</f>
        <v>-7.0614193548387098E-3</v>
      </c>
      <c r="R52" s="23">
        <f>-VLOOKUP(R$5,'MPP DETAILS'!$B$106:$Y$129,11,0)/1000</f>
        <v>-8.8267741935483864E-3</v>
      </c>
      <c r="S52" s="23">
        <f>-VLOOKUP(S$5,'MPP DETAILS'!$B$106:$Y$129,11,0)/1000</f>
        <v>-4.4133870967741932E-3</v>
      </c>
      <c r="T52" s="23" t="e">
        <f>-VLOOKUP(T$5,'MPP DETAILS'!$B$106:$Y$129,11,0)/1000</f>
        <v>#N/A</v>
      </c>
      <c r="U52" s="23">
        <f>-VLOOKUP(U$5,'MPP DETAILS'!$B$106:$Y$129,11,0)/1000</f>
        <v>-1.2460727272727271E-2</v>
      </c>
      <c r="V52" s="23" t="e">
        <f>-VLOOKUP(V$5,'MPP DETAILS'!$B$106:$Y$129,11,0)/1000</f>
        <v>#N/A</v>
      </c>
      <c r="W52" s="23">
        <f>-VLOOKUP(W$5,'MPP DETAILS'!$B$106:$Y$129,11,0)/1000</f>
        <v>-1.2460727272727271E-2</v>
      </c>
      <c r="X52" s="23">
        <f>-VLOOKUP(X$5,'MPP DETAILS'!$B$106:$Y$129,11,0)/1000</f>
        <v>-1.2460727272727271E-2</v>
      </c>
      <c r="Y52" s="23" t="e">
        <f>-VLOOKUP(Y$5,'MPP DETAILS'!$B$106:$Y$129,11,0)/1000</f>
        <v>#N/A</v>
      </c>
      <c r="Z52" s="6"/>
      <c r="AA52" s="23" t="e">
        <f t="shared" si="49"/>
        <v>#N/A</v>
      </c>
      <c r="AC52" s="14" t="s">
        <v>23</v>
      </c>
      <c r="AD52" s="23">
        <f>-VLOOKUP(AD$5,'MPP DETAILS'!$B$106:$Y$129,16,0)/1000</f>
        <v>-4.4499090909090912E-2</v>
      </c>
      <c r="AE52" s="23">
        <f>-VLOOKUP(AE$5,'MPP DETAILS'!$B$106:$Y$129,16,0)/1000</f>
        <v>-6.1186250000000005E-2</v>
      </c>
      <c r="AF52" s="23">
        <f>-VLOOKUP(AF$5,'MPP DETAILS'!$B$106:$Y$129,16,0)/1000</f>
        <v>-5.0061477272727271E-2</v>
      </c>
      <c r="AG52" s="23" t="e">
        <f>-VLOOKUP(AG$5,'MPP DETAILS'!$B$106:$Y$129,16,0)/1000</f>
        <v>#N/A</v>
      </c>
      <c r="AH52" s="23">
        <f>-VLOOKUP(AH$5,'MPP DETAILS'!$B$106:$Y$129,16,0)/1000</f>
        <v>-3.3374318181818186E-2</v>
      </c>
      <c r="AI52" s="23">
        <f>-VLOOKUP(AI$5,'MPP DETAILS'!$B$106:$Y$129,16,0)/1000</f>
        <v>-4.4658705882352948E-2</v>
      </c>
      <c r="AJ52" s="23">
        <f>-VLOOKUP(AJ$5,'MPP DETAILS'!$B$106:$Y$129,16,0)/1000</f>
        <v>-3.7215588235294118E-2</v>
      </c>
      <c r="AK52" s="23">
        <f>-VLOOKUP(AK$5,'MPP DETAILS'!$B$106:$Y$129,16,0)/1000</f>
        <v>-4.0937147058823529E-2</v>
      </c>
      <c r="AL52" s="23">
        <f>-VLOOKUP(AL$5,'MPP DETAILS'!$B$106:$Y$129,16,0)/1000</f>
        <v>-3.7215588235294116E-3</v>
      </c>
      <c r="AM52" s="23">
        <f>-VLOOKUP(AM$5,'MPP DETAILS'!$B$106:$Y$129,16,0)/1000</f>
        <v>-2.5919234972677594E-2</v>
      </c>
      <c r="AN52" s="23">
        <f>-VLOOKUP(AN$5,'MPP DETAILS'!$B$106:$Y$129,16,0)/1000</f>
        <v>-1.5551540983606556E-2</v>
      </c>
      <c r="AO52" s="23">
        <f>-VLOOKUP(AO$5,'MPP DETAILS'!$B$106:$Y$129,16,0)/1000</f>
        <v>-2.0735387978142075E-2</v>
      </c>
      <c r="AP52" s="23" t="e">
        <f>-VLOOKUP(AP$5,'MPP DETAILS'!$B$106:$Y$129,16,0)/1000</f>
        <v>#N/A</v>
      </c>
      <c r="AQ52" s="23">
        <f>-VLOOKUP(AQ$5,'MPP DETAILS'!$B$106:$Y$129,16,0)/1000</f>
        <v>-2.5919234972677594E-3</v>
      </c>
      <c r="AR52" s="23">
        <f>-VLOOKUP(AR$5,'MPP DETAILS'!$B$106:$Y$129,16,0)/1000</f>
        <v>-1.5551540983606556E-2</v>
      </c>
      <c r="AS52" s="23">
        <f>-VLOOKUP(AS$5,'MPP DETAILS'!$B$106:$Y$129,16,0)/1000</f>
        <v>-1.7199131147540982E-2</v>
      </c>
      <c r="AT52" s="23">
        <f>-VLOOKUP(AT$5,'MPP DETAILS'!$B$106:$Y$129,16,0)/1000</f>
        <v>-2.5919234972677594E-2</v>
      </c>
      <c r="AU52" s="23">
        <f>-VLOOKUP(AU$5,'MPP DETAILS'!$B$106:$Y$129,16,0)/1000</f>
        <v>-1.2959617486338797E-2</v>
      </c>
      <c r="AV52" s="23" t="e">
        <f>-VLOOKUP(AV$5,'MPP DETAILS'!$B$106:$Y$129,16,0)/1000</f>
        <v>#N/A</v>
      </c>
      <c r="AW52" s="23">
        <f>-VLOOKUP(AW$5,'MPP DETAILS'!$B$106:$Y$129,16,0)/1000</f>
        <v>-4.1939479166666675E-2</v>
      </c>
      <c r="AX52" s="23" t="e">
        <f>-VLOOKUP(AX$5,'MPP DETAILS'!$B$106:$Y$129,16,0)/1000</f>
        <v>#N/A</v>
      </c>
      <c r="AY52" s="23">
        <f>-VLOOKUP(AY$5,'MPP DETAILS'!$B$106:$Y$129,16,0)/1000</f>
        <v>-4.3969979166666666E-2</v>
      </c>
      <c r="AZ52" s="23">
        <f>-VLOOKUP(AZ$5,'MPP DETAILS'!$B$106:$Y$129,16,0)/1000</f>
        <v>-5.1891687500000006E-2</v>
      </c>
      <c r="BA52" s="23" t="e">
        <f>-VLOOKUP(BA$5,'MPP DETAILS'!$B$106:$Y$129,16,0)/1000</f>
        <v>#N/A</v>
      </c>
      <c r="BB52" s="6"/>
      <c r="BC52" s="23" t="e">
        <f t="shared" si="50"/>
        <v>#N/A</v>
      </c>
    </row>
    <row r="53" spans="1:55" x14ac:dyDescent="0.2">
      <c r="A53" s="14" t="s">
        <v>24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/>
      <c r="Y53" s="6">
        <v>0</v>
      </c>
      <c r="Z53" s="6"/>
      <c r="AA53" s="6">
        <f t="shared" si="49"/>
        <v>0</v>
      </c>
      <c r="AC53" s="14" t="s">
        <v>24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/>
      <c r="BA53" s="6">
        <v>0</v>
      </c>
      <c r="BB53" s="6"/>
      <c r="BC53" s="6">
        <f t="shared" si="50"/>
        <v>0</v>
      </c>
    </row>
    <row r="54" spans="1:55" x14ac:dyDescent="0.2">
      <c r="A54" s="16" t="s">
        <v>25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/>
      <c r="Y54" s="6">
        <v>0</v>
      </c>
      <c r="Z54" s="6"/>
      <c r="AA54" s="6">
        <f t="shared" si="49"/>
        <v>0</v>
      </c>
      <c r="AC54" s="16" t="s">
        <v>25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/>
      <c r="BA54" s="6">
        <v>0</v>
      </c>
      <c r="BB54" s="6"/>
      <c r="BC54" s="6">
        <f t="shared" si="50"/>
        <v>0</v>
      </c>
    </row>
    <row r="55" spans="1:55" x14ac:dyDescent="0.2">
      <c r="A55" s="17" t="s">
        <v>26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/>
      <c r="Y55" s="6">
        <v>0</v>
      </c>
      <c r="Z55" s="6"/>
      <c r="AA55" s="6">
        <f t="shared" si="49"/>
        <v>0</v>
      </c>
      <c r="AC55" s="17" t="s">
        <v>26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/>
      <c r="BA55" s="6">
        <v>0</v>
      </c>
      <c r="BB55" s="6"/>
      <c r="BC55" s="6">
        <f t="shared" si="50"/>
        <v>0</v>
      </c>
    </row>
    <row r="56" spans="1:55" x14ac:dyDescent="0.2">
      <c r="A56" s="18" t="s">
        <v>27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/>
      <c r="Y56" s="23">
        <v>0</v>
      </c>
      <c r="Z56" s="6"/>
      <c r="AA56" s="23">
        <f t="shared" si="49"/>
        <v>0</v>
      </c>
      <c r="AC56" s="18" t="s">
        <v>27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>
        <v>0</v>
      </c>
      <c r="AU56" s="23">
        <v>0</v>
      </c>
      <c r="AV56" s="23">
        <v>0</v>
      </c>
      <c r="AW56" s="23">
        <v>0</v>
      </c>
      <c r="AX56" s="23">
        <v>0</v>
      </c>
      <c r="AY56" s="23">
        <v>0</v>
      </c>
      <c r="AZ56" s="23"/>
      <c r="BA56" s="23">
        <v>0</v>
      </c>
      <c r="BB56" s="6"/>
      <c r="BC56" s="23">
        <f t="shared" si="50"/>
        <v>0</v>
      </c>
    </row>
    <row r="57" spans="1:55" x14ac:dyDescent="0.2">
      <c r="A57" s="19" t="s">
        <v>28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/>
      <c r="Y57" s="6">
        <v>0</v>
      </c>
      <c r="Z57" s="6"/>
      <c r="AA57" s="6">
        <f t="shared" si="49"/>
        <v>0</v>
      </c>
      <c r="AC57" s="19" t="s">
        <v>28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/>
      <c r="BA57" s="6">
        <v>0</v>
      </c>
      <c r="BB57" s="6"/>
      <c r="BC57" s="6">
        <f t="shared" si="50"/>
        <v>0</v>
      </c>
    </row>
    <row r="58" spans="1:55" x14ac:dyDescent="0.2">
      <c r="A58" s="14" t="s">
        <v>29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/>
      <c r="Y58" s="6">
        <v>0</v>
      </c>
      <c r="Z58" s="6"/>
      <c r="AA58" s="6">
        <f t="shared" si="49"/>
        <v>0</v>
      </c>
      <c r="AC58" s="14" t="s">
        <v>29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/>
      <c r="BA58" s="6">
        <v>0</v>
      </c>
      <c r="BB58" s="6"/>
      <c r="BC58" s="6">
        <f t="shared" si="50"/>
        <v>0</v>
      </c>
    </row>
    <row r="59" spans="1:55" x14ac:dyDescent="0.2">
      <c r="A59" s="19" t="s">
        <v>30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/>
      <c r="Y59" s="6">
        <v>0</v>
      </c>
      <c r="Z59" s="6"/>
      <c r="AA59" s="6">
        <f t="shared" si="49"/>
        <v>0</v>
      </c>
      <c r="AC59" s="19" t="s">
        <v>30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/>
      <c r="BA59" s="6">
        <v>0</v>
      </c>
      <c r="BB59" s="6"/>
      <c r="BC59" s="6">
        <f t="shared" si="50"/>
        <v>0</v>
      </c>
    </row>
    <row r="60" spans="1:55" x14ac:dyDescent="0.2">
      <c r="A60" s="12" t="s">
        <v>31</v>
      </c>
      <c r="B60" s="11">
        <f>SUM(B49:B59)</f>
        <v>-1.5990456521739131E-2</v>
      </c>
      <c r="C60" s="11">
        <f t="shared" ref="C60:Y60" si="51">SUM(C49:C59)</f>
        <v>-1.9543891304347829E-2</v>
      </c>
      <c r="D60" s="11">
        <f t="shared" si="51"/>
        <v>-1.5990456521739131E-2</v>
      </c>
      <c r="E60" s="11" t="e">
        <f t="shared" si="51"/>
        <v>#N/A</v>
      </c>
      <c r="F60" s="11">
        <f t="shared" si="51"/>
        <v>-1.0660304347826088E-2</v>
      </c>
      <c r="G60" s="11">
        <f t="shared" si="51"/>
        <v>-1.2728624999999999E-2</v>
      </c>
      <c r="H60" s="11">
        <f t="shared" si="51"/>
        <v>-9.5464687499999985E-3</v>
      </c>
      <c r="I60" s="11">
        <f t="shared" si="51"/>
        <v>-1.0607187499999999E-2</v>
      </c>
      <c r="J60" s="11">
        <f t="shared" si="51"/>
        <v>-1.06071875E-3</v>
      </c>
      <c r="K60" s="11">
        <f t="shared" si="51"/>
        <v>-7.944096774193549E-3</v>
      </c>
      <c r="L60" s="11">
        <f t="shared" si="51"/>
        <v>-6.1787419354838715E-3</v>
      </c>
      <c r="M60" s="11">
        <f t="shared" si="51"/>
        <v>-6.1787419354838715E-3</v>
      </c>
      <c r="N60" s="11" t="e">
        <f t="shared" si="51"/>
        <v>#N/A</v>
      </c>
      <c r="O60" s="11">
        <f t="shared" si="51"/>
        <v>-8.8267741935483873E-4</v>
      </c>
      <c r="P60" s="11">
        <f t="shared" si="51"/>
        <v>-5.2960645161290324E-3</v>
      </c>
      <c r="Q60" s="11">
        <f t="shared" si="51"/>
        <v>-7.0614193548387098E-3</v>
      </c>
      <c r="R60" s="11">
        <f t="shared" si="51"/>
        <v>-8.8267741935483864E-3</v>
      </c>
      <c r="S60" s="11">
        <f t="shared" si="51"/>
        <v>-4.4133870967741932E-3</v>
      </c>
      <c r="T60" s="11" t="e">
        <f t="shared" si="51"/>
        <v>#N/A</v>
      </c>
      <c r="U60" s="11">
        <f t="shared" si="51"/>
        <v>-1.2460727272727271E-2</v>
      </c>
      <c r="V60" s="11" t="e">
        <f t="shared" si="51"/>
        <v>#N/A</v>
      </c>
      <c r="W60" s="11">
        <f t="shared" si="51"/>
        <v>-1.2460727272727271E-2</v>
      </c>
      <c r="X60" s="11">
        <f>SUM(X49:X59)</f>
        <v>-1.2460727272727271E-2</v>
      </c>
      <c r="Y60" s="11" t="e">
        <f t="shared" si="51"/>
        <v>#N/A</v>
      </c>
      <c r="Z60" s="11"/>
      <c r="AA60" s="11" t="e">
        <f>SUM(B60:Z60)</f>
        <v>#N/A</v>
      </c>
      <c r="AC60" s="12" t="s">
        <v>31</v>
      </c>
      <c r="AD60" s="11">
        <f>SUM(AD49:AD59)</f>
        <v>-4.4499090909090912E-2</v>
      </c>
      <c r="AE60" s="11">
        <f t="shared" ref="AE60:BA60" si="52">SUM(AE49:AE59)</f>
        <v>-6.1186250000000005E-2</v>
      </c>
      <c r="AF60" s="11">
        <f t="shared" si="52"/>
        <v>-5.0061477272727271E-2</v>
      </c>
      <c r="AG60" s="11" t="e">
        <f t="shared" si="52"/>
        <v>#N/A</v>
      </c>
      <c r="AH60" s="11">
        <f t="shared" si="52"/>
        <v>-3.3374318181818186E-2</v>
      </c>
      <c r="AI60" s="11">
        <f t="shared" si="52"/>
        <v>-4.4658705882352948E-2</v>
      </c>
      <c r="AJ60" s="11">
        <f t="shared" si="52"/>
        <v>-3.7215588235294118E-2</v>
      </c>
      <c r="AK60" s="11">
        <f t="shared" si="52"/>
        <v>-4.0937147058823529E-2</v>
      </c>
      <c r="AL60" s="11">
        <f t="shared" si="52"/>
        <v>-3.7215588235294116E-3</v>
      </c>
      <c r="AM60" s="11">
        <f t="shared" si="52"/>
        <v>-2.5919234972677594E-2</v>
      </c>
      <c r="AN60" s="11">
        <f t="shared" si="52"/>
        <v>-1.5551540983606556E-2</v>
      </c>
      <c r="AO60" s="11">
        <f t="shared" si="52"/>
        <v>-2.0735387978142075E-2</v>
      </c>
      <c r="AP60" s="11" t="e">
        <f t="shared" si="52"/>
        <v>#N/A</v>
      </c>
      <c r="AQ60" s="11">
        <f t="shared" si="52"/>
        <v>-2.5919234972677594E-3</v>
      </c>
      <c r="AR60" s="11">
        <f t="shared" si="52"/>
        <v>-1.5551540983606556E-2</v>
      </c>
      <c r="AS60" s="11">
        <f t="shared" si="52"/>
        <v>-1.7199131147540982E-2</v>
      </c>
      <c r="AT60" s="11">
        <f t="shared" si="52"/>
        <v>-2.5919234972677594E-2</v>
      </c>
      <c r="AU60" s="11">
        <f t="shared" si="52"/>
        <v>-1.2959617486338797E-2</v>
      </c>
      <c r="AV60" s="11" t="e">
        <f t="shared" si="52"/>
        <v>#N/A</v>
      </c>
      <c r="AW60" s="11">
        <f t="shared" si="52"/>
        <v>-4.1939479166666675E-2</v>
      </c>
      <c r="AX60" s="11" t="e">
        <f t="shared" si="52"/>
        <v>#N/A</v>
      </c>
      <c r="AY60" s="11">
        <f t="shared" si="52"/>
        <v>-4.3969979166666666E-2</v>
      </c>
      <c r="AZ60" s="11">
        <f t="shared" si="52"/>
        <v>-5.1891687500000006E-2</v>
      </c>
      <c r="BA60" s="11" t="e">
        <f t="shared" si="52"/>
        <v>#N/A</v>
      </c>
      <c r="BB60" s="11"/>
      <c r="BC60" s="11" t="e">
        <f t="shared" si="50"/>
        <v>#N/A</v>
      </c>
    </row>
    <row r="61" spans="1:55" x14ac:dyDescent="0.2">
      <c r="A61" s="20" t="s">
        <v>32</v>
      </c>
      <c r="B61" s="10">
        <f>-VLOOKUP(B$5,'MPP DETAILS'!$B$134:$Y$157,11,0)</f>
        <v>0</v>
      </c>
      <c r="C61" s="10">
        <f>-VLOOKUP(C$5,'MPP DETAILS'!$B$134:$Y$157,11,0)</f>
        <v>0</v>
      </c>
      <c r="D61" s="10">
        <f>-VLOOKUP(D$5,'MPP DETAILS'!$B$134:$Y$157,11,0)</f>
        <v>0</v>
      </c>
      <c r="E61" s="10" t="e">
        <f>-VLOOKUP(E$5,'MPP DETAILS'!$B$134:$Y$157,11,0)</f>
        <v>#N/A</v>
      </c>
      <c r="F61" s="10">
        <f>-VLOOKUP(F$5,'MPP DETAILS'!$B$134:$Y$157,11,0)</f>
        <v>0</v>
      </c>
      <c r="G61" s="10">
        <f>-VLOOKUP(G$5,'MPP DETAILS'!$B$134:$Y$157,11,0)</f>
        <v>0</v>
      </c>
      <c r="H61" s="10">
        <f>-VLOOKUP(H$5,'MPP DETAILS'!$B$134:$Y$157,11,0)</f>
        <v>0</v>
      </c>
      <c r="I61" s="10">
        <f>-VLOOKUP(I$5,'MPP DETAILS'!$B$134:$Y$157,11,0)</f>
        <v>0</v>
      </c>
      <c r="J61" s="10">
        <f>-VLOOKUP(J$5,'MPP DETAILS'!$B$134:$Y$157,11,0)</f>
        <v>0</v>
      </c>
      <c r="K61" s="10">
        <f>-VLOOKUP(K$5,'MPP DETAILS'!$B$134:$Y$157,11,0)</f>
        <v>0</v>
      </c>
      <c r="L61" s="10">
        <f>-VLOOKUP(L$5,'MPP DETAILS'!$B$134:$Y$157,11,0)</f>
        <v>0</v>
      </c>
      <c r="M61" s="10">
        <f>-VLOOKUP(M$5,'MPP DETAILS'!$B$134:$Y$157,11,0)</f>
        <v>0</v>
      </c>
      <c r="N61" s="10" t="e">
        <f>-VLOOKUP(N$5,'MPP DETAILS'!$B$134:$Y$157,11,0)</f>
        <v>#N/A</v>
      </c>
      <c r="O61" s="10">
        <f>-VLOOKUP(O$5,'MPP DETAILS'!$B$134:$Y$157,11,0)</f>
        <v>0</v>
      </c>
      <c r="P61" s="10">
        <f>-VLOOKUP(P$5,'MPP DETAILS'!$B$134:$Y$157,11,0)</f>
        <v>0</v>
      </c>
      <c r="Q61" s="10">
        <f>-VLOOKUP(Q$5,'MPP DETAILS'!$B$134:$Y$157,11,0)</f>
        <v>0</v>
      </c>
      <c r="R61" s="10">
        <f>-VLOOKUP(R$5,'MPP DETAILS'!$B$134:$Y$157,11,0)</f>
        <v>0</v>
      </c>
      <c r="S61" s="10">
        <f>-VLOOKUP(S$5,'MPP DETAILS'!$B$134:$Y$157,11,0)</f>
        <v>0</v>
      </c>
      <c r="T61" s="10" t="e">
        <f>-VLOOKUP(T$5,'MPP DETAILS'!$B$134:$Y$157,11,0)</f>
        <v>#N/A</v>
      </c>
      <c r="U61" s="10">
        <f>-VLOOKUP(U$5,'MPP DETAILS'!$B$134:$Y$157,11,0)</f>
        <v>0</v>
      </c>
      <c r="V61" s="10" t="e">
        <f>-VLOOKUP(V$5,'MPP DETAILS'!$B$134:$Y$157,11,0)</f>
        <v>#N/A</v>
      </c>
      <c r="W61" s="10">
        <f>-VLOOKUP(W$5,'MPP DETAILS'!$B$134:$Y$157,11,0)</f>
        <v>0</v>
      </c>
      <c r="X61" s="10">
        <f>-VLOOKUP(X$5,'MPP DETAILS'!$B$134:$Y$157,11,0)</f>
        <v>0</v>
      </c>
      <c r="Y61" s="10" t="e">
        <f>-VLOOKUP(Y$5,'MPP DETAILS'!$B$134:$Y$157,11,0)</f>
        <v>#N/A</v>
      </c>
      <c r="Z61" s="6"/>
      <c r="AA61" s="10" t="e">
        <f t="shared" si="49"/>
        <v>#N/A</v>
      </c>
      <c r="AC61" s="20" t="s">
        <v>32</v>
      </c>
      <c r="AD61" s="10">
        <f>-VLOOKUP(AD$5,'MPP DETAILS'!$B$134:$Y$157,16,0)</f>
        <v>0</v>
      </c>
      <c r="AE61" s="10">
        <f>-VLOOKUP(AE$5,'MPP DETAILS'!$B$134:$Y$157,16,0)</f>
        <v>0</v>
      </c>
      <c r="AF61" s="10">
        <f>-VLOOKUP(AF$5,'MPP DETAILS'!$B$134:$Y$157,16,0)</f>
        <v>0</v>
      </c>
      <c r="AG61" s="10" t="e">
        <f>-VLOOKUP(AG$5,'MPP DETAILS'!$B$134:$Y$157,16,0)</f>
        <v>#N/A</v>
      </c>
      <c r="AH61" s="10">
        <f>-VLOOKUP(AH$5,'MPP DETAILS'!$B$134:$Y$157,16,0)</f>
        <v>0</v>
      </c>
      <c r="AI61" s="10">
        <f>-VLOOKUP(AI$5,'MPP DETAILS'!$B$134:$Y$157,16,0)</f>
        <v>0</v>
      </c>
      <c r="AJ61" s="10">
        <f>-VLOOKUP(AJ$5,'MPP DETAILS'!$B$134:$Y$157,16,0)</f>
        <v>0</v>
      </c>
      <c r="AK61" s="10">
        <f>-VLOOKUP(AK$5,'MPP DETAILS'!$B$134:$Y$157,16,0)</f>
        <v>0</v>
      </c>
      <c r="AL61" s="10">
        <f>-VLOOKUP(AL$5,'MPP DETAILS'!$B$134:$Y$157,16,0)</f>
        <v>0</v>
      </c>
      <c r="AM61" s="10">
        <f>-VLOOKUP(AM$5,'MPP DETAILS'!$B$134:$Y$157,16,0)</f>
        <v>0</v>
      </c>
      <c r="AN61" s="10">
        <f>-VLOOKUP(AN$5,'MPP DETAILS'!$B$134:$Y$157,16,0)</f>
        <v>0</v>
      </c>
      <c r="AO61" s="10">
        <f>-VLOOKUP(AO$5,'MPP DETAILS'!$B$134:$Y$157,16,0)</f>
        <v>0</v>
      </c>
      <c r="AP61" s="10" t="e">
        <f>-VLOOKUP(AP$5,'MPP DETAILS'!$B$134:$Y$157,16,0)</f>
        <v>#N/A</v>
      </c>
      <c r="AQ61" s="10">
        <f>-VLOOKUP(AQ$5,'MPP DETAILS'!$B$134:$Y$157,16,0)</f>
        <v>0</v>
      </c>
      <c r="AR61" s="10">
        <f>-VLOOKUP(AR$5,'MPP DETAILS'!$B$134:$Y$157,16,0)</f>
        <v>0</v>
      </c>
      <c r="AS61" s="10">
        <f>-VLOOKUP(AS$5,'MPP DETAILS'!$B$134:$Y$157,16,0)</f>
        <v>0</v>
      </c>
      <c r="AT61" s="10">
        <f>-VLOOKUP(AT$5,'MPP DETAILS'!$B$134:$Y$157,16,0)</f>
        <v>0</v>
      </c>
      <c r="AU61" s="10">
        <f>-VLOOKUP(AU$5,'MPP DETAILS'!$B$134:$Y$157,16,0)</f>
        <v>0</v>
      </c>
      <c r="AV61" s="10" t="e">
        <f>-VLOOKUP(AV$5,'MPP DETAILS'!$B$134:$Y$157,16,0)</f>
        <v>#N/A</v>
      </c>
      <c r="AW61" s="10">
        <f>-VLOOKUP(AW$5,'MPP DETAILS'!$B$134:$Y$157,16,0)</f>
        <v>0</v>
      </c>
      <c r="AX61" s="10" t="e">
        <f>-VLOOKUP(AX$5,'MPP DETAILS'!$B$134:$Y$157,16,0)</f>
        <v>#N/A</v>
      </c>
      <c r="AY61" s="10">
        <f>-VLOOKUP(AY$5,'MPP DETAILS'!$B$134:$Y$157,16,0)</f>
        <v>-482</v>
      </c>
      <c r="AZ61" s="10">
        <f>-VLOOKUP(AZ$5,'MPP DETAILS'!$B$134:$Y$157,16,0)</f>
        <v>0</v>
      </c>
      <c r="BA61" s="10" t="e">
        <f>-VLOOKUP(BA$5,'MPP DETAILS'!$B$134:$Y$157,16,0)</f>
        <v>#N/A</v>
      </c>
      <c r="BB61" s="6"/>
      <c r="BC61" s="10" t="e">
        <f t="shared" si="50"/>
        <v>#N/A</v>
      </c>
    </row>
    <row r="62" spans="1:55" ht="13.5" thickBot="1" x14ac:dyDescent="0.25">
      <c r="A62" s="21"/>
      <c r="B62" s="24">
        <f>B46+B47+B61+B60+B48</f>
        <v>-2.0284859880616852</v>
      </c>
      <c r="C62" s="24">
        <f t="shared" ref="C62:X62" si="53">C46+C47+C61+C60+C48</f>
        <v>-2.4792606520753933</v>
      </c>
      <c r="D62" s="24">
        <f t="shared" si="53"/>
        <v>-2.0284859880616852</v>
      </c>
      <c r="E62" s="24" t="e">
        <f t="shared" si="53"/>
        <v>#N/A</v>
      </c>
      <c r="F62" s="24">
        <f t="shared" si="53"/>
        <v>-1.3523239920411239</v>
      </c>
      <c r="G62" s="24">
        <f t="shared" si="53"/>
        <v>-2.7274802151471085</v>
      </c>
      <c r="H62" s="24">
        <f t="shared" si="53"/>
        <v>-2.0456101613603312</v>
      </c>
      <c r="I62" s="24">
        <f t="shared" si="53"/>
        <v>-2.2729001792892567</v>
      </c>
      <c r="J62" s="24">
        <f t="shared" si="53"/>
        <v>-0.2272900179289257</v>
      </c>
      <c r="K62" s="24">
        <f t="shared" si="53"/>
        <v>-48.549154660111391</v>
      </c>
      <c r="L62" s="24">
        <f t="shared" si="53"/>
        <v>-37.760453624531081</v>
      </c>
      <c r="M62" s="24">
        <f t="shared" si="53"/>
        <v>-37.760453624531081</v>
      </c>
      <c r="N62" s="24" t="e">
        <f t="shared" si="53"/>
        <v>#N/A</v>
      </c>
      <c r="O62" s="24">
        <f t="shared" si="53"/>
        <v>-105.99893005754112</v>
      </c>
      <c r="P62" s="24">
        <f t="shared" si="53"/>
        <v>-32.366103106740923</v>
      </c>
      <c r="Q62" s="24">
        <f t="shared" si="53"/>
        <v>-43.154804142321225</v>
      </c>
      <c r="R62" s="24">
        <f t="shared" si="53"/>
        <v>-53.943505177901542</v>
      </c>
      <c r="S62" s="24">
        <f t="shared" si="53"/>
        <v>-26.971752588950771</v>
      </c>
      <c r="T62" s="24" t="e">
        <f t="shared" si="53"/>
        <v>#N/A</v>
      </c>
      <c r="U62" s="24">
        <f t="shared" si="53"/>
        <v>-43.146121821623517</v>
      </c>
      <c r="V62" s="24" t="e">
        <f t="shared" si="53"/>
        <v>#N/A</v>
      </c>
      <c r="W62" s="24">
        <f t="shared" si="53"/>
        <v>-43.146121821623517</v>
      </c>
      <c r="X62" s="24">
        <f t="shared" si="53"/>
        <v>-43.146121821623517</v>
      </c>
      <c r="Y62" s="24" t="e">
        <f>Y46+Y47+Y61+Y60+Y48</f>
        <v>#N/A</v>
      </c>
      <c r="Z62" s="25"/>
      <c r="AA62" s="24" t="e">
        <f>SUM(B62:Z62)</f>
        <v>#N/A</v>
      </c>
      <c r="AC62" s="21"/>
      <c r="AD62" s="24">
        <f>AD46+AD47+AD61+AD60+AD48</f>
        <v>-5.4179765764290027</v>
      </c>
      <c r="AE62" s="24">
        <f t="shared" ref="AE62:AZ62" si="54">AE46+AE47+AE61+AE60+AE48</f>
        <v>-7.4497177925898797</v>
      </c>
      <c r="AF62" s="24">
        <f t="shared" si="54"/>
        <v>-6.0952236484826292</v>
      </c>
      <c r="AG62" s="24" t="e">
        <f t="shared" si="54"/>
        <v>#N/A</v>
      </c>
      <c r="AH62" s="24">
        <f t="shared" si="54"/>
        <v>-4.0634824323217531</v>
      </c>
      <c r="AI62" s="24">
        <f t="shared" si="54"/>
        <v>-8.1491914018916862</v>
      </c>
      <c r="AJ62" s="24">
        <f t="shared" si="54"/>
        <v>-6.7909928349097362</v>
      </c>
      <c r="AK62" s="24">
        <f t="shared" si="54"/>
        <v>-7.4700921184007107</v>
      </c>
      <c r="AL62" s="24">
        <f t="shared" si="54"/>
        <v>-0.6790992834909737</v>
      </c>
      <c r="AM62" s="24">
        <f t="shared" si="54"/>
        <v>-125.61217047893237</v>
      </c>
      <c r="AN62" s="24">
        <f t="shared" si="54"/>
        <v>-75.367302287359436</v>
      </c>
      <c r="AO62" s="24">
        <f t="shared" si="54"/>
        <v>-100.4897363831459</v>
      </c>
      <c r="AP62" s="24" t="e">
        <f t="shared" si="54"/>
        <v>#N/A</v>
      </c>
      <c r="AQ62" s="24">
        <f t="shared" si="54"/>
        <v>-181.30969144285584</v>
      </c>
      <c r="AR62" s="24">
        <f t="shared" si="54"/>
        <v>-75.367302287359436</v>
      </c>
      <c r="AS62" s="24">
        <f t="shared" si="54"/>
        <v>-83.690543549572496</v>
      </c>
      <c r="AT62" s="24">
        <f t="shared" si="54"/>
        <v>-125.61217047893237</v>
      </c>
      <c r="AU62" s="24">
        <f t="shared" si="54"/>
        <v>-62.806085239466185</v>
      </c>
      <c r="AV62" s="24" t="e">
        <f t="shared" si="54"/>
        <v>#N/A</v>
      </c>
      <c r="AW62" s="24">
        <f t="shared" si="54"/>
        <v>-87.924821784234155</v>
      </c>
      <c r="AX62" s="24" t="e">
        <f t="shared" si="54"/>
        <v>#N/A</v>
      </c>
      <c r="AY62" s="24">
        <f t="shared" si="54"/>
        <v>-574.03584602988872</v>
      </c>
      <c r="AZ62" s="24">
        <f t="shared" si="54"/>
        <v>-108.93517519121795</v>
      </c>
      <c r="BA62" s="24" t="e">
        <f>BA46+BA47+BA61+BA60+BA48</f>
        <v>#N/A</v>
      </c>
      <c r="BB62" s="25"/>
      <c r="BC62" s="24" t="e">
        <f>SUM(AD62:BB62)</f>
        <v>#N/A</v>
      </c>
    </row>
    <row r="63" spans="1:55" x14ac:dyDescent="0.2">
      <c r="Z63"/>
      <c r="BB63"/>
    </row>
    <row r="64" spans="1:55" x14ac:dyDescent="0.2">
      <c r="Z64"/>
      <c r="BB64"/>
    </row>
    <row r="65" spans="1:55" x14ac:dyDescent="0.2">
      <c r="Z65"/>
      <c r="BB65"/>
    </row>
    <row r="66" spans="1:55" x14ac:dyDescent="0.2">
      <c r="Z66"/>
      <c r="BB66"/>
    </row>
    <row r="67" spans="1:55" ht="13.5" customHeight="1" x14ac:dyDescent="0.2">
      <c r="A67" t="s">
        <v>377</v>
      </c>
      <c r="AC67" t="s">
        <v>378</v>
      </c>
    </row>
    <row r="68" spans="1:55" x14ac:dyDescent="0.2">
      <c r="Z68"/>
      <c r="BB68"/>
    </row>
    <row r="69" spans="1:55" x14ac:dyDescent="0.2">
      <c r="A69" s="12" t="s">
        <v>17</v>
      </c>
      <c r="B69" s="22">
        <f>-VLOOKUP(B$5,'MPP DETAILS'!$B$37:$Y$61,12,0)</f>
        <v>-1.9693444230769235</v>
      </c>
      <c r="C69" s="22">
        <f>-VLOOKUP(C$5,'MPP DETAILS'!$B$37:$Y$61,12,0)</f>
        <v>-2.4069765170940176</v>
      </c>
      <c r="D69" s="22">
        <f>-VLOOKUP(D$5,'MPP DETAILS'!$B$37:$Y$61,12,0)</f>
        <v>-1.9693444230769235</v>
      </c>
      <c r="E69" s="22" t="e">
        <f>-VLOOKUP(E$5,'MPP DETAILS'!$B$37:$Y$61,12,0)</f>
        <v>#N/A</v>
      </c>
      <c r="F69" s="22">
        <f>-VLOOKUP(F$5,'MPP DETAILS'!$B$37:$Y$61,12,0)</f>
        <v>-1.3128962820512824</v>
      </c>
      <c r="G69" s="22">
        <f>-VLOOKUP(G$5,'MPP DETAILS'!$B$37:$Y$61,12,0)</f>
        <v>-2.6257925641025648</v>
      </c>
      <c r="H69" s="22">
        <f>-VLOOKUP(H$5,'MPP DETAILS'!$B$37:$Y$61,12,0)</f>
        <v>-1.9693444230769235</v>
      </c>
      <c r="I69" s="22">
        <f>-VLOOKUP(I$5,'MPP DETAILS'!$B$37:$Y$61,12,0)</f>
        <v>-2.1881604700854704</v>
      </c>
      <c r="J69" s="22">
        <f>-VLOOKUP(J$5,'MPP DETAILS'!$B$37:$Y$61,12,0)</f>
        <v>-0.21881604700854704</v>
      </c>
      <c r="K69" s="22">
        <f>-VLOOKUP(K$5,'MPP DETAILS'!$B$37:$Y$61,12,0)</f>
        <v>-50.235212375000003</v>
      </c>
      <c r="L69" s="22">
        <f>-VLOOKUP(L$5,'MPP DETAILS'!$B$37:$Y$61,12,0)</f>
        <v>-39.071831847222228</v>
      </c>
      <c r="M69" s="22">
        <f>-VLOOKUP(M$5,'MPP DETAILS'!$B$37:$Y$61,12,0)</f>
        <v>-39.071831847222228</v>
      </c>
      <c r="N69" s="22" t="e">
        <f>-VLOOKUP(N$5,'MPP DETAILS'!$B$37:$Y$61,12,0)</f>
        <v>#N/A</v>
      </c>
      <c r="O69" s="22">
        <f>-VLOOKUP(O$5,'MPP DETAILS'!$B$37:$Y$61,12,0)</f>
        <v>-113.58500416666666</v>
      </c>
      <c r="P69" s="22">
        <f>-VLOOKUP(P$5,'MPP DETAILS'!$B$37:$Y$61,12,0)</f>
        <v>-33.490141583333333</v>
      </c>
      <c r="Q69" s="22">
        <f>-VLOOKUP(Q$5,'MPP DETAILS'!$B$37:$Y$61,12,0)</f>
        <v>-44.653522111111116</v>
      </c>
      <c r="R69" s="22">
        <f>-VLOOKUP(R$5,'MPP DETAILS'!$B$37:$Y$61,12,0)</f>
        <v>-55.816902638888898</v>
      </c>
      <c r="S69" s="22">
        <f>-VLOOKUP(S$5,'MPP DETAILS'!$B$37:$Y$61,12,0)</f>
        <v>-27.908451319444449</v>
      </c>
      <c r="T69" s="22" t="e">
        <f>-VLOOKUP(T$5,'MPP DETAILS'!$B$37:$Y$61,12,0)</f>
        <v>#N/A</v>
      </c>
      <c r="U69" s="22">
        <f>-VLOOKUP(U$5,'MPP DETAILS'!$B$37:$Y$61,12,0)</f>
        <v>-44.653522111111116</v>
      </c>
      <c r="V69" s="22" t="e">
        <f>-VLOOKUP(V$5,'MPP DETAILS'!$B$37:$Y$61,12,0)</f>
        <v>#N/A</v>
      </c>
      <c r="W69" s="22">
        <f>-VLOOKUP(W$5,'MPP DETAILS'!$B$37:$Y$61,12,0)</f>
        <v>-44.653522111111116</v>
      </c>
      <c r="X69" s="22">
        <f>-VLOOKUP(X$5,'MPP DETAILS'!$B$37:$Y$61,12,0)</f>
        <v>-44.653522111111116</v>
      </c>
      <c r="Y69" s="22" t="e">
        <f>-VLOOKUP(Y$5,'MPP DETAILS'!$B$37:$Y$61,12,0)</f>
        <v>#N/A</v>
      </c>
      <c r="Z69" s="9"/>
      <c r="AA69" s="22" t="e">
        <f>SUM(B69:Z69)</f>
        <v>#N/A</v>
      </c>
      <c r="AC69" s="12" t="s">
        <v>17</v>
      </c>
      <c r="AD69" s="22">
        <f>-VLOOKUP(AD$5,'MPP DETAILS'!$B$37:$Y$61,17,0)</f>
        <v>-7.0021135042735052</v>
      </c>
      <c r="AE69" s="22">
        <f>-VLOOKUP(AE$5,'MPP DETAILS'!$B$37:$Y$61,17,0)</f>
        <v>-9.6279060683760704</v>
      </c>
      <c r="AF69" s="22">
        <f>-VLOOKUP(AF$5,'MPP DETAILS'!$B$37:$Y$61,17,0)</f>
        <v>-7.8773776923076939</v>
      </c>
      <c r="AG69" s="22" t="e">
        <f>-VLOOKUP(AG$5,'MPP DETAILS'!$B$37:$Y$61,17,0)</f>
        <v>#N/A</v>
      </c>
      <c r="AH69" s="22">
        <f>-VLOOKUP(AH$5,'MPP DETAILS'!$B$37:$Y$61,17,0)</f>
        <v>-5.2515851282051296</v>
      </c>
      <c r="AI69" s="22">
        <f>-VLOOKUP(AI$5,'MPP DETAILS'!$B$37:$Y$61,17,0)</f>
        <v>-10.503170256410259</v>
      </c>
      <c r="AJ69" s="22">
        <f>-VLOOKUP(AJ$5,'MPP DETAILS'!$B$37:$Y$61,17,0)</f>
        <v>-8.7526418803418817</v>
      </c>
      <c r="AK69" s="22">
        <f>-VLOOKUP(AK$5,'MPP DETAILS'!$B$37:$Y$61,17,0)</f>
        <v>-9.6279060683760704</v>
      </c>
      <c r="AL69" s="22">
        <f>-VLOOKUP(AL$5,'MPP DETAILS'!$B$37:$Y$61,17,0)</f>
        <v>-0.87526418803418815</v>
      </c>
      <c r="AM69" s="22">
        <f>-VLOOKUP(AM$5,'MPP DETAILS'!$B$37:$Y$61,17,0)</f>
        <v>-162.75156523673772</v>
      </c>
      <c r="AN69" s="22">
        <f>-VLOOKUP(AN$5,'MPP DETAILS'!$B$37:$Y$61,17,0)</f>
        <v>-100.14269308780023</v>
      </c>
      <c r="AO69" s="22">
        <f>-VLOOKUP(AO$5,'MPP DETAILS'!$B$37:$Y$61,17,0)</f>
        <v>-133.52359078373362</v>
      </c>
      <c r="AP69" s="22" t="e">
        <f>-VLOOKUP(AP$5,'MPP DETAILS'!$B$37:$Y$61,17,0)</f>
        <v>#N/A</v>
      </c>
      <c r="AQ69" s="22">
        <f>-VLOOKUP(AQ$5,'MPP DETAILS'!$B$37:$Y$61,17,0)</f>
        <v>-241.71466666666666</v>
      </c>
      <c r="AR69" s="22">
        <f>-VLOOKUP(AR$5,'MPP DETAILS'!$B$37:$Y$61,17,0)</f>
        <v>-100.14269308780023</v>
      </c>
      <c r="AS69" s="22">
        <f>-VLOOKUP(AS$5,'MPP DETAILS'!$B$37:$Y$61,17,0)</f>
        <v>-112.60272240253742</v>
      </c>
      <c r="AT69" s="22">
        <f>-VLOOKUP(AT$5,'MPP DETAILS'!$B$37:$Y$61,17,0)</f>
        <v>-166.90448847966701</v>
      </c>
      <c r="AU69" s="22">
        <f>-VLOOKUP(AU$5,'MPP DETAILS'!$B$37:$Y$61,17,0)</f>
        <v>-83.452244239833504</v>
      </c>
      <c r="AV69" s="22" t="e">
        <f>-VLOOKUP(AV$5,'MPP DETAILS'!$B$37:$Y$61,17,0)</f>
        <v>#N/A</v>
      </c>
      <c r="AW69" s="22">
        <f>-VLOOKUP(AW$5,'MPP DETAILS'!$B$37:$Y$61,17,0)</f>
        <v>-116.83314193576692</v>
      </c>
      <c r="AX69" s="22" t="e">
        <f>-VLOOKUP(AX$5,'MPP DETAILS'!$B$37:$Y$61,17,0)</f>
        <v>#N/A</v>
      </c>
      <c r="AY69" s="22">
        <f>-VLOOKUP(AY$5,'MPP DETAILS'!$B$37:$Y$61,17,0)</f>
        <v>-125.08906218620373</v>
      </c>
      <c r="AZ69" s="22">
        <f>-VLOOKUP(AZ$5,'MPP DETAILS'!$B$37:$Y$61,17,0)</f>
        <v>-141.95811938126354</v>
      </c>
      <c r="BA69" s="22" t="e">
        <f>-VLOOKUP(BA$5,'MPP DETAILS'!$B$37:$Y$61,17,0)</f>
        <v>#N/A</v>
      </c>
      <c r="BB69" s="9"/>
      <c r="BC69" s="22" t="e">
        <f>SUM(AD69:BB69)</f>
        <v>#N/A</v>
      </c>
    </row>
    <row r="70" spans="1:55" x14ac:dyDescent="0.2">
      <c r="A70" s="12" t="s">
        <v>18</v>
      </c>
      <c r="B70" s="22">
        <f>-VLOOKUP(B$5,'MPP DETAILS'!$B$65:$Y$93,12,0)/1000</f>
        <v>-4.8605516594650108E-2</v>
      </c>
      <c r="C70" s="22">
        <f>-VLOOKUP(C$5,'MPP DETAILS'!$B$65:$Y$93,12,0)/1000</f>
        <v>-5.9406742504572348E-2</v>
      </c>
      <c r="D70" s="22">
        <f>-VLOOKUP(D$5,'MPP DETAILS'!$B$65:$Y$93,12,0)/1000</f>
        <v>-4.8605516594650108E-2</v>
      </c>
      <c r="E70" s="22" t="e">
        <f>-VLOOKUP(E$5,'MPP DETAILS'!$B$65:$Y$93,12,0)/1000</f>
        <v>#N/A</v>
      </c>
      <c r="F70" s="22">
        <f>-VLOOKUP(F$5,'MPP DETAILS'!$B$65:$Y$93,12,0)/1000</f>
        <v>-3.2403677729766739E-2</v>
      </c>
      <c r="G70" s="22">
        <f>-VLOOKUP(G$5,'MPP DETAILS'!$B$65:$Y$93,12,0)/1000</f>
        <v>-9.94133082968294E-2</v>
      </c>
      <c r="H70" s="22">
        <f>-VLOOKUP(H$5,'MPP DETAILS'!$B$65:$Y$93,12,0)/1000</f>
        <v>-7.4559981222622043E-2</v>
      </c>
      <c r="I70" s="22">
        <f>-VLOOKUP(I$5,'MPP DETAILS'!$B$65:$Y$93,12,0)/1000</f>
        <v>-8.2844423580691162E-2</v>
      </c>
      <c r="J70" s="22">
        <f>-VLOOKUP(J$5,'MPP DETAILS'!$B$65:$Y$93,12,0)/1000</f>
        <v>-8.2844423580691155E-3</v>
      </c>
      <c r="K70" s="22">
        <f>-VLOOKUP(K$5,'MPP DETAILS'!$B$65:$Y$93,12,0)/1000</f>
        <v>-6.7996119323083457E-2</v>
      </c>
      <c r="L70" s="22">
        <f>-VLOOKUP(L$5,'MPP DETAILS'!$B$65:$Y$93,12,0)/1000</f>
        <v>-5.2885870584620479E-2</v>
      </c>
      <c r="M70" s="22">
        <f>-VLOOKUP(M$5,'MPP DETAILS'!$B$65:$Y$93,12,0)/1000</f>
        <v>-5.2885870584620479E-2</v>
      </c>
      <c r="N70" s="22" t="e">
        <f>-VLOOKUP(N$5,'MPP DETAILS'!$B$65:$Y$93,12,0)/1000</f>
        <v>#N/A</v>
      </c>
      <c r="O70" s="22">
        <f>-VLOOKUP(O$5,'MPP DETAILS'!$B$65:$Y$93,12,0)/1000</f>
        <v>-7.5551243692314959E-3</v>
      </c>
      <c r="P70" s="22">
        <f>-VLOOKUP(P$5,'MPP DETAILS'!$B$65:$Y$93,12,0)/1000</f>
        <v>-4.5330746215388976E-2</v>
      </c>
      <c r="Q70" s="22">
        <f>-VLOOKUP(Q$5,'MPP DETAILS'!$B$65:$Y$93,12,0)/1000</f>
        <v>-6.0440994953851968E-2</v>
      </c>
      <c r="R70" s="22">
        <f>-VLOOKUP(R$5,'MPP DETAILS'!$B$65:$Y$93,12,0)/1000</f>
        <v>-7.5551243692314973E-2</v>
      </c>
      <c r="S70" s="22">
        <f>-VLOOKUP(S$5,'MPP DETAILS'!$B$65:$Y$93,12,0)/1000</f>
        <v>-3.7775621846157487E-2</v>
      </c>
      <c r="T70" s="22" t="e">
        <f>-VLOOKUP(T$5,'MPP DETAILS'!$B$65:$Y$93,12,0)/1000</f>
        <v>#N/A</v>
      </c>
      <c r="U70" s="22">
        <f>-VLOOKUP(U$5,'MPP DETAILS'!$B$65:$Y$93,12,0)/1000</f>
        <v>-4.4869628278628157E-2</v>
      </c>
      <c r="V70" s="22" t="e">
        <f>-VLOOKUP(V$5,'MPP DETAILS'!$B$65:$Y$93,12,0)/1000</f>
        <v>#N/A</v>
      </c>
      <c r="W70" s="22">
        <f>-VLOOKUP(W$5,'MPP DETAILS'!$B$65:$Y$93,12,0)/1000</f>
        <v>-4.4869628278628157E-2</v>
      </c>
      <c r="X70" s="22">
        <f>-VLOOKUP(X$5,'MPP DETAILS'!$B$65:$Y$93,12,0)/1000</f>
        <v>-4.4869628278628157E-2</v>
      </c>
      <c r="Y70" s="22" t="e">
        <f>-VLOOKUP(Y$5,'MPP DETAILS'!$B$65:$Y$93,12,0)/1000</f>
        <v>#N/A</v>
      </c>
      <c r="Z70" s="8"/>
      <c r="AA70" s="22" t="e">
        <f>SUM(B70:Z70)</f>
        <v>#N/A</v>
      </c>
      <c r="AC70" s="12" t="s">
        <v>18</v>
      </c>
      <c r="AD70" s="22">
        <f>-VLOOKUP(AD$5,'MPP DETAILS'!$B$65:$Y$93,17,0)/1000</f>
        <v>-0.15923902233600931</v>
      </c>
      <c r="AE70" s="22">
        <f>-VLOOKUP(AE$5,'MPP DETAILS'!$B$65:$Y$93,17,0)/1000</f>
        <v>-0.21895365571201281</v>
      </c>
      <c r="AF70" s="22">
        <f>-VLOOKUP(AF$5,'MPP DETAILS'!$B$65:$Y$93,17,0)/1000</f>
        <v>-0.17914390012801051</v>
      </c>
      <c r="AG70" s="22" t="e">
        <f>-VLOOKUP(AG$5,'MPP DETAILS'!$B$65:$Y$93,17,0)/1000</f>
        <v>#N/A</v>
      </c>
      <c r="AH70" s="22">
        <f>-VLOOKUP(AH$5,'MPP DETAILS'!$B$65:$Y$93,17,0)/1000</f>
        <v>-0.11942926675200699</v>
      </c>
      <c r="AI70" s="22">
        <f>-VLOOKUP(AI$5,'MPP DETAILS'!$B$65:$Y$93,17,0)/1000</f>
        <v>-0.29649828034166525</v>
      </c>
      <c r="AJ70" s="22">
        <f>-VLOOKUP(AJ$5,'MPP DETAILS'!$B$65:$Y$93,17,0)/1000</f>
        <v>-0.24708190028472096</v>
      </c>
      <c r="AK70" s="22">
        <f>-VLOOKUP(AK$5,'MPP DETAILS'!$B$65:$Y$93,17,0)/1000</f>
        <v>-0.27179009031319307</v>
      </c>
      <c r="AL70" s="22">
        <f>-VLOOKUP(AL$5,'MPP DETAILS'!$B$65:$Y$93,17,0)/1000</f>
        <v>-2.4708190028472105E-2</v>
      </c>
      <c r="AM70" s="22">
        <f>-VLOOKUP(AM$5,'MPP DETAILS'!$B$65:$Y$93,17,0)/1000</f>
        <v>-0.27050246564158886</v>
      </c>
      <c r="AN70" s="22">
        <f>-VLOOKUP(AN$5,'MPP DETAILS'!$B$65:$Y$93,17,0)/1000</f>
        <v>-0.1662686308553524</v>
      </c>
      <c r="AO70" s="22">
        <f>-VLOOKUP(AO$5,'MPP DETAILS'!$B$65:$Y$93,17,0)/1000</f>
        <v>-0.22169150780713651</v>
      </c>
      <c r="AP70" s="22" t="e">
        <f>-VLOOKUP(AP$5,'MPP DETAILS'!$B$65:$Y$93,17,0)/1000</f>
        <v>#N/A</v>
      </c>
      <c r="AQ70" s="22">
        <f>-VLOOKUP(AQ$5,'MPP DETAILS'!$B$65:$Y$93,17,0)/1000</f>
        <v>-2.7711438475892063E-2</v>
      </c>
      <c r="AR70" s="22">
        <f>-VLOOKUP(AR$5,'MPP DETAILS'!$B$65:$Y$93,17,0)/1000</f>
        <v>-0.1662686308553524</v>
      </c>
      <c r="AS70" s="22">
        <f>-VLOOKUP(AS$5,'MPP DETAILS'!$B$65:$Y$93,17,0)/1000</f>
        <v>-0.18736815021391265</v>
      </c>
      <c r="AT70" s="22">
        <f>-VLOOKUP(AT$5,'MPP DETAILS'!$B$65:$Y$93,17,0)/1000</f>
        <v>-0.27711438475892064</v>
      </c>
      <c r="AU70" s="22">
        <f>-VLOOKUP(AU$5,'MPP DETAILS'!$B$65:$Y$93,17,0)/1000</f>
        <v>-0.13855719237946032</v>
      </c>
      <c r="AV70" s="22" t="e">
        <f>-VLOOKUP(AV$5,'MPP DETAILS'!$B$65:$Y$93,17,0)/1000</f>
        <v>#N/A</v>
      </c>
      <c r="AW70" s="22">
        <f>-VLOOKUP(AW$5,'MPP DETAILS'!$B$65:$Y$93,17,0)/1000</f>
        <v>-0.15598226385000358</v>
      </c>
      <c r="AX70" s="22" t="e">
        <f>-VLOOKUP(AX$5,'MPP DETAILS'!$B$65:$Y$93,17,0)/1000</f>
        <v>#N/A</v>
      </c>
      <c r="AY70" s="22">
        <f>-VLOOKUP(AY$5,'MPP DETAILS'!$B$65:$Y$93,17,0)/1000</f>
        <v>-0.16709031543194028</v>
      </c>
      <c r="AZ70" s="22">
        <f>-VLOOKUP(AZ$5,'MPP DETAILS'!$B$65:$Y$93,17,0)/1000</f>
        <v>-0.18944057336806794</v>
      </c>
      <c r="BA70" s="22" t="e">
        <f>-VLOOKUP(BA$5,'MPP DETAILS'!$B$65:$Y$93,17,0)/1000</f>
        <v>#N/A</v>
      </c>
      <c r="BB70" s="8"/>
      <c r="BC70" s="22" t="e">
        <f>SUM(AD70:BB70)</f>
        <v>#N/A</v>
      </c>
    </row>
    <row r="71" spans="1:55" x14ac:dyDescent="0.2">
      <c r="A71" s="13" t="s">
        <v>19</v>
      </c>
      <c r="B71" s="8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/>
      <c r="Y71" s="8">
        <v>0</v>
      </c>
      <c r="Z71" s="8"/>
      <c r="AA71" s="8">
        <f t="shared" ref="AA71:AA82" si="55">SUM(B71:Z71)</f>
        <v>0</v>
      </c>
      <c r="AC71" s="13" t="s">
        <v>19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  <c r="AZ71" s="8"/>
      <c r="BA71" s="8">
        <v>0</v>
      </c>
      <c r="BB71" s="8"/>
      <c r="BC71" s="8">
        <f t="shared" ref="BC71:BC84" si="56">SUM(AD71:BB71)</f>
        <v>0</v>
      </c>
    </row>
    <row r="72" spans="1:55" x14ac:dyDescent="0.2">
      <c r="A72" s="14" t="s">
        <v>20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/>
      <c r="Y72" s="6">
        <v>0</v>
      </c>
      <c r="Z72" s="6"/>
      <c r="AA72" s="6">
        <f t="shared" si="55"/>
        <v>0</v>
      </c>
      <c r="AC72" s="14" t="s">
        <v>20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/>
      <c r="BA72" s="6">
        <v>0</v>
      </c>
      <c r="BB72" s="6"/>
      <c r="BC72" s="6">
        <f t="shared" si="56"/>
        <v>0</v>
      </c>
    </row>
    <row r="73" spans="1:55" x14ac:dyDescent="0.2">
      <c r="A73" s="14" t="s">
        <v>21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/>
      <c r="Y73" s="6">
        <v>0</v>
      </c>
      <c r="Z73" s="6"/>
      <c r="AA73" s="6">
        <f t="shared" si="55"/>
        <v>0</v>
      </c>
      <c r="AC73" s="14" t="s">
        <v>21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/>
      <c r="BA73" s="6">
        <v>0</v>
      </c>
      <c r="BB73" s="6"/>
      <c r="BC73" s="6">
        <f t="shared" si="56"/>
        <v>0</v>
      </c>
    </row>
    <row r="74" spans="1:55" x14ac:dyDescent="0.2">
      <c r="A74" s="15" t="s">
        <v>22</v>
      </c>
      <c r="B74" s="23">
        <v>0</v>
      </c>
      <c r="C74" s="23">
        <v>0</v>
      </c>
      <c r="D74" s="23">
        <v>0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3">
        <v>0</v>
      </c>
      <c r="W74" s="23">
        <v>0</v>
      </c>
      <c r="X74" s="23"/>
      <c r="Y74" s="23">
        <v>0</v>
      </c>
      <c r="Z74" s="6"/>
      <c r="AA74" s="23">
        <f t="shared" si="55"/>
        <v>0</v>
      </c>
      <c r="AC74" s="15" t="s">
        <v>22</v>
      </c>
      <c r="AD74" s="23">
        <v>0</v>
      </c>
      <c r="AE74" s="23">
        <v>0</v>
      </c>
      <c r="AF74" s="23">
        <v>0</v>
      </c>
      <c r="AG74" s="23">
        <v>0</v>
      </c>
      <c r="AH74" s="23">
        <v>0</v>
      </c>
      <c r="AI74" s="23">
        <v>0</v>
      </c>
      <c r="AJ74" s="23">
        <v>0</v>
      </c>
      <c r="AK74" s="23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3">
        <v>0</v>
      </c>
      <c r="AS74" s="23">
        <v>0</v>
      </c>
      <c r="AT74" s="23">
        <v>0</v>
      </c>
      <c r="AU74" s="23">
        <v>0</v>
      </c>
      <c r="AV74" s="23">
        <v>0</v>
      </c>
      <c r="AW74" s="23">
        <v>0</v>
      </c>
      <c r="AX74" s="23">
        <v>0</v>
      </c>
      <c r="AY74" s="23">
        <v>0</v>
      </c>
      <c r="AZ74" s="23"/>
      <c r="BA74" s="23">
        <v>0</v>
      </c>
      <c r="BB74" s="6"/>
      <c r="BC74" s="23">
        <f t="shared" si="56"/>
        <v>0</v>
      </c>
    </row>
    <row r="75" spans="1:55" x14ac:dyDescent="0.2">
      <c r="A75" s="14" t="s">
        <v>23</v>
      </c>
      <c r="B75" s="23">
        <f>-VLOOKUP(B$5,'MPP DETAILS'!$B$106:$Y$129,12,0)/1000</f>
        <v>-1.9421021739130434E-2</v>
      </c>
      <c r="C75" s="23">
        <f>-VLOOKUP(C$5,'MPP DETAILS'!$B$106:$Y$129,12,0)/1000</f>
        <v>-2.3736804347826088E-2</v>
      </c>
      <c r="D75" s="23">
        <f>-VLOOKUP(D$5,'MPP DETAILS'!$B$106:$Y$129,12,0)/1000</f>
        <v>-1.9421021739130434E-2</v>
      </c>
      <c r="E75" s="23" t="e">
        <f>-VLOOKUP(E$5,'MPP DETAILS'!$B$106:$Y$129,12,0)/1000</f>
        <v>#N/A</v>
      </c>
      <c r="F75" s="23">
        <f>-VLOOKUP(F$5,'MPP DETAILS'!$B$106:$Y$129,12,0)/1000</f>
        <v>-1.2947347826086955E-2</v>
      </c>
      <c r="G75" s="23">
        <f>-VLOOKUP(G$5,'MPP DETAILS'!$B$106:$Y$129,12,0)/1000</f>
        <v>-1.7889375000000002E-2</v>
      </c>
      <c r="H75" s="23">
        <f>-VLOOKUP(H$5,'MPP DETAILS'!$B$106:$Y$129,12,0)/1000</f>
        <v>-1.3417031249999999E-2</v>
      </c>
      <c r="I75" s="23">
        <f>-VLOOKUP(I$5,'MPP DETAILS'!$B$106:$Y$129,12,0)/1000</f>
        <v>-1.4907812499999999E-2</v>
      </c>
      <c r="J75" s="23">
        <f>-VLOOKUP(J$5,'MPP DETAILS'!$B$106:$Y$129,12,0)/1000</f>
        <v>-1.4907812499999999E-3</v>
      </c>
      <c r="K75" s="23">
        <f>-VLOOKUP(K$5,'MPP DETAILS'!$B$106:$Y$129,12,0)/1000</f>
        <v>-8.1924677419354837E-3</v>
      </c>
      <c r="L75" s="23">
        <f>-VLOOKUP(L$5,'MPP DETAILS'!$B$106:$Y$129,12,0)/1000</f>
        <v>-6.371919354838709E-3</v>
      </c>
      <c r="M75" s="23">
        <f>-VLOOKUP(M$5,'MPP DETAILS'!$B$106:$Y$129,12,0)/1000</f>
        <v>-6.371919354838709E-3</v>
      </c>
      <c r="N75" s="23" t="e">
        <f>-VLOOKUP(N$5,'MPP DETAILS'!$B$106:$Y$129,12,0)/1000</f>
        <v>#N/A</v>
      </c>
      <c r="O75" s="23">
        <f>-VLOOKUP(O$5,'MPP DETAILS'!$B$106:$Y$129,12,0)/1000</f>
        <v>-9.1027419354838704E-4</v>
      </c>
      <c r="P75" s="23">
        <f>-VLOOKUP(P$5,'MPP DETAILS'!$B$106:$Y$129,12,0)/1000</f>
        <v>-5.4616451612903225E-3</v>
      </c>
      <c r="Q75" s="23">
        <f>-VLOOKUP(Q$5,'MPP DETAILS'!$B$106:$Y$129,12,0)/1000</f>
        <v>-7.2821935483870963E-3</v>
      </c>
      <c r="R75" s="23">
        <f>-VLOOKUP(R$5,'MPP DETAILS'!$B$106:$Y$129,12,0)/1000</f>
        <v>-9.1027419354838719E-3</v>
      </c>
      <c r="S75" s="23">
        <f>-VLOOKUP(S$5,'MPP DETAILS'!$B$106:$Y$129,12,0)/1000</f>
        <v>-4.551370967741936E-3</v>
      </c>
      <c r="T75" s="23" t="e">
        <f>-VLOOKUP(T$5,'MPP DETAILS'!$B$106:$Y$129,12,0)/1000</f>
        <v>#N/A</v>
      </c>
      <c r="U75" s="23">
        <f>-VLOOKUP(U$5,'MPP DETAILS'!$B$106:$Y$129,12,0)/1000</f>
        <v>-1.5647636363636364E-2</v>
      </c>
      <c r="V75" s="23" t="e">
        <f>-VLOOKUP(V$5,'MPP DETAILS'!$B$106:$Y$129,12,0)/1000</f>
        <v>#N/A</v>
      </c>
      <c r="W75" s="23">
        <f>-VLOOKUP(W$5,'MPP DETAILS'!$B$106:$Y$129,12,0)/1000</f>
        <v>-1.5647636363636364E-2</v>
      </c>
      <c r="X75" s="23">
        <f>-VLOOKUP(X$5,'MPP DETAILS'!$B$106:$Y$129,12,0)/1000</f>
        <v>-1.5647636363636364E-2</v>
      </c>
      <c r="Y75" s="23" t="e">
        <f>-VLOOKUP(Y$5,'MPP DETAILS'!$B$106:$Y$129,12,0)/1000</f>
        <v>#N/A</v>
      </c>
      <c r="Z75" s="6"/>
      <c r="AA75" s="23" t="e">
        <f t="shared" si="55"/>
        <v>#N/A</v>
      </c>
      <c r="AC75" s="14" t="s">
        <v>23</v>
      </c>
      <c r="AD75" s="23">
        <f>-VLOOKUP(AD$5,'MPP DETAILS'!$B$106:$Y$129,17,0)/1000</f>
        <v>-5.8419636363636361E-2</v>
      </c>
      <c r="AE75" s="23">
        <f>-VLOOKUP(AE$5,'MPP DETAILS'!$B$106:$Y$129,17,0)/1000</f>
        <v>-8.0326999999999996E-2</v>
      </c>
      <c r="AF75" s="23">
        <f>-VLOOKUP(AF$5,'MPP DETAILS'!$B$106:$Y$129,17,0)/1000</f>
        <v>-6.5722090909090911E-2</v>
      </c>
      <c r="AG75" s="23" t="e">
        <f>-VLOOKUP(AG$5,'MPP DETAILS'!$B$106:$Y$129,17,0)/1000</f>
        <v>#N/A</v>
      </c>
      <c r="AH75" s="23">
        <f>-VLOOKUP(AH$5,'MPP DETAILS'!$B$106:$Y$129,17,0)/1000</f>
        <v>-4.3814727272727276E-2</v>
      </c>
      <c r="AI75" s="23">
        <f>-VLOOKUP(AI$5,'MPP DETAILS'!$B$106:$Y$129,17,0)/1000</f>
        <v>-5.6504470588235302E-2</v>
      </c>
      <c r="AJ75" s="23">
        <f>-VLOOKUP(AJ$5,'MPP DETAILS'!$B$106:$Y$129,17,0)/1000</f>
        <v>-4.7087058823529419E-2</v>
      </c>
      <c r="AK75" s="23">
        <f>-VLOOKUP(AK$5,'MPP DETAILS'!$B$106:$Y$129,17,0)/1000</f>
        <v>-5.1795764705882347E-2</v>
      </c>
      <c r="AL75" s="23">
        <f>-VLOOKUP(AL$5,'MPP DETAILS'!$B$106:$Y$129,17,0)/1000</f>
        <v>-4.7087058823529412E-3</v>
      </c>
      <c r="AM75" s="23">
        <f>-VLOOKUP(AM$5,'MPP DETAILS'!$B$106:$Y$129,17,0)/1000</f>
        <v>-3.3027284972677588E-2</v>
      </c>
      <c r="AN75" s="23">
        <f>-VLOOKUP(AN$5,'MPP DETAILS'!$B$106:$Y$129,17,0)/1000</f>
        <v>-2.0290240983606558E-2</v>
      </c>
      <c r="AO75" s="23">
        <f>-VLOOKUP(AO$5,'MPP DETAILS'!$B$106:$Y$129,17,0)/1000</f>
        <v>-2.7053654644808741E-2</v>
      </c>
      <c r="AP75" s="23" t="e">
        <f>-VLOOKUP(AP$5,'MPP DETAILS'!$B$106:$Y$129,17,0)/1000</f>
        <v>#N/A</v>
      </c>
      <c r="AQ75" s="23">
        <f>-VLOOKUP(AQ$5,'MPP DETAILS'!$B$106:$Y$129,17,0)/1000</f>
        <v>-3.3817068306010926E-3</v>
      </c>
      <c r="AR75" s="23">
        <f>-VLOOKUP(AR$5,'MPP DETAILS'!$B$106:$Y$129,17,0)/1000</f>
        <v>-2.0290240983606558E-2</v>
      </c>
      <c r="AS75" s="23">
        <f>-VLOOKUP(AS$5,'MPP DETAILS'!$B$106:$Y$129,17,0)/1000</f>
        <v>-2.2727614480874316E-2</v>
      </c>
      <c r="AT75" s="23">
        <f>-VLOOKUP(AT$5,'MPP DETAILS'!$B$106:$Y$129,17,0)/1000</f>
        <v>-3.3817068306010924E-2</v>
      </c>
      <c r="AU75" s="23">
        <f>-VLOOKUP(AU$5,'MPP DETAILS'!$B$106:$Y$129,17,0)/1000</f>
        <v>-1.6908534153005462E-2</v>
      </c>
      <c r="AV75" s="23" t="e">
        <f>-VLOOKUP(AV$5,'MPP DETAILS'!$B$106:$Y$129,17,0)/1000</f>
        <v>#N/A</v>
      </c>
      <c r="AW75" s="23">
        <f>-VLOOKUP(AW$5,'MPP DETAILS'!$B$106:$Y$129,17,0)/1000</f>
        <v>-5.2825920343137253E-2</v>
      </c>
      <c r="AX75" s="23" t="e">
        <f>-VLOOKUP(AX$5,'MPP DETAILS'!$B$106:$Y$129,17,0)/1000</f>
        <v>#N/A</v>
      </c>
      <c r="AY75" s="23">
        <f>-VLOOKUP(AY$5,'MPP DETAILS'!$B$106:$Y$129,17,0)/1000</f>
        <v>-5.6411626225490195E-2</v>
      </c>
      <c r="AZ75" s="23">
        <f>-VLOOKUP(AZ$5,'MPP DETAILS'!$B$106:$Y$129,17,0)/1000</f>
        <v>-6.4333334558823535E-2</v>
      </c>
      <c r="BA75" s="23" t="e">
        <f>-VLOOKUP(BA$5,'MPP DETAILS'!$B$106:$Y$129,17,0)/1000</f>
        <v>#N/A</v>
      </c>
      <c r="BB75" s="6"/>
      <c r="BC75" s="23" t="e">
        <f t="shared" si="56"/>
        <v>#N/A</v>
      </c>
    </row>
    <row r="76" spans="1:55" x14ac:dyDescent="0.2">
      <c r="A76" s="14" t="s">
        <v>24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/>
      <c r="Y76" s="6">
        <v>0</v>
      </c>
      <c r="Z76" s="6"/>
      <c r="AA76" s="6">
        <f t="shared" si="55"/>
        <v>0</v>
      </c>
      <c r="AC76" s="14" t="s">
        <v>24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6">
        <v>0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/>
      <c r="BA76" s="6">
        <v>0</v>
      </c>
      <c r="BB76" s="6"/>
      <c r="BC76" s="6">
        <f t="shared" si="56"/>
        <v>0</v>
      </c>
    </row>
    <row r="77" spans="1:55" x14ac:dyDescent="0.2">
      <c r="A77" s="16" t="s">
        <v>25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/>
      <c r="Y77" s="6">
        <v>0</v>
      </c>
      <c r="Z77" s="6"/>
      <c r="AA77" s="6">
        <f t="shared" si="55"/>
        <v>0</v>
      </c>
      <c r="AC77" s="16" t="s">
        <v>25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/>
      <c r="BA77" s="6">
        <v>0</v>
      </c>
      <c r="BB77" s="6"/>
      <c r="BC77" s="6">
        <f t="shared" si="56"/>
        <v>0</v>
      </c>
    </row>
    <row r="78" spans="1:55" x14ac:dyDescent="0.2">
      <c r="A78" s="17" t="s">
        <v>26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/>
      <c r="Y78" s="6">
        <v>0</v>
      </c>
      <c r="Z78" s="6"/>
      <c r="AA78" s="6">
        <f t="shared" si="55"/>
        <v>0</v>
      </c>
      <c r="AC78" s="17" t="s">
        <v>26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/>
      <c r="BA78" s="6">
        <v>0</v>
      </c>
      <c r="BB78" s="6"/>
      <c r="BC78" s="6">
        <f t="shared" si="56"/>
        <v>0</v>
      </c>
    </row>
    <row r="79" spans="1:55" x14ac:dyDescent="0.2">
      <c r="A79" s="18" t="s">
        <v>27</v>
      </c>
      <c r="B79" s="23">
        <v>0</v>
      </c>
      <c r="C79" s="23">
        <v>0</v>
      </c>
      <c r="D79" s="23">
        <v>0</v>
      </c>
      <c r="E79" s="23">
        <v>0</v>
      </c>
      <c r="F79" s="23">
        <v>0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23">
        <v>0</v>
      </c>
      <c r="U79" s="23">
        <v>0</v>
      </c>
      <c r="V79" s="23">
        <v>0</v>
      </c>
      <c r="W79" s="23">
        <v>0</v>
      </c>
      <c r="X79" s="23"/>
      <c r="Y79" s="23">
        <v>0</v>
      </c>
      <c r="Z79" s="6"/>
      <c r="AA79" s="23">
        <f t="shared" si="55"/>
        <v>0</v>
      </c>
      <c r="AC79" s="18" t="s">
        <v>27</v>
      </c>
      <c r="AD79" s="23">
        <v>0</v>
      </c>
      <c r="AE79" s="23">
        <v>0</v>
      </c>
      <c r="AF79" s="23">
        <v>0</v>
      </c>
      <c r="AG79" s="23">
        <v>0</v>
      </c>
      <c r="AH79" s="23">
        <v>0</v>
      </c>
      <c r="AI79" s="23">
        <v>0</v>
      </c>
      <c r="AJ79" s="23">
        <v>0</v>
      </c>
      <c r="AK79" s="23">
        <v>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>
        <v>0</v>
      </c>
      <c r="AU79" s="23">
        <v>0</v>
      </c>
      <c r="AV79" s="23">
        <v>0</v>
      </c>
      <c r="AW79" s="23">
        <v>0</v>
      </c>
      <c r="AX79" s="23">
        <v>0</v>
      </c>
      <c r="AY79" s="23">
        <v>0</v>
      </c>
      <c r="AZ79" s="23"/>
      <c r="BA79" s="23">
        <v>0</v>
      </c>
      <c r="BB79" s="6"/>
      <c r="BC79" s="23">
        <f t="shared" si="56"/>
        <v>0</v>
      </c>
    </row>
    <row r="80" spans="1:55" x14ac:dyDescent="0.2">
      <c r="A80" s="19" t="s">
        <v>28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/>
      <c r="Y80" s="6">
        <v>0</v>
      </c>
      <c r="Z80" s="6"/>
      <c r="AA80" s="6">
        <f t="shared" si="55"/>
        <v>0</v>
      </c>
      <c r="AC80" s="19" t="s">
        <v>28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/>
      <c r="BA80" s="6">
        <v>0</v>
      </c>
      <c r="BB80" s="6"/>
      <c r="BC80" s="6">
        <f t="shared" si="56"/>
        <v>0</v>
      </c>
    </row>
    <row r="81" spans="1:55" x14ac:dyDescent="0.2">
      <c r="A81" s="14" t="s">
        <v>29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/>
      <c r="Y81" s="6">
        <v>0</v>
      </c>
      <c r="Z81" s="6"/>
      <c r="AA81" s="6">
        <f t="shared" si="55"/>
        <v>0</v>
      </c>
      <c r="AC81" s="14" t="s">
        <v>29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/>
      <c r="BA81" s="6">
        <v>0</v>
      </c>
      <c r="BB81" s="6"/>
      <c r="BC81" s="6">
        <f t="shared" si="56"/>
        <v>0</v>
      </c>
    </row>
    <row r="82" spans="1:55" x14ac:dyDescent="0.2">
      <c r="A82" s="19" t="s">
        <v>30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/>
      <c r="Y82" s="6">
        <v>0</v>
      </c>
      <c r="Z82" s="6"/>
      <c r="AA82" s="6">
        <f t="shared" si="55"/>
        <v>0</v>
      </c>
      <c r="AC82" s="19" t="s">
        <v>30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/>
      <c r="BA82" s="6">
        <v>0</v>
      </c>
      <c r="BB82" s="6"/>
      <c r="BC82" s="6">
        <f t="shared" si="56"/>
        <v>0</v>
      </c>
    </row>
    <row r="83" spans="1:55" x14ac:dyDescent="0.2">
      <c r="A83" s="12" t="s">
        <v>31</v>
      </c>
      <c r="B83" s="11">
        <f>SUM(B72:B82)</f>
        <v>-1.9421021739130434E-2</v>
      </c>
      <c r="C83" s="11">
        <f t="shared" ref="C83:W83" si="57">SUM(C72:C82)</f>
        <v>-2.3736804347826088E-2</v>
      </c>
      <c r="D83" s="11">
        <f t="shared" si="57"/>
        <v>-1.9421021739130434E-2</v>
      </c>
      <c r="E83" s="11" t="e">
        <f t="shared" si="57"/>
        <v>#N/A</v>
      </c>
      <c r="F83" s="11">
        <f t="shared" si="57"/>
        <v>-1.2947347826086955E-2</v>
      </c>
      <c r="G83" s="11">
        <f t="shared" si="57"/>
        <v>-1.7889375000000002E-2</v>
      </c>
      <c r="H83" s="11">
        <f t="shared" si="57"/>
        <v>-1.3417031249999999E-2</v>
      </c>
      <c r="I83" s="11">
        <f t="shared" si="57"/>
        <v>-1.4907812499999999E-2</v>
      </c>
      <c r="J83" s="11">
        <f t="shared" si="57"/>
        <v>-1.4907812499999999E-3</v>
      </c>
      <c r="K83" s="11">
        <f t="shared" si="57"/>
        <v>-8.1924677419354837E-3</v>
      </c>
      <c r="L83" s="11">
        <f t="shared" si="57"/>
        <v>-6.371919354838709E-3</v>
      </c>
      <c r="M83" s="11">
        <f t="shared" si="57"/>
        <v>-6.371919354838709E-3</v>
      </c>
      <c r="N83" s="11" t="e">
        <f t="shared" si="57"/>
        <v>#N/A</v>
      </c>
      <c r="O83" s="11">
        <f t="shared" si="57"/>
        <v>-9.1027419354838704E-4</v>
      </c>
      <c r="P83" s="11">
        <f t="shared" si="57"/>
        <v>-5.4616451612903225E-3</v>
      </c>
      <c r="Q83" s="11">
        <f t="shared" si="57"/>
        <v>-7.2821935483870963E-3</v>
      </c>
      <c r="R83" s="11">
        <f t="shared" si="57"/>
        <v>-9.1027419354838719E-3</v>
      </c>
      <c r="S83" s="11">
        <f t="shared" si="57"/>
        <v>-4.551370967741936E-3</v>
      </c>
      <c r="T83" s="11" t="e">
        <f t="shared" si="57"/>
        <v>#N/A</v>
      </c>
      <c r="U83" s="11">
        <f t="shared" si="57"/>
        <v>-1.5647636363636364E-2</v>
      </c>
      <c r="V83" s="11" t="e">
        <f t="shared" si="57"/>
        <v>#N/A</v>
      </c>
      <c r="W83" s="11">
        <f t="shared" si="57"/>
        <v>-1.5647636363636364E-2</v>
      </c>
      <c r="X83" s="11">
        <f>SUM(X72:X82)</f>
        <v>-1.5647636363636364E-2</v>
      </c>
      <c r="Y83" s="11" t="e">
        <f t="shared" ref="Y83" si="58">SUM(Y72:Y82)</f>
        <v>#N/A</v>
      </c>
      <c r="Z83" s="11"/>
      <c r="AA83" s="11" t="e">
        <f>SUM(B83:Z83)</f>
        <v>#N/A</v>
      </c>
      <c r="AC83" s="12" t="s">
        <v>31</v>
      </c>
      <c r="AD83" s="11">
        <f>SUM(AD72:AD82)</f>
        <v>-5.8419636363636361E-2</v>
      </c>
      <c r="AE83" s="11">
        <f t="shared" ref="AE83:BA83" si="59">SUM(AE72:AE82)</f>
        <v>-8.0326999999999996E-2</v>
      </c>
      <c r="AF83" s="11">
        <f t="shared" si="59"/>
        <v>-6.5722090909090911E-2</v>
      </c>
      <c r="AG83" s="11" t="e">
        <f t="shared" si="59"/>
        <v>#N/A</v>
      </c>
      <c r="AH83" s="11">
        <f t="shared" si="59"/>
        <v>-4.3814727272727276E-2</v>
      </c>
      <c r="AI83" s="11">
        <f t="shared" si="59"/>
        <v>-5.6504470588235302E-2</v>
      </c>
      <c r="AJ83" s="11">
        <f t="shared" si="59"/>
        <v>-4.7087058823529419E-2</v>
      </c>
      <c r="AK83" s="11">
        <f t="shared" si="59"/>
        <v>-5.1795764705882347E-2</v>
      </c>
      <c r="AL83" s="11">
        <f t="shared" si="59"/>
        <v>-4.7087058823529412E-3</v>
      </c>
      <c r="AM83" s="11">
        <f t="shared" si="59"/>
        <v>-3.3027284972677588E-2</v>
      </c>
      <c r="AN83" s="11">
        <f t="shared" si="59"/>
        <v>-2.0290240983606558E-2</v>
      </c>
      <c r="AO83" s="11">
        <f t="shared" si="59"/>
        <v>-2.7053654644808741E-2</v>
      </c>
      <c r="AP83" s="11" t="e">
        <f t="shared" si="59"/>
        <v>#N/A</v>
      </c>
      <c r="AQ83" s="11">
        <f t="shared" si="59"/>
        <v>-3.3817068306010926E-3</v>
      </c>
      <c r="AR83" s="11">
        <f t="shared" si="59"/>
        <v>-2.0290240983606558E-2</v>
      </c>
      <c r="AS83" s="11">
        <f t="shared" si="59"/>
        <v>-2.2727614480874316E-2</v>
      </c>
      <c r="AT83" s="11">
        <f t="shared" si="59"/>
        <v>-3.3817068306010924E-2</v>
      </c>
      <c r="AU83" s="11">
        <f t="shared" si="59"/>
        <v>-1.6908534153005462E-2</v>
      </c>
      <c r="AV83" s="11" t="e">
        <f t="shared" si="59"/>
        <v>#N/A</v>
      </c>
      <c r="AW83" s="11">
        <f t="shared" si="59"/>
        <v>-5.2825920343137253E-2</v>
      </c>
      <c r="AX83" s="11" t="e">
        <f t="shared" si="59"/>
        <v>#N/A</v>
      </c>
      <c r="AY83" s="11">
        <f t="shared" si="59"/>
        <v>-5.6411626225490195E-2</v>
      </c>
      <c r="AZ83" s="11">
        <f t="shared" si="59"/>
        <v>-6.4333334558823535E-2</v>
      </c>
      <c r="BA83" s="11" t="e">
        <f t="shared" si="59"/>
        <v>#N/A</v>
      </c>
      <c r="BB83" s="11"/>
      <c r="BC83" s="11" t="e">
        <f t="shared" si="56"/>
        <v>#N/A</v>
      </c>
    </row>
    <row r="84" spans="1:55" x14ac:dyDescent="0.2">
      <c r="A84" s="20" t="s">
        <v>32</v>
      </c>
      <c r="B84" s="10">
        <f>-VLOOKUP(B$5,'MPP DETAILS'!$B$134:$Y$157,12,0)</f>
        <v>0</v>
      </c>
      <c r="C84" s="10">
        <f>-VLOOKUP(C$5,'MPP DETAILS'!$B$134:$Y$157,12,0)</f>
        <v>0</v>
      </c>
      <c r="D84" s="10">
        <f>-VLOOKUP(D$5,'MPP DETAILS'!$B$134:$Y$157,12,0)</f>
        <v>0</v>
      </c>
      <c r="E84" s="10" t="e">
        <f>-VLOOKUP(E$5,'MPP DETAILS'!$B$134:$Y$157,12,0)</f>
        <v>#N/A</v>
      </c>
      <c r="F84" s="10">
        <f>-VLOOKUP(F$5,'MPP DETAILS'!$B$134:$Y$157,12,0)</f>
        <v>0</v>
      </c>
      <c r="G84" s="10">
        <f>-VLOOKUP(G$5,'MPP DETAILS'!$B$134:$Y$157,12,0)</f>
        <v>0</v>
      </c>
      <c r="H84" s="10">
        <f>-VLOOKUP(H$5,'MPP DETAILS'!$B$134:$Y$157,12,0)</f>
        <v>0</v>
      </c>
      <c r="I84" s="10">
        <f>-VLOOKUP(I$5,'MPP DETAILS'!$B$134:$Y$157,12,0)</f>
        <v>0</v>
      </c>
      <c r="J84" s="10">
        <f>-VLOOKUP(J$5,'MPP DETAILS'!$B$134:$Y$157,12,0)</f>
        <v>0</v>
      </c>
      <c r="K84" s="10">
        <f>-VLOOKUP(K$5,'MPP DETAILS'!$B$134:$Y$157,12,0)</f>
        <v>0</v>
      </c>
      <c r="L84" s="10">
        <f>-VLOOKUP(L$5,'MPP DETAILS'!$B$134:$Y$157,12,0)</f>
        <v>0</v>
      </c>
      <c r="M84" s="10">
        <f>-VLOOKUP(M$5,'MPP DETAILS'!$B$134:$Y$157,12,0)</f>
        <v>0</v>
      </c>
      <c r="N84" s="10" t="e">
        <f>-VLOOKUP(N$5,'MPP DETAILS'!$B$134:$Y$157,12,0)</f>
        <v>#N/A</v>
      </c>
      <c r="O84" s="10">
        <f>-VLOOKUP(O$5,'MPP DETAILS'!$B$134:$Y$157,12,0)</f>
        <v>0</v>
      </c>
      <c r="P84" s="10">
        <f>-VLOOKUP(P$5,'MPP DETAILS'!$B$134:$Y$157,12,0)</f>
        <v>0</v>
      </c>
      <c r="Q84" s="10">
        <f>-VLOOKUP(Q$5,'MPP DETAILS'!$B$134:$Y$157,12,0)</f>
        <v>0</v>
      </c>
      <c r="R84" s="10">
        <f>-VLOOKUP(R$5,'MPP DETAILS'!$B$134:$Y$157,12,0)</f>
        <v>0</v>
      </c>
      <c r="S84" s="10">
        <f>-VLOOKUP(S$5,'MPP DETAILS'!$B$134:$Y$157,12,0)</f>
        <v>0</v>
      </c>
      <c r="T84" s="10" t="e">
        <f>-VLOOKUP(T$5,'MPP DETAILS'!$B$134:$Y$157,12,0)</f>
        <v>#N/A</v>
      </c>
      <c r="U84" s="10">
        <f>-VLOOKUP(U$5,'MPP DETAILS'!$B$134:$Y$157,12,0)</f>
        <v>0</v>
      </c>
      <c r="V84" s="10" t="e">
        <f>-VLOOKUP(V$5,'MPP DETAILS'!$B$134:$Y$157,12,0)</f>
        <v>#N/A</v>
      </c>
      <c r="W84" s="10">
        <f>-VLOOKUP(W$5,'MPP DETAILS'!$B$134:$Y$157,12,0)</f>
        <v>0</v>
      </c>
      <c r="X84" s="10">
        <f>-VLOOKUP(X$5,'MPP DETAILS'!$B$134:$Y$157,12,0)</f>
        <v>0</v>
      </c>
      <c r="Y84" s="10" t="e">
        <f>-VLOOKUP(Y$5,'MPP DETAILS'!$B$134:$Y$157,12,0)</f>
        <v>#N/A</v>
      </c>
      <c r="Z84" s="6"/>
      <c r="AA84" s="10" t="e">
        <f t="shared" ref="AA84" si="60">SUM(B84:Z84)</f>
        <v>#N/A</v>
      </c>
      <c r="AC84" s="20" t="s">
        <v>32</v>
      </c>
      <c r="AD84" s="10">
        <f>-VLOOKUP(AD$5,'MPP DETAILS'!$B$134:$Y$157,17,0)</f>
        <v>0</v>
      </c>
      <c r="AE84" s="10">
        <f>-VLOOKUP(AE$5,'MPP DETAILS'!$B$134:$Y$157,17,0)</f>
        <v>0</v>
      </c>
      <c r="AF84" s="10">
        <f>-VLOOKUP(AF$5,'MPP DETAILS'!$B$134:$Y$157,17,0)</f>
        <v>0</v>
      </c>
      <c r="AG84" s="10" t="e">
        <f>-VLOOKUP(AG$5,'MPP DETAILS'!$B$134:$Y$157,17,0)</f>
        <v>#N/A</v>
      </c>
      <c r="AH84" s="10">
        <f>-VLOOKUP(AH$5,'MPP DETAILS'!$B$134:$Y$157,17,0)</f>
        <v>0</v>
      </c>
      <c r="AI84" s="10">
        <f>-VLOOKUP(AI$5,'MPP DETAILS'!$B$134:$Y$157,17,0)</f>
        <v>0</v>
      </c>
      <c r="AJ84" s="10">
        <f>-VLOOKUP(AJ$5,'MPP DETAILS'!$B$134:$Y$157,17,0)</f>
        <v>0</v>
      </c>
      <c r="AK84" s="10">
        <f>-VLOOKUP(AK$5,'MPP DETAILS'!$B$134:$Y$157,17,0)</f>
        <v>0</v>
      </c>
      <c r="AL84" s="10">
        <f>-VLOOKUP(AL$5,'MPP DETAILS'!$B$134:$Y$157,17,0)</f>
        <v>0</v>
      </c>
      <c r="AM84" s="10">
        <f>-VLOOKUP(AM$5,'MPP DETAILS'!$B$134:$Y$157,17,0)</f>
        <v>0</v>
      </c>
      <c r="AN84" s="10">
        <f>-VLOOKUP(AN$5,'MPP DETAILS'!$B$134:$Y$157,17,0)</f>
        <v>0</v>
      </c>
      <c r="AO84" s="10">
        <f>-VLOOKUP(AO$5,'MPP DETAILS'!$B$134:$Y$157,17,0)</f>
        <v>0</v>
      </c>
      <c r="AP84" s="10" t="e">
        <f>-VLOOKUP(AP$5,'MPP DETAILS'!$B$134:$Y$157,17,0)</f>
        <v>#N/A</v>
      </c>
      <c r="AQ84" s="10">
        <f>-VLOOKUP(AQ$5,'MPP DETAILS'!$B$134:$Y$157,17,0)</f>
        <v>0</v>
      </c>
      <c r="AR84" s="10">
        <f>-VLOOKUP(AR$5,'MPP DETAILS'!$B$134:$Y$157,17,0)</f>
        <v>0</v>
      </c>
      <c r="AS84" s="10">
        <f>-VLOOKUP(AS$5,'MPP DETAILS'!$B$134:$Y$157,17,0)</f>
        <v>0</v>
      </c>
      <c r="AT84" s="10">
        <f>-VLOOKUP(AT$5,'MPP DETAILS'!$B$134:$Y$157,17,0)</f>
        <v>0</v>
      </c>
      <c r="AU84" s="10">
        <f>-VLOOKUP(AU$5,'MPP DETAILS'!$B$134:$Y$157,17,0)</f>
        <v>0</v>
      </c>
      <c r="AV84" s="10" t="e">
        <f>-VLOOKUP(AV$5,'MPP DETAILS'!$B$134:$Y$157,17,0)</f>
        <v>#N/A</v>
      </c>
      <c r="AW84" s="10">
        <f>-VLOOKUP(AW$5,'MPP DETAILS'!$B$134:$Y$157,17,0)</f>
        <v>0</v>
      </c>
      <c r="AX84" s="10" t="e">
        <f>-VLOOKUP(AX$5,'MPP DETAILS'!$B$134:$Y$157,17,0)</f>
        <v>#N/A</v>
      </c>
      <c r="AY84" s="10">
        <f>-VLOOKUP(AY$5,'MPP DETAILS'!$B$134:$Y$157,17,0)</f>
        <v>-482</v>
      </c>
      <c r="AZ84" s="10">
        <f>-VLOOKUP(AZ$5,'MPP DETAILS'!$B$134:$Y$157,17,0)</f>
        <v>0</v>
      </c>
      <c r="BA84" s="10" t="e">
        <f>-VLOOKUP(BA$5,'MPP DETAILS'!$B$134:$Y$157,17,0)</f>
        <v>#N/A</v>
      </c>
      <c r="BB84" s="6"/>
      <c r="BC84" s="10" t="e">
        <f t="shared" si="56"/>
        <v>#N/A</v>
      </c>
    </row>
    <row r="85" spans="1:55" ht="13.5" thickBot="1" x14ac:dyDescent="0.25">
      <c r="A85" s="21"/>
      <c r="B85" s="24">
        <f>B69+B70+B84+B83+B71</f>
        <v>-2.0373709614107041</v>
      </c>
      <c r="C85" s="24">
        <f t="shared" ref="C85:X85" si="61">C69+C70+C84+C83+C71</f>
        <v>-2.4901200639464163</v>
      </c>
      <c r="D85" s="24">
        <f t="shared" si="61"/>
        <v>-2.0373709614107041</v>
      </c>
      <c r="E85" s="24" t="e">
        <f t="shared" si="61"/>
        <v>#N/A</v>
      </c>
      <c r="F85" s="24">
        <f t="shared" si="61"/>
        <v>-1.358247307607136</v>
      </c>
      <c r="G85" s="24">
        <f t="shared" si="61"/>
        <v>-2.7430952473993946</v>
      </c>
      <c r="H85" s="24">
        <f t="shared" si="61"/>
        <v>-2.0573214355495453</v>
      </c>
      <c r="I85" s="24">
        <f t="shared" si="61"/>
        <v>-2.2859127061661617</v>
      </c>
      <c r="J85" s="24">
        <f t="shared" si="61"/>
        <v>-0.22859127061661613</v>
      </c>
      <c r="K85" s="24">
        <f t="shared" si="61"/>
        <v>-50.311400962065022</v>
      </c>
      <c r="L85" s="24">
        <f t="shared" si="61"/>
        <v>-39.131089637161686</v>
      </c>
      <c r="M85" s="24">
        <f t="shared" si="61"/>
        <v>-39.131089637161686</v>
      </c>
      <c r="N85" s="24" t="e">
        <f t="shared" si="61"/>
        <v>#N/A</v>
      </c>
      <c r="O85" s="24">
        <f t="shared" si="61"/>
        <v>-113.59346956522944</v>
      </c>
      <c r="P85" s="24">
        <f t="shared" si="61"/>
        <v>-33.540933974710015</v>
      </c>
      <c r="Q85" s="24">
        <f t="shared" si="61"/>
        <v>-44.721245299613351</v>
      </c>
      <c r="R85" s="24">
        <f t="shared" si="61"/>
        <v>-55.901556624516701</v>
      </c>
      <c r="S85" s="24">
        <f t="shared" si="61"/>
        <v>-27.95077831225835</v>
      </c>
      <c r="T85" s="24" t="e">
        <f t="shared" si="61"/>
        <v>#N/A</v>
      </c>
      <c r="U85" s="24">
        <f t="shared" si="61"/>
        <v>-44.71403937575338</v>
      </c>
      <c r="V85" s="24" t="e">
        <f t="shared" si="61"/>
        <v>#N/A</v>
      </c>
      <c r="W85" s="24">
        <f t="shared" si="61"/>
        <v>-44.71403937575338</v>
      </c>
      <c r="X85" s="24">
        <f t="shared" si="61"/>
        <v>-44.71403937575338</v>
      </c>
      <c r="Y85" s="24" t="e">
        <f>Y69+Y70+Y84+Y83+Y71</f>
        <v>#N/A</v>
      </c>
      <c r="Z85" s="25"/>
      <c r="AA85" s="24" t="e">
        <f>SUM(B85:Z85)</f>
        <v>#N/A</v>
      </c>
      <c r="AC85" s="21"/>
      <c r="AD85" s="24">
        <f>AD69+AD70+AD84+AD83+AD71</f>
        <v>-7.2197721629731504</v>
      </c>
      <c r="AE85" s="24">
        <f t="shared" ref="AE85:AZ85" si="62">AE69+AE70+AE84+AE83+AE71</f>
        <v>-9.9271867240880844</v>
      </c>
      <c r="AF85" s="24">
        <f t="shared" si="62"/>
        <v>-8.1222436833447951</v>
      </c>
      <c r="AG85" s="24" t="e">
        <f t="shared" si="62"/>
        <v>#N/A</v>
      </c>
      <c r="AH85" s="24">
        <f t="shared" si="62"/>
        <v>-5.4148291222298646</v>
      </c>
      <c r="AI85" s="24">
        <f t="shared" si="62"/>
        <v>-10.856173007340161</v>
      </c>
      <c r="AJ85" s="24">
        <f t="shared" si="62"/>
        <v>-9.0468108394501314</v>
      </c>
      <c r="AK85" s="24">
        <f t="shared" si="62"/>
        <v>-9.951491923395146</v>
      </c>
      <c r="AL85" s="24">
        <f t="shared" si="62"/>
        <v>-0.90468108394501323</v>
      </c>
      <c r="AM85" s="24">
        <f t="shared" si="62"/>
        <v>-163.05509498735199</v>
      </c>
      <c r="AN85" s="24">
        <f t="shared" si="62"/>
        <v>-100.32925195963919</v>
      </c>
      <c r="AO85" s="24">
        <f t="shared" si="62"/>
        <v>-133.77233594618556</v>
      </c>
      <c r="AP85" s="24" t="e">
        <f t="shared" si="62"/>
        <v>#N/A</v>
      </c>
      <c r="AQ85" s="24">
        <f t="shared" si="62"/>
        <v>-241.74575981197316</v>
      </c>
      <c r="AR85" s="24">
        <f t="shared" si="62"/>
        <v>-100.32925195963919</v>
      </c>
      <c r="AS85" s="24">
        <f t="shared" si="62"/>
        <v>-112.81281816723221</v>
      </c>
      <c r="AT85" s="24">
        <f t="shared" si="62"/>
        <v>-167.21541993273195</v>
      </c>
      <c r="AU85" s="24">
        <f t="shared" si="62"/>
        <v>-83.607709966365974</v>
      </c>
      <c r="AV85" s="24" t="e">
        <f t="shared" si="62"/>
        <v>#N/A</v>
      </c>
      <c r="AW85" s="24">
        <f t="shared" si="62"/>
        <v>-117.04195011996006</v>
      </c>
      <c r="AX85" s="24" t="e">
        <f t="shared" si="62"/>
        <v>#N/A</v>
      </c>
      <c r="AY85" s="24">
        <f t="shared" si="62"/>
        <v>-607.31256412786115</v>
      </c>
      <c r="AZ85" s="24">
        <f t="shared" si="62"/>
        <v>-142.21189328919044</v>
      </c>
      <c r="BA85" s="24" t="e">
        <f>BA69+BA70+BA84+BA83+BA71</f>
        <v>#N/A</v>
      </c>
      <c r="BB85" s="25"/>
      <c r="BC85" s="24" t="e">
        <f>SUM(AD85:BB85)</f>
        <v>#N/A</v>
      </c>
    </row>
    <row r="86" spans="1:55" x14ac:dyDescent="0.2">
      <c r="Z86"/>
      <c r="BB86"/>
    </row>
    <row r="87" spans="1:55" x14ac:dyDescent="0.2">
      <c r="Z87"/>
      <c r="BB87"/>
    </row>
    <row r="88" spans="1:55" x14ac:dyDescent="0.2">
      <c r="Z88"/>
      <c r="BB88"/>
    </row>
    <row r="89" spans="1:55" x14ac:dyDescent="0.2">
      <c r="Z89"/>
      <c r="BB89"/>
    </row>
    <row r="90" spans="1:55" ht="13.5" customHeight="1" x14ac:dyDescent="0.2">
      <c r="A90" t="s">
        <v>379</v>
      </c>
      <c r="AC90" t="s">
        <v>380</v>
      </c>
    </row>
    <row r="91" spans="1:55" x14ac:dyDescent="0.2">
      <c r="Z91"/>
      <c r="BB91"/>
    </row>
    <row r="92" spans="1:55" x14ac:dyDescent="0.2">
      <c r="A92" s="12" t="s">
        <v>17</v>
      </c>
      <c r="B92" s="22">
        <f>-VLOOKUP(B$5,'MPP DETAILS'!$B$37:$Y$61,13,0)</f>
        <v>-1.9693444230769235</v>
      </c>
      <c r="C92" s="22">
        <f>-VLOOKUP(C$5,'MPP DETAILS'!$B$37:$Y$61,13,0)</f>
        <v>-2.4069765170940176</v>
      </c>
      <c r="D92" s="22">
        <f>-VLOOKUP(D$5,'MPP DETAILS'!$B$37:$Y$61,13,0)</f>
        <v>-1.9693444230769235</v>
      </c>
      <c r="E92" s="22" t="e">
        <f>-VLOOKUP(E$5,'MPP DETAILS'!$B$37:$Y$61,13,0)</f>
        <v>#N/A</v>
      </c>
      <c r="F92" s="22">
        <f>-VLOOKUP(F$5,'MPP DETAILS'!$B$37:$Y$61,13,0)</f>
        <v>-1.3128962820512824</v>
      </c>
      <c r="G92" s="22">
        <f>-VLOOKUP(G$5,'MPP DETAILS'!$B$37:$Y$61,13,0)</f>
        <v>-2.6257925641025648</v>
      </c>
      <c r="H92" s="22">
        <f>-VLOOKUP(H$5,'MPP DETAILS'!$B$37:$Y$61,13,0)</f>
        <v>-1.9693444230769235</v>
      </c>
      <c r="I92" s="22">
        <f>-VLOOKUP(I$5,'MPP DETAILS'!$B$37:$Y$61,13,0)</f>
        <v>-2.1881604700854704</v>
      </c>
      <c r="J92" s="22">
        <f>-VLOOKUP(J$5,'MPP DETAILS'!$B$37:$Y$61,13,0)</f>
        <v>-0.21881604700854704</v>
      </c>
      <c r="K92" s="22">
        <f>-VLOOKUP(K$5,'MPP DETAILS'!$B$37:$Y$61,13,0)</f>
        <v>-59.385400952586203</v>
      </c>
      <c r="L92" s="22">
        <f>-VLOOKUP(L$5,'MPP DETAILS'!$B$37:$Y$61,13,0)</f>
        <v>-46.188645185344825</v>
      </c>
      <c r="M92" s="22">
        <f>-VLOOKUP(M$5,'MPP DETAILS'!$B$37:$Y$61,13,0)</f>
        <v>-46.188645185344825</v>
      </c>
      <c r="N92" s="22" t="e">
        <f>-VLOOKUP(N$5,'MPP DETAILS'!$B$37:$Y$61,13,0)</f>
        <v>#N/A</v>
      </c>
      <c r="O92" s="22">
        <f>-VLOOKUP(O$5,'MPP DETAILS'!$B$37:$Y$61,13,0)</f>
        <v>-121.17876666666666</v>
      </c>
      <c r="P92" s="22">
        <f>-VLOOKUP(P$5,'MPP DETAILS'!$B$37:$Y$61,13,0)</f>
        <v>-39.590267301724133</v>
      </c>
      <c r="Q92" s="22">
        <f>-VLOOKUP(Q$5,'MPP DETAILS'!$B$37:$Y$61,13,0)</f>
        <v>-52.78702306896551</v>
      </c>
      <c r="R92" s="22">
        <f>-VLOOKUP(R$5,'MPP DETAILS'!$B$37:$Y$61,13,0)</f>
        <v>-65.983778836206895</v>
      </c>
      <c r="S92" s="22">
        <f>-VLOOKUP(S$5,'MPP DETAILS'!$B$37:$Y$61,13,0)</f>
        <v>-32.991889418103447</v>
      </c>
      <c r="T92" s="22" t="e">
        <f>-VLOOKUP(T$5,'MPP DETAILS'!$B$37:$Y$61,13,0)</f>
        <v>#N/A</v>
      </c>
      <c r="U92" s="22">
        <f>-VLOOKUP(U$5,'MPP DETAILS'!$B$37:$Y$61,13,0)</f>
        <v>-52.78702306896551</v>
      </c>
      <c r="V92" s="22" t="e">
        <f>-VLOOKUP(V$5,'MPP DETAILS'!$B$37:$Y$61,13,0)</f>
        <v>#N/A</v>
      </c>
      <c r="W92" s="22">
        <f>-VLOOKUP(W$5,'MPP DETAILS'!$B$37:$Y$61,13,0)</f>
        <v>-52.78702306896551</v>
      </c>
      <c r="X92" s="22">
        <f>-VLOOKUP(X$5,'MPP DETAILS'!$B$37:$Y$61,13,0)</f>
        <v>-52.78702306896551</v>
      </c>
      <c r="Y92" s="22" t="e">
        <f>-VLOOKUP(Y$5,'MPP DETAILS'!$B$37:$Y$61,13,0)</f>
        <v>#N/A</v>
      </c>
      <c r="Z92" s="9"/>
      <c r="AA92" s="22" t="e">
        <f>SUM(B92:Z92)</f>
        <v>#N/A</v>
      </c>
      <c r="AC92" s="12" t="s">
        <v>17</v>
      </c>
      <c r="AD92" s="22">
        <f>-VLOOKUP(AD$5,'MPP DETAILS'!$B$37:$Y$61,14,0)</f>
        <v>-22.412462934643241</v>
      </c>
      <c r="AE92" s="22">
        <f>-VLOOKUP(AE$5,'MPP DETAILS'!$B$37:$Y$61,14,0)</f>
        <v>-28.733692700203633</v>
      </c>
      <c r="AF92" s="22">
        <f>-VLOOKUP(AF$5,'MPP DETAILS'!$B$37:$Y$61,14,0)</f>
        <v>-23.287727122677431</v>
      </c>
      <c r="AG92" s="22" t="e">
        <f>-VLOOKUP(AG$5,'MPP DETAILS'!$B$37:$Y$61,14,0)</f>
        <v>#N/A</v>
      </c>
      <c r="AH92" s="22">
        <f>-VLOOKUP(AH$5,'MPP DETAILS'!$B$37:$Y$61,14,0)</f>
        <v>-15.672923291020163</v>
      </c>
      <c r="AI92" s="22">
        <f>-VLOOKUP(AI$5,'MPP DETAILS'!$B$37:$Y$61,14,0)</f>
        <v>-31.345846582040327</v>
      </c>
      <c r="AJ92" s="22">
        <f>-VLOOKUP(AJ$5,'MPP DETAILS'!$B$37:$Y$61,14,0)</f>
        <v>-25.032998230083908</v>
      </c>
      <c r="AK92" s="22">
        <f>-VLOOKUP(AK$5,'MPP DETAILS'!$B$37:$Y$61,14,0)</f>
        <v>-28.077244559177995</v>
      </c>
      <c r="AL92" s="22">
        <f>-VLOOKUP(AL$5,'MPP DETAILS'!$B$37:$Y$61,14,0)</f>
        <v>-2.6121538818366941</v>
      </c>
      <c r="AM92" s="22">
        <f>-VLOOKUP(AM$5,'MPP DETAILS'!$B$37:$Y$61,14,0)</f>
        <v>-535.23593320240809</v>
      </c>
      <c r="AN92" s="22">
        <f>-VLOOKUP(AN$5,'MPP DETAILS'!$B$37:$Y$61,14,0)</f>
        <v>-376.0905121068746</v>
      </c>
      <c r="AO92" s="22">
        <f>-VLOOKUP(AO$5,'MPP DETAILS'!$B$37:$Y$61,14,0)</f>
        <v>-423.23365475703281</v>
      </c>
      <c r="AP92" s="22" t="e">
        <f>-VLOOKUP(AP$5,'MPP DETAILS'!$B$37:$Y$61,14,0)</f>
        <v>#N/A</v>
      </c>
      <c r="AQ92" s="22">
        <f>-VLOOKUP(AQ$5,'MPP DETAILS'!$B$37:$Y$61,14,0)</f>
        <v>-998.51944999999989</v>
      </c>
      <c r="AR92" s="22">
        <f>-VLOOKUP(AR$5,'MPP DETAILS'!$B$37:$Y$61,14,0)</f>
        <v>-348.46560506491375</v>
      </c>
      <c r="AS92" s="22">
        <f>-VLOOKUP(AS$5,'MPP DETAILS'!$B$37:$Y$61,14,0)</f>
        <v>-424.98135178962968</v>
      </c>
      <c r="AT92" s="22">
        <f>-VLOOKUP(AT$5,'MPP DETAILS'!$B$37:$Y$61,14,0)</f>
        <v>-580.776008441523</v>
      </c>
      <c r="AU92" s="22">
        <f>-VLOOKUP(AU$5,'MPP DETAILS'!$B$37:$Y$61,14,0)</f>
        <v>-290.3880042207615</v>
      </c>
      <c r="AV92" s="22" t="e">
        <f>-VLOOKUP(AV$5,'MPP DETAILS'!$B$37:$Y$61,14,0)</f>
        <v>#N/A</v>
      </c>
      <c r="AW92" s="22">
        <f>-VLOOKUP(AW$5,'MPP DETAILS'!$B$37:$Y$61,14,0)</f>
        <v>-443.57176862696883</v>
      </c>
      <c r="AX92" s="22" t="e">
        <f>-VLOOKUP(AX$5,'MPP DETAILS'!$B$37:$Y$61,14,0)</f>
        <v>#N/A</v>
      </c>
      <c r="AY92" s="22">
        <f>-VLOOKUP(AY$5,'MPP DETAILS'!$B$37:$Y$61,14,0)</f>
        <v>-456.18627815568846</v>
      </c>
      <c r="AZ92" s="22">
        <f>-VLOOKUP(AZ$5,'MPP DETAILS'!$B$37:$Y$61,14,0)</f>
        <v>-473.05533535074824</v>
      </c>
      <c r="BA92" s="22" t="e">
        <f>-VLOOKUP(BA$5,'MPP DETAILS'!$B$37:$Y$61,14,0)</f>
        <v>#N/A</v>
      </c>
      <c r="BB92" s="9"/>
      <c r="BC92" s="22" t="e">
        <f>SUM(AD92:BB92)</f>
        <v>#N/A</v>
      </c>
    </row>
    <row r="93" spans="1:55" x14ac:dyDescent="0.2">
      <c r="A93" s="12" t="s">
        <v>18</v>
      </c>
      <c r="B93" s="22">
        <f>-VLOOKUP(B$5,'MPP DETAILS'!$B$65:$Y$93,13,0)/1000</f>
        <v>-4.0423904397209297E-2</v>
      </c>
      <c r="C93" s="22">
        <f>-VLOOKUP(C$5,'MPP DETAILS'!$B$65:$Y$93,13,0)/1000</f>
        <v>-4.9406994263255809E-2</v>
      </c>
      <c r="D93" s="22">
        <f>-VLOOKUP(D$5,'MPP DETAILS'!$B$65:$Y$93,13,0)/1000</f>
        <v>-4.0423904397209297E-2</v>
      </c>
      <c r="E93" s="22" t="e">
        <f>-VLOOKUP(E$5,'MPP DETAILS'!$B$65:$Y$93,13,0)/1000</f>
        <v>#N/A</v>
      </c>
      <c r="F93" s="22">
        <f>-VLOOKUP(F$5,'MPP DETAILS'!$B$65:$Y$93,13,0)/1000</f>
        <v>-2.6949269598139529E-2</v>
      </c>
      <c r="G93" s="22">
        <f>-VLOOKUP(G$5,'MPP DETAILS'!$B$65:$Y$93,13,0)/1000</f>
        <v>-8.3731884918401167E-2</v>
      </c>
      <c r="H93" s="22">
        <f>-VLOOKUP(H$5,'MPP DETAILS'!$B$65:$Y$93,13,0)/1000</f>
        <v>-6.2798913688800875E-2</v>
      </c>
      <c r="I93" s="22">
        <f>-VLOOKUP(I$5,'MPP DETAILS'!$B$65:$Y$93,13,0)/1000</f>
        <v>-6.9776570765334306E-2</v>
      </c>
      <c r="J93" s="22">
        <f>-VLOOKUP(J$5,'MPP DETAILS'!$B$65:$Y$93,13,0)/1000</f>
        <v>-6.9776570765334306E-3</v>
      </c>
      <c r="K93" s="22">
        <f>-VLOOKUP(K$5,'MPP DETAILS'!$B$65:$Y$93,13,0)/1000</f>
        <v>-5.7879071982162036E-2</v>
      </c>
      <c r="L93" s="22">
        <f>-VLOOKUP(L$5,'MPP DETAILS'!$B$65:$Y$93,13,0)/1000</f>
        <v>-4.5017055986126028E-2</v>
      </c>
      <c r="M93" s="22">
        <f>-VLOOKUP(M$5,'MPP DETAILS'!$B$65:$Y$93,13,0)/1000</f>
        <v>-4.5017055986126028E-2</v>
      </c>
      <c r="N93" s="22" t="e">
        <f>-VLOOKUP(N$5,'MPP DETAILS'!$B$65:$Y$93,13,0)/1000</f>
        <v>#N/A</v>
      </c>
      <c r="O93" s="22">
        <f>-VLOOKUP(O$5,'MPP DETAILS'!$B$65:$Y$93,13,0)/1000</f>
        <v>-6.431007998018004E-3</v>
      </c>
      <c r="P93" s="22">
        <f>-VLOOKUP(P$5,'MPP DETAILS'!$B$65:$Y$93,13,0)/1000</f>
        <v>-3.8586047988108031E-2</v>
      </c>
      <c r="Q93" s="22">
        <f>-VLOOKUP(Q$5,'MPP DETAILS'!$B$65:$Y$93,13,0)/1000</f>
        <v>-5.1448063984144032E-2</v>
      </c>
      <c r="R93" s="22">
        <f>-VLOOKUP(R$5,'MPP DETAILS'!$B$65:$Y$93,13,0)/1000</f>
        <v>-6.4310079980180054E-2</v>
      </c>
      <c r="S93" s="22">
        <f>-VLOOKUP(S$5,'MPP DETAILS'!$B$65:$Y$93,13,0)/1000</f>
        <v>-3.2155039990090027E-2</v>
      </c>
      <c r="T93" s="22" t="e">
        <f>-VLOOKUP(T$5,'MPP DETAILS'!$B$65:$Y$93,13,0)/1000</f>
        <v>#N/A</v>
      </c>
      <c r="U93" s="22">
        <f>-VLOOKUP(U$5,'MPP DETAILS'!$B$65:$Y$93,13,0)/1000</f>
        <v>-3.8111304398362793E-2</v>
      </c>
      <c r="V93" s="22" t="e">
        <f>-VLOOKUP(V$5,'MPP DETAILS'!$B$65:$Y$93,13,0)/1000</f>
        <v>#N/A</v>
      </c>
      <c r="W93" s="22">
        <f>-VLOOKUP(W$5,'MPP DETAILS'!$B$65:$Y$93,13,0)/1000</f>
        <v>-3.8111304398362793E-2</v>
      </c>
      <c r="X93" s="22">
        <f>-VLOOKUP(X$5,'MPP DETAILS'!$B$65:$Y$93,13,0)/1000</f>
        <v>-3.8111304398362793E-2</v>
      </c>
      <c r="Y93" s="22" t="e">
        <f>-VLOOKUP(Y$5,'MPP DETAILS'!$B$65:$Y$93,13,0)/1000</f>
        <v>#N/A</v>
      </c>
      <c r="Z93" s="8"/>
      <c r="AA93" s="22" t="e">
        <f>SUM(B93:Z93)</f>
        <v>#N/A</v>
      </c>
      <c r="AC93" s="12" t="s">
        <v>18</v>
      </c>
      <c r="AD93" s="22">
        <f>-VLOOKUP(AD$5,'MPP DETAILS'!$B$65:$Y$93,14,0)/1000</f>
        <v>-0.49930514136475379</v>
      </c>
      <c r="AE93" s="22">
        <f>-VLOOKUP(AE$5,'MPP DETAILS'!$B$65:$Y$93,14,0)/1000</f>
        <v>-0.64081351233585837</v>
      </c>
      <c r="AF93" s="22">
        <f>-VLOOKUP(AF$5,'MPP DETAILS'!$B$65:$Y$93,14,0)/1000</f>
        <v>-0.51921001915675491</v>
      </c>
      <c r="AG93" s="22" t="e">
        <f>-VLOOKUP(AG$5,'MPP DETAILS'!$B$65:$Y$93,14,0)/1000</f>
        <v>#N/A</v>
      </c>
      <c r="AH93" s="22">
        <f>-VLOOKUP(AH$5,'MPP DETAILS'!$B$65:$Y$93,14,0)/1000</f>
        <v>-0.34953464309228643</v>
      </c>
      <c r="AI93" s="22">
        <f>-VLOOKUP(AI$5,'MPP DETAILS'!$B$65:$Y$93,14,0)/1000</f>
        <v>-0.97256846415077558</v>
      </c>
      <c r="AJ93" s="22">
        <f>-VLOOKUP(AJ$5,'MPP DETAILS'!$B$65:$Y$93,14,0)/1000</f>
        <v>-0.77426594267526683</v>
      </c>
      <c r="AK93" s="22">
        <f>-VLOOKUP(AK$5,'MPP DETAILS'!$B$65:$Y$93,14,0)/1000</f>
        <v>-0.8688457405332296</v>
      </c>
      <c r="AL93" s="22">
        <f>-VLOOKUP(AL$5,'MPP DETAILS'!$B$65:$Y$93,14,0)/1000</f>
        <v>-8.1047372012564622E-2</v>
      </c>
      <c r="AM93" s="22">
        <f>-VLOOKUP(AM$5,'MPP DETAILS'!$B$65:$Y$93,14,0)/1000</f>
        <v>-0.76488235146279127</v>
      </c>
      <c r="AN93" s="22">
        <f>-VLOOKUP(AN$5,'MPP DETAILS'!$B$65:$Y$93,14,0)/1000</f>
        <v>-0.52961450958181866</v>
      </c>
      <c r="AO93" s="22">
        <f>-VLOOKUP(AO$5,'MPP DETAILS'!$B$65:$Y$93,14,0)/1000</f>
        <v>-0.60620919677918284</v>
      </c>
      <c r="AP93" s="22" t="e">
        <f>-VLOOKUP(AP$5,'MPP DETAILS'!$B$65:$Y$93,14,0)/1000</f>
        <v>#N/A</v>
      </c>
      <c r="AQ93" s="22">
        <f>-VLOOKUP(AQ$5,'MPP DETAILS'!$B$65:$Y$93,14,0)/1000</f>
        <v>-8.2642536900470104E-2</v>
      </c>
      <c r="AR93" s="22">
        <f>-VLOOKUP(AR$5,'MPP DETAILS'!$B$65:$Y$93,14,0)/1000</f>
        <v>-0.49585522140282062</v>
      </c>
      <c r="AS93" s="22">
        <f>-VLOOKUP(AS$5,'MPP DETAILS'!$B$65:$Y$93,14,0)/1000</f>
        <v>-0.59910869300631564</v>
      </c>
      <c r="AT93" s="22">
        <f>-VLOOKUP(AT$5,'MPP DETAILS'!$B$65:$Y$93,14,0)/1000</f>
        <v>-0.82642536900470098</v>
      </c>
      <c r="AU93" s="22">
        <f>-VLOOKUP(AU$5,'MPP DETAILS'!$B$65:$Y$93,14,0)/1000</f>
        <v>-0.41321268450235049</v>
      </c>
      <c r="AV93" s="22" t="e">
        <f>-VLOOKUP(AV$5,'MPP DETAILS'!$B$65:$Y$93,14,0)/1000</f>
        <v>#N/A</v>
      </c>
      <c r="AW93" s="22">
        <f>-VLOOKUP(AW$5,'MPP DETAILS'!$B$65:$Y$93,14,0)/1000</f>
        <v>-0.47637185605298105</v>
      </c>
      <c r="AX93" s="22" t="e">
        <f>-VLOOKUP(AX$5,'MPP DETAILS'!$B$65:$Y$93,14,0)/1000</f>
        <v>#N/A</v>
      </c>
      <c r="AY93" s="22">
        <f>-VLOOKUP(AY$5,'MPP DETAILS'!$B$65:$Y$93,14,0)/1000</f>
        <v>-0.49278239235196503</v>
      </c>
      <c r="AZ93" s="22">
        <f>-VLOOKUP(AZ$5,'MPP DETAILS'!$B$65:$Y$93,14,0)/1000</f>
        <v>-0.51513265028809274</v>
      </c>
      <c r="BA93" s="22" t="e">
        <f>-VLOOKUP(BA$5,'MPP DETAILS'!$B$65:$Y$93,14,0)/1000</f>
        <v>#N/A</v>
      </c>
      <c r="BB93" s="8"/>
      <c r="BC93" s="22" t="e">
        <f>SUM(AD93:BB93)</f>
        <v>#N/A</v>
      </c>
    </row>
    <row r="94" spans="1:55" x14ac:dyDescent="0.2">
      <c r="A94" s="13" t="s">
        <v>19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/>
      <c r="Y94" s="8">
        <v>0</v>
      </c>
      <c r="Z94" s="8"/>
      <c r="AA94" s="8">
        <f t="shared" ref="AA94:AA105" si="63">SUM(B94:Z94)</f>
        <v>0</v>
      </c>
      <c r="AC94" s="13" t="s">
        <v>19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0</v>
      </c>
      <c r="AP94" s="8">
        <v>0</v>
      </c>
      <c r="AQ94" s="8">
        <v>0</v>
      </c>
      <c r="AR94" s="8">
        <v>0</v>
      </c>
      <c r="AS94" s="8">
        <v>0</v>
      </c>
      <c r="AT94" s="8">
        <v>0</v>
      </c>
      <c r="AU94" s="8">
        <v>0</v>
      </c>
      <c r="AV94" s="8">
        <v>0</v>
      </c>
      <c r="AW94" s="8">
        <v>0</v>
      </c>
      <c r="AX94" s="8">
        <v>0</v>
      </c>
      <c r="AY94" s="8">
        <v>0</v>
      </c>
      <c r="AZ94" s="8"/>
      <c r="BA94" s="8">
        <v>0</v>
      </c>
      <c r="BB94" s="8"/>
      <c r="BC94" s="8">
        <f t="shared" ref="BC94:BC107" si="64">SUM(AD94:BB94)</f>
        <v>0</v>
      </c>
    </row>
    <row r="95" spans="1:55" x14ac:dyDescent="0.2">
      <c r="A95" s="14" t="s">
        <v>20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/>
      <c r="Y95" s="6">
        <v>0</v>
      </c>
      <c r="Z95" s="6"/>
      <c r="AA95" s="6">
        <f t="shared" si="63"/>
        <v>0</v>
      </c>
      <c r="AC95" s="14" t="s">
        <v>20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/>
      <c r="BA95" s="6">
        <v>0</v>
      </c>
      <c r="BB95" s="6"/>
      <c r="BC95" s="6">
        <f t="shared" si="64"/>
        <v>0</v>
      </c>
    </row>
    <row r="96" spans="1:55" x14ac:dyDescent="0.2">
      <c r="A96" s="14" t="s">
        <v>21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/>
      <c r="Y96" s="6">
        <v>0</v>
      </c>
      <c r="Z96" s="6"/>
      <c r="AA96" s="6">
        <f t="shared" si="63"/>
        <v>0</v>
      </c>
      <c r="AC96" s="14" t="s">
        <v>21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/>
      <c r="BA96" s="6">
        <v>0</v>
      </c>
      <c r="BB96" s="6"/>
      <c r="BC96" s="6">
        <f t="shared" si="64"/>
        <v>0</v>
      </c>
    </row>
    <row r="97" spans="1:55" x14ac:dyDescent="0.2">
      <c r="A97" s="15" t="s">
        <v>22</v>
      </c>
      <c r="B97" s="23">
        <v>0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3">
        <v>0</v>
      </c>
      <c r="T97" s="23">
        <v>0</v>
      </c>
      <c r="U97" s="23">
        <v>0</v>
      </c>
      <c r="V97" s="23">
        <v>0</v>
      </c>
      <c r="W97" s="23">
        <v>0</v>
      </c>
      <c r="X97" s="23"/>
      <c r="Y97" s="23">
        <v>0</v>
      </c>
      <c r="Z97" s="6"/>
      <c r="AA97" s="23">
        <f t="shared" si="63"/>
        <v>0</v>
      </c>
      <c r="AC97" s="15" t="s">
        <v>22</v>
      </c>
      <c r="AD97" s="23">
        <v>0</v>
      </c>
      <c r="AE97" s="23">
        <v>0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>
        <v>0</v>
      </c>
      <c r="AU97" s="23">
        <v>0</v>
      </c>
      <c r="AV97" s="23">
        <v>0</v>
      </c>
      <c r="AW97" s="23">
        <v>0</v>
      </c>
      <c r="AX97" s="23">
        <v>0</v>
      </c>
      <c r="AY97" s="23">
        <v>0</v>
      </c>
      <c r="AZ97" s="23"/>
      <c r="BA97" s="23">
        <v>0</v>
      </c>
      <c r="BB97" s="6"/>
      <c r="BC97" s="23">
        <f t="shared" si="64"/>
        <v>0</v>
      </c>
    </row>
    <row r="98" spans="1:55" x14ac:dyDescent="0.2">
      <c r="A98" s="14" t="s">
        <v>23</v>
      </c>
      <c r="B98" s="23">
        <f>-VLOOKUP(B$5,'MPP DETAILS'!$B$106:$Y$129,13,0)/1000</f>
        <v>-1.4941565217391302E-2</v>
      </c>
      <c r="C98" s="23">
        <f>-VLOOKUP(C$5,'MPP DETAILS'!$B$106:$Y$129,13,0)/1000</f>
        <v>-1.8261913043478264E-2</v>
      </c>
      <c r="D98" s="23">
        <f>-VLOOKUP(D$5,'MPP DETAILS'!$B$106:$Y$129,13,0)/1000</f>
        <v>-1.4941565217391302E-2</v>
      </c>
      <c r="E98" s="23" t="e">
        <f>-VLOOKUP(E$5,'MPP DETAILS'!$B$106:$Y$129,13,0)/1000</f>
        <v>#N/A</v>
      </c>
      <c r="F98" s="23">
        <f>-VLOOKUP(F$5,'MPP DETAILS'!$B$106:$Y$129,13,0)/1000</f>
        <v>-9.9610434782608694E-3</v>
      </c>
      <c r="G98" s="23">
        <f>-VLOOKUP(G$5,'MPP DETAILS'!$B$106:$Y$129,13,0)/1000</f>
        <v>-1.2627375000000001E-2</v>
      </c>
      <c r="H98" s="23">
        <f>-VLOOKUP(H$5,'MPP DETAILS'!$B$106:$Y$129,13,0)/1000</f>
        <v>-9.4705312500000007E-3</v>
      </c>
      <c r="I98" s="23">
        <f>-VLOOKUP(I$5,'MPP DETAILS'!$B$106:$Y$129,13,0)/1000</f>
        <v>-1.0522812500000001E-2</v>
      </c>
      <c r="J98" s="23">
        <f>-VLOOKUP(J$5,'MPP DETAILS'!$B$106:$Y$129,13,0)/1000</f>
        <v>-1.05228125E-3</v>
      </c>
      <c r="K98" s="23">
        <f>-VLOOKUP(K$5,'MPP DETAILS'!$B$106:$Y$129,13,0)/1000</f>
        <v>-8.5073225806451599E-3</v>
      </c>
      <c r="L98" s="23">
        <f>-VLOOKUP(L$5,'MPP DETAILS'!$B$106:$Y$129,13,0)/1000</f>
        <v>-6.6168064516129027E-3</v>
      </c>
      <c r="M98" s="23">
        <f>-VLOOKUP(M$5,'MPP DETAILS'!$B$106:$Y$129,13,0)/1000</f>
        <v>-6.6168064516129027E-3</v>
      </c>
      <c r="N98" s="23" t="e">
        <f>-VLOOKUP(N$5,'MPP DETAILS'!$B$106:$Y$129,13,0)/1000</f>
        <v>#N/A</v>
      </c>
      <c r="O98" s="23">
        <f>-VLOOKUP(O$5,'MPP DETAILS'!$B$106:$Y$129,13,0)/1000</f>
        <v>-9.4525806451612891E-4</v>
      </c>
      <c r="P98" s="23">
        <f>-VLOOKUP(P$5,'MPP DETAILS'!$B$106:$Y$129,13,0)/1000</f>
        <v>-5.6715483870967741E-3</v>
      </c>
      <c r="Q98" s="23">
        <f>-VLOOKUP(Q$5,'MPP DETAILS'!$B$106:$Y$129,13,0)/1000</f>
        <v>-7.5620645161290313E-3</v>
      </c>
      <c r="R98" s="23">
        <f>-VLOOKUP(R$5,'MPP DETAILS'!$B$106:$Y$129,13,0)/1000</f>
        <v>-9.4525806451612893E-3</v>
      </c>
      <c r="S98" s="23">
        <f>-VLOOKUP(S$5,'MPP DETAILS'!$B$106:$Y$129,13,0)/1000</f>
        <v>-4.7262903225806447E-3</v>
      </c>
      <c r="T98" s="23" t="e">
        <f>-VLOOKUP(T$5,'MPP DETAILS'!$B$106:$Y$129,13,0)/1000</f>
        <v>#N/A</v>
      </c>
      <c r="U98" s="23">
        <f>-VLOOKUP(U$5,'MPP DETAILS'!$B$106:$Y$129,13,0)/1000</f>
        <v>-1.1512799999999998E-2</v>
      </c>
      <c r="V98" s="23" t="e">
        <f>-VLOOKUP(V$5,'MPP DETAILS'!$B$106:$Y$129,13,0)/1000</f>
        <v>#N/A</v>
      </c>
      <c r="W98" s="23">
        <f>-VLOOKUP(W$5,'MPP DETAILS'!$B$106:$Y$129,13,0)/1000</f>
        <v>-1.1512799999999998E-2</v>
      </c>
      <c r="X98" s="23">
        <f>-VLOOKUP(X$5,'MPP DETAILS'!$B$106:$Y$129,13,0)/1000</f>
        <v>-1.1512799999999998E-2</v>
      </c>
      <c r="Y98" s="23" t="e">
        <f>-VLOOKUP(Y$5,'MPP DETAILS'!$B$106:$Y$129,13,0)/1000</f>
        <v>#N/A</v>
      </c>
      <c r="Z98" s="6"/>
      <c r="AA98" s="23" t="e">
        <f t="shared" si="63"/>
        <v>#N/A</v>
      </c>
      <c r="AC98" s="14" t="s">
        <v>23</v>
      </c>
      <c r="AD98" s="23">
        <f>-VLOOKUP(AD$5,'MPP DETAILS'!$B$106:$Y$129,14,0)/1000</f>
        <v>-0.19230672989245334</v>
      </c>
      <c r="AE98" s="23">
        <f>-VLOOKUP(AE$5,'MPP DETAILS'!$B$106:$Y$129,14,0)/1000</f>
        <v>-0.24665899544994943</v>
      </c>
      <c r="AF98" s="23">
        <f>-VLOOKUP(AF$5,'MPP DETAILS'!$B$106:$Y$129,14,0)/1000</f>
        <v>-0.19960918443790787</v>
      </c>
      <c r="AG98" s="23" t="e">
        <f>-VLOOKUP(AG$5,'MPP DETAILS'!$B$106:$Y$129,14,0)/1000</f>
        <v>#N/A</v>
      </c>
      <c r="AH98" s="23">
        <f>-VLOOKUP(AH$5,'MPP DETAILS'!$B$106:$Y$129,14,0)/1000</f>
        <v>-0.13454127024542695</v>
      </c>
      <c r="AI98" s="23">
        <f>-VLOOKUP(AI$5,'MPP DETAILS'!$B$106:$Y$129,14,0)/1000</f>
        <v>-0.17578867981283422</v>
      </c>
      <c r="AJ98" s="23">
        <f>-VLOOKUP(AJ$5,'MPP DETAILS'!$B$106:$Y$129,14,0)/1000</f>
        <v>-0.14033442162433155</v>
      </c>
      <c r="AK98" s="23">
        <f>-VLOOKUP(AK$5,'MPP DETAILS'!$B$106:$Y$129,14,0)/1000</f>
        <v>-0.1575358419117647</v>
      </c>
      <c r="AL98" s="23">
        <f>-VLOOKUP(AL$5,'MPP DETAILS'!$B$106:$Y$129,14,0)/1000</f>
        <v>-1.4649056651069517E-2</v>
      </c>
      <c r="AM98" s="23">
        <f>-VLOOKUP(AM$5,'MPP DETAILS'!$B$106:$Y$129,14,0)/1000</f>
        <v>-0.10119664169004533</v>
      </c>
      <c r="AN98" s="23">
        <f>-VLOOKUP(AN$5,'MPP DETAILS'!$B$106:$Y$129,14,0)/1000</f>
        <v>-7.0436246114063947E-2</v>
      </c>
      <c r="AO98" s="23">
        <f>-VLOOKUP(AO$5,'MPP DETAILS'!$B$106:$Y$129,14,0)/1000</f>
        <v>-8.0074265424983651E-2</v>
      </c>
      <c r="AP98" s="23" t="e">
        <f>-VLOOKUP(AP$5,'MPP DETAILS'!$B$106:$Y$129,14,0)/1000</f>
        <v>#N/A</v>
      </c>
      <c r="AQ98" s="23">
        <f>-VLOOKUP(AQ$5,'MPP DETAILS'!$B$106:$Y$129,14,0)/1000</f>
        <v>-1.0956079799197506E-2</v>
      </c>
      <c r="AR98" s="23">
        <f>-VLOOKUP(AR$5,'MPP DETAILS'!$B$106:$Y$129,14,0)/1000</f>
        <v>-6.5736478795185044E-2</v>
      </c>
      <c r="AS98" s="23">
        <f>-VLOOKUP(AS$5,'MPP DETAILS'!$B$106:$Y$129,14,0)/1000</f>
        <v>-7.9475418809436302E-2</v>
      </c>
      <c r="AT98" s="23">
        <f>-VLOOKUP(AT$5,'MPP DETAILS'!$B$106:$Y$129,14,0)/1000</f>
        <v>-0.10956079799197507</v>
      </c>
      <c r="AU98" s="23">
        <f>-VLOOKUP(AU$5,'MPP DETAILS'!$B$106:$Y$129,14,0)/1000</f>
        <v>-5.4780398995987536E-2</v>
      </c>
      <c r="AV98" s="23" t="e">
        <f>-VLOOKUP(AV$5,'MPP DETAILS'!$B$106:$Y$129,14,0)/1000</f>
        <v>#N/A</v>
      </c>
      <c r="AW98" s="23">
        <f>-VLOOKUP(AW$5,'MPP DETAILS'!$B$106:$Y$129,14,0)/1000</f>
        <v>-0.16053281342013365</v>
      </c>
      <c r="AX98" s="23" t="e">
        <f>-VLOOKUP(AX$5,'MPP DETAILS'!$B$106:$Y$129,14,0)/1000</f>
        <v>#N/A</v>
      </c>
      <c r="AY98" s="23">
        <f>-VLOOKUP(AY$5,'MPP DETAILS'!$B$106:$Y$129,14,0)/1000</f>
        <v>-0.16609189430248655</v>
      </c>
      <c r="AZ98" s="23">
        <f>-VLOOKUP(AZ$5,'MPP DETAILS'!$B$106:$Y$129,14,0)/1000</f>
        <v>-0.17401360263581991</v>
      </c>
      <c r="BA98" s="23" t="e">
        <f>-VLOOKUP(BA$5,'MPP DETAILS'!$B$106:$Y$129,14,0)/1000</f>
        <v>#N/A</v>
      </c>
      <c r="BB98" s="6"/>
      <c r="BC98" s="23" t="e">
        <f t="shared" si="64"/>
        <v>#N/A</v>
      </c>
    </row>
    <row r="99" spans="1:55" x14ac:dyDescent="0.2">
      <c r="A99" s="14" t="s">
        <v>24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/>
      <c r="Y99" s="6">
        <v>0</v>
      </c>
      <c r="Z99" s="6"/>
      <c r="AA99" s="6">
        <f t="shared" si="63"/>
        <v>0</v>
      </c>
      <c r="AC99" s="14" t="s">
        <v>24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/>
      <c r="BA99" s="6">
        <v>0</v>
      </c>
      <c r="BB99" s="6"/>
      <c r="BC99" s="6">
        <f t="shared" si="64"/>
        <v>0</v>
      </c>
    </row>
    <row r="100" spans="1:55" x14ac:dyDescent="0.2">
      <c r="A100" s="16" t="s">
        <v>25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/>
      <c r="Y100" s="6">
        <v>0</v>
      </c>
      <c r="Z100" s="6"/>
      <c r="AA100" s="6">
        <f t="shared" si="63"/>
        <v>0</v>
      </c>
      <c r="AC100" s="16" t="s">
        <v>25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/>
      <c r="BA100" s="6">
        <v>0</v>
      </c>
      <c r="BB100" s="6"/>
      <c r="BC100" s="6">
        <f t="shared" si="64"/>
        <v>0</v>
      </c>
    </row>
    <row r="101" spans="1:55" x14ac:dyDescent="0.2">
      <c r="A101" s="17" t="s">
        <v>26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/>
      <c r="Y101" s="6">
        <v>0</v>
      </c>
      <c r="Z101" s="6"/>
      <c r="AA101" s="6">
        <f t="shared" si="63"/>
        <v>0</v>
      </c>
      <c r="AC101" s="17" t="s">
        <v>26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/>
      <c r="BA101" s="6">
        <v>0</v>
      </c>
      <c r="BB101" s="6"/>
      <c r="BC101" s="6">
        <f t="shared" si="64"/>
        <v>0</v>
      </c>
    </row>
    <row r="102" spans="1:55" x14ac:dyDescent="0.2">
      <c r="A102" s="18" t="s">
        <v>27</v>
      </c>
      <c r="B102" s="23">
        <v>0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/>
      <c r="Y102" s="23">
        <v>0</v>
      </c>
      <c r="Z102" s="6"/>
      <c r="AA102" s="23">
        <f t="shared" si="63"/>
        <v>0</v>
      </c>
      <c r="AC102" s="18" t="s">
        <v>27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</v>
      </c>
      <c r="AZ102" s="23"/>
      <c r="BA102" s="23">
        <v>0</v>
      </c>
      <c r="BB102" s="6"/>
      <c r="BC102" s="23">
        <f t="shared" si="64"/>
        <v>0</v>
      </c>
    </row>
    <row r="103" spans="1:55" x14ac:dyDescent="0.2">
      <c r="A103" s="19" t="s">
        <v>28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/>
      <c r="Y103" s="6">
        <v>0</v>
      </c>
      <c r="Z103" s="6"/>
      <c r="AA103" s="6">
        <f t="shared" si="63"/>
        <v>0</v>
      </c>
      <c r="AC103" s="19" t="s">
        <v>28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/>
      <c r="BA103" s="6">
        <v>0</v>
      </c>
      <c r="BB103" s="6"/>
      <c r="BC103" s="6">
        <f t="shared" si="64"/>
        <v>0</v>
      </c>
    </row>
    <row r="104" spans="1:55" x14ac:dyDescent="0.2">
      <c r="A104" s="14" t="s">
        <v>29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/>
      <c r="Y104" s="6">
        <v>0</v>
      </c>
      <c r="Z104" s="6"/>
      <c r="AA104" s="6">
        <f t="shared" si="63"/>
        <v>0</v>
      </c>
      <c r="AC104" s="14" t="s">
        <v>29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/>
      <c r="BA104" s="6">
        <v>0</v>
      </c>
      <c r="BB104" s="6"/>
      <c r="BC104" s="6">
        <f t="shared" si="64"/>
        <v>0</v>
      </c>
    </row>
    <row r="105" spans="1:55" x14ac:dyDescent="0.2">
      <c r="A105" s="19" t="s">
        <v>30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/>
      <c r="Y105" s="6">
        <v>0</v>
      </c>
      <c r="Z105" s="6"/>
      <c r="AA105" s="6">
        <f t="shared" si="63"/>
        <v>0</v>
      </c>
      <c r="AC105" s="19" t="s">
        <v>30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/>
      <c r="BA105" s="6">
        <v>0</v>
      </c>
      <c r="BB105" s="6"/>
      <c r="BC105" s="6">
        <f t="shared" si="64"/>
        <v>0</v>
      </c>
    </row>
    <row r="106" spans="1:55" x14ac:dyDescent="0.2">
      <c r="A106" s="12" t="s">
        <v>31</v>
      </c>
      <c r="B106" s="11">
        <f>SUM(B95:B105)</f>
        <v>-1.4941565217391302E-2</v>
      </c>
      <c r="C106" s="11">
        <f t="shared" ref="C106:W106" si="65">SUM(C95:C105)</f>
        <v>-1.8261913043478264E-2</v>
      </c>
      <c r="D106" s="11">
        <f t="shared" si="65"/>
        <v>-1.4941565217391302E-2</v>
      </c>
      <c r="E106" s="11" t="e">
        <f t="shared" si="65"/>
        <v>#N/A</v>
      </c>
      <c r="F106" s="11">
        <f t="shared" si="65"/>
        <v>-9.9610434782608694E-3</v>
      </c>
      <c r="G106" s="11">
        <f t="shared" si="65"/>
        <v>-1.2627375000000001E-2</v>
      </c>
      <c r="H106" s="11">
        <f t="shared" si="65"/>
        <v>-9.4705312500000007E-3</v>
      </c>
      <c r="I106" s="11">
        <f t="shared" si="65"/>
        <v>-1.0522812500000001E-2</v>
      </c>
      <c r="J106" s="11">
        <f t="shared" si="65"/>
        <v>-1.05228125E-3</v>
      </c>
      <c r="K106" s="11">
        <f t="shared" si="65"/>
        <v>-8.5073225806451599E-3</v>
      </c>
      <c r="L106" s="11">
        <f t="shared" si="65"/>
        <v>-6.6168064516129027E-3</v>
      </c>
      <c r="M106" s="11">
        <f t="shared" si="65"/>
        <v>-6.6168064516129027E-3</v>
      </c>
      <c r="N106" s="11" t="e">
        <f t="shared" si="65"/>
        <v>#N/A</v>
      </c>
      <c r="O106" s="11">
        <f t="shared" si="65"/>
        <v>-9.4525806451612891E-4</v>
      </c>
      <c r="P106" s="11">
        <f t="shared" si="65"/>
        <v>-5.6715483870967741E-3</v>
      </c>
      <c r="Q106" s="11">
        <f t="shared" si="65"/>
        <v>-7.5620645161290313E-3</v>
      </c>
      <c r="R106" s="11">
        <f t="shared" si="65"/>
        <v>-9.4525806451612893E-3</v>
      </c>
      <c r="S106" s="11">
        <f t="shared" si="65"/>
        <v>-4.7262903225806447E-3</v>
      </c>
      <c r="T106" s="11" t="e">
        <f t="shared" si="65"/>
        <v>#N/A</v>
      </c>
      <c r="U106" s="11">
        <f t="shared" si="65"/>
        <v>-1.1512799999999998E-2</v>
      </c>
      <c r="V106" s="11" t="e">
        <f t="shared" si="65"/>
        <v>#N/A</v>
      </c>
      <c r="W106" s="11">
        <f t="shared" si="65"/>
        <v>-1.1512799999999998E-2</v>
      </c>
      <c r="X106" s="11">
        <f>SUM(X95:X105)</f>
        <v>-1.1512799999999998E-2</v>
      </c>
      <c r="Y106" s="11" t="e">
        <f t="shared" ref="Y106" si="66">SUM(Y95:Y105)</f>
        <v>#N/A</v>
      </c>
      <c r="Z106" s="11"/>
      <c r="AA106" s="11" t="e">
        <f>SUM(B106:Z106)</f>
        <v>#N/A</v>
      </c>
      <c r="AC106" s="12" t="s">
        <v>31</v>
      </c>
      <c r="AD106" s="11">
        <f>SUM(AD95:AD105)</f>
        <v>-0.19230672989245334</v>
      </c>
      <c r="AE106" s="11">
        <f t="shared" ref="AE106:BA106" si="67">SUM(AE95:AE105)</f>
        <v>-0.24665899544994943</v>
      </c>
      <c r="AF106" s="11">
        <f t="shared" si="67"/>
        <v>-0.19960918443790787</v>
      </c>
      <c r="AG106" s="11" t="e">
        <f t="shared" si="67"/>
        <v>#N/A</v>
      </c>
      <c r="AH106" s="11">
        <f t="shared" si="67"/>
        <v>-0.13454127024542695</v>
      </c>
      <c r="AI106" s="11">
        <f t="shared" si="67"/>
        <v>-0.17578867981283422</v>
      </c>
      <c r="AJ106" s="11">
        <f t="shared" si="67"/>
        <v>-0.14033442162433155</v>
      </c>
      <c r="AK106" s="11">
        <f t="shared" si="67"/>
        <v>-0.1575358419117647</v>
      </c>
      <c r="AL106" s="11">
        <f t="shared" si="67"/>
        <v>-1.4649056651069517E-2</v>
      </c>
      <c r="AM106" s="11">
        <f t="shared" si="67"/>
        <v>-0.10119664169004533</v>
      </c>
      <c r="AN106" s="11">
        <f t="shared" si="67"/>
        <v>-7.0436246114063947E-2</v>
      </c>
      <c r="AO106" s="11">
        <f t="shared" si="67"/>
        <v>-8.0074265424983651E-2</v>
      </c>
      <c r="AP106" s="11" t="e">
        <f t="shared" si="67"/>
        <v>#N/A</v>
      </c>
      <c r="AQ106" s="11">
        <f t="shared" si="67"/>
        <v>-1.0956079799197506E-2</v>
      </c>
      <c r="AR106" s="11">
        <f t="shared" si="67"/>
        <v>-6.5736478795185044E-2</v>
      </c>
      <c r="AS106" s="11">
        <f t="shared" si="67"/>
        <v>-7.9475418809436302E-2</v>
      </c>
      <c r="AT106" s="11">
        <f t="shared" si="67"/>
        <v>-0.10956079799197507</v>
      </c>
      <c r="AU106" s="11">
        <f t="shared" si="67"/>
        <v>-5.4780398995987536E-2</v>
      </c>
      <c r="AV106" s="11" t="e">
        <f t="shared" si="67"/>
        <v>#N/A</v>
      </c>
      <c r="AW106" s="11">
        <f t="shared" si="67"/>
        <v>-0.16053281342013365</v>
      </c>
      <c r="AX106" s="11" t="e">
        <f t="shared" si="67"/>
        <v>#N/A</v>
      </c>
      <c r="AY106" s="11">
        <f t="shared" si="67"/>
        <v>-0.16609189430248655</v>
      </c>
      <c r="AZ106" s="11">
        <f t="shared" si="67"/>
        <v>-0.17401360263581991</v>
      </c>
      <c r="BA106" s="11" t="e">
        <f t="shared" si="67"/>
        <v>#N/A</v>
      </c>
      <c r="BB106" s="11"/>
      <c r="BC106" s="11" t="e">
        <f t="shared" si="64"/>
        <v>#N/A</v>
      </c>
    </row>
    <row r="107" spans="1:55" x14ac:dyDescent="0.2">
      <c r="A107" s="20" t="s">
        <v>32</v>
      </c>
      <c r="B107" s="10">
        <f>-VLOOKUP(B$5,'MPP DETAILS'!$B$134:$Y$157,13,0)</f>
        <v>0</v>
      </c>
      <c r="C107" s="10">
        <f>-VLOOKUP(C$5,'MPP DETAILS'!$B$134:$Y$157,13,0)</f>
        <v>0</v>
      </c>
      <c r="D107" s="10">
        <f>-VLOOKUP(D$5,'MPP DETAILS'!$B$134:$Y$157,13,0)</f>
        <v>0</v>
      </c>
      <c r="E107" s="10" t="e">
        <f>-VLOOKUP(E$5,'MPP DETAILS'!$B$134:$Y$157,13,0)</f>
        <v>#N/A</v>
      </c>
      <c r="F107" s="10">
        <f>-VLOOKUP(F$5,'MPP DETAILS'!$B$134:$Y$157,13,0)</f>
        <v>0</v>
      </c>
      <c r="G107" s="10">
        <f>-VLOOKUP(G$5,'MPP DETAILS'!$B$134:$Y$157,13,0)</f>
        <v>0</v>
      </c>
      <c r="H107" s="10">
        <f>-VLOOKUP(H$5,'MPP DETAILS'!$B$134:$Y$157,13,0)</f>
        <v>0</v>
      </c>
      <c r="I107" s="10">
        <f>-VLOOKUP(I$5,'MPP DETAILS'!$B$134:$Y$157,13,0)</f>
        <v>0</v>
      </c>
      <c r="J107" s="10">
        <f>-VLOOKUP(J$5,'MPP DETAILS'!$B$134:$Y$157,13,0)</f>
        <v>0</v>
      </c>
      <c r="K107" s="10">
        <f>-VLOOKUP(K$5,'MPP DETAILS'!$B$134:$Y$157,13,0)</f>
        <v>0</v>
      </c>
      <c r="L107" s="10">
        <f>-VLOOKUP(L$5,'MPP DETAILS'!$B$134:$Y$157,13,0)</f>
        <v>0</v>
      </c>
      <c r="M107" s="10">
        <f>-VLOOKUP(M$5,'MPP DETAILS'!$B$134:$Y$157,13,0)</f>
        <v>0</v>
      </c>
      <c r="N107" s="10" t="e">
        <f>-VLOOKUP(N$5,'MPP DETAILS'!$B$134:$Y$157,13,0)</f>
        <v>#N/A</v>
      </c>
      <c r="O107" s="10">
        <f>-VLOOKUP(O$5,'MPP DETAILS'!$B$134:$Y$157,13,0)</f>
        <v>0</v>
      </c>
      <c r="P107" s="10">
        <f>-VLOOKUP(P$5,'MPP DETAILS'!$B$134:$Y$157,13,0)</f>
        <v>0</v>
      </c>
      <c r="Q107" s="10">
        <f>-VLOOKUP(Q$5,'MPP DETAILS'!$B$134:$Y$157,13,0)</f>
        <v>0</v>
      </c>
      <c r="R107" s="10">
        <f>-VLOOKUP(R$5,'MPP DETAILS'!$B$134:$Y$157,13,0)</f>
        <v>0</v>
      </c>
      <c r="S107" s="10">
        <f>-VLOOKUP(S$5,'MPP DETAILS'!$B$134:$Y$157,13,0)</f>
        <v>0</v>
      </c>
      <c r="T107" s="10" t="e">
        <f>-VLOOKUP(T$5,'MPP DETAILS'!$B$134:$Y$157,13,0)</f>
        <v>#N/A</v>
      </c>
      <c r="U107" s="10">
        <f>-VLOOKUP(U$5,'MPP DETAILS'!$B$134:$Y$157,13,0)</f>
        <v>0</v>
      </c>
      <c r="V107" s="10" t="e">
        <f>-VLOOKUP(V$5,'MPP DETAILS'!$B$134:$Y$157,13,0)</f>
        <v>#N/A</v>
      </c>
      <c r="W107" s="10">
        <f>-VLOOKUP(W$5,'MPP DETAILS'!$B$134:$Y$157,13,0)</f>
        <v>0</v>
      </c>
      <c r="X107" s="10">
        <f>-VLOOKUP(X$5,'MPP DETAILS'!$B$134:$Y$157,13,0)</f>
        <v>0</v>
      </c>
      <c r="Y107" s="10" t="e">
        <f>-VLOOKUP(Y$5,'MPP DETAILS'!$B$134:$Y$157,13,0)</f>
        <v>#N/A</v>
      </c>
      <c r="Z107" s="6"/>
      <c r="AA107" s="10" t="e">
        <f t="shared" ref="AA107" si="68">SUM(B107:Z107)</f>
        <v>#N/A</v>
      </c>
      <c r="AC107" s="20" t="s">
        <v>32</v>
      </c>
      <c r="AD107" s="10">
        <f>-VLOOKUP(AD$5,'MPP DETAILS'!$B$134:$Y$157,14,0)</f>
        <v>-283.5</v>
      </c>
      <c r="AE107" s="10">
        <f>-VLOOKUP(AE$5,'MPP DETAILS'!$B$134:$Y$157,14,0)</f>
        <v>-195.5</v>
      </c>
      <c r="AF107" s="10">
        <f>-VLOOKUP(AF$5,'MPP DETAILS'!$B$134:$Y$157,14,0)</f>
        <v>0</v>
      </c>
      <c r="AG107" s="10" t="e">
        <f>-VLOOKUP(AG$5,'MPP DETAILS'!$B$134:$Y$157,14,0)</f>
        <v>#N/A</v>
      </c>
      <c r="AH107" s="10">
        <f>-VLOOKUP(AH$5,'MPP DETAILS'!$B$134:$Y$157,14,0)</f>
        <v>0</v>
      </c>
      <c r="AI107" s="10">
        <f>-VLOOKUP(AI$5,'MPP DETAILS'!$B$134:$Y$157,14,0)</f>
        <v>-283.5</v>
      </c>
      <c r="AJ107" s="10">
        <f>-VLOOKUP(AJ$5,'MPP DETAILS'!$B$134:$Y$157,14,0)</f>
        <v>0</v>
      </c>
      <c r="AK107" s="10">
        <f>-VLOOKUP(AK$5,'MPP DETAILS'!$B$134:$Y$157,14,0)</f>
        <v>-195.5</v>
      </c>
      <c r="AL107" s="10">
        <f>-VLOOKUP(AL$5,'MPP DETAILS'!$B$134:$Y$157,14,0)</f>
        <v>0</v>
      </c>
      <c r="AM107" s="10">
        <f>-VLOOKUP(AM$5,'MPP DETAILS'!$B$134:$Y$157,14,0)</f>
        <v>0</v>
      </c>
      <c r="AN107" s="10">
        <f>-VLOOKUP(AN$5,'MPP DETAILS'!$B$134:$Y$157,14,0)</f>
        <v>0</v>
      </c>
      <c r="AO107" s="10">
        <f>-VLOOKUP(AO$5,'MPP DETAILS'!$B$134:$Y$157,14,0)</f>
        <v>0</v>
      </c>
      <c r="AP107" s="10" t="e">
        <f>-VLOOKUP(AP$5,'MPP DETAILS'!$B$134:$Y$157,14,0)</f>
        <v>#N/A</v>
      </c>
      <c r="AQ107" s="10">
        <f>-VLOOKUP(AQ$5,'MPP DETAILS'!$B$134:$Y$157,14,0)</f>
        <v>0</v>
      </c>
      <c r="AR107" s="10">
        <f>-VLOOKUP(AR$5,'MPP DETAILS'!$B$134:$Y$157,14,0)</f>
        <v>0</v>
      </c>
      <c r="AS107" s="10">
        <f>-VLOOKUP(AS$5,'MPP DETAILS'!$B$134:$Y$157,14,0)</f>
        <v>0</v>
      </c>
      <c r="AT107" s="10">
        <f>-VLOOKUP(AT$5,'MPP DETAILS'!$B$134:$Y$157,14,0)</f>
        <v>-195.5</v>
      </c>
      <c r="AU107" s="10">
        <f>-VLOOKUP(AU$5,'MPP DETAILS'!$B$134:$Y$157,14,0)</f>
        <v>0</v>
      </c>
      <c r="AV107" s="10" t="e">
        <f>-VLOOKUP(AV$5,'MPP DETAILS'!$B$134:$Y$157,14,0)</f>
        <v>#N/A</v>
      </c>
      <c r="AW107" s="10">
        <f>-VLOOKUP(AW$5,'MPP DETAILS'!$B$134:$Y$157,14,0)</f>
        <v>-674.5</v>
      </c>
      <c r="AX107" s="10" t="e">
        <f>-VLOOKUP(AX$5,'MPP DETAILS'!$B$134:$Y$157,14,0)</f>
        <v>#N/A</v>
      </c>
      <c r="AY107" s="10">
        <f>-VLOOKUP(AY$5,'MPP DETAILS'!$B$134:$Y$157,14,0)</f>
        <v>-283.5</v>
      </c>
      <c r="AZ107" s="10">
        <f>-VLOOKUP(AZ$5,'MPP DETAILS'!$B$134:$Y$157,14,0)</f>
        <v>0</v>
      </c>
      <c r="BA107" s="10" t="e">
        <f>-VLOOKUP(BA$5,'MPP DETAILS'!$B$134:$Y$157,14,0)</f>
        <v>#N/A</v>
      </c>
      <c r="BB107" s="6"/>
      <c r="BC107" s="10" t="e">
        <f t="shared" si="64"/>
        <v>#N/A</v>
      </c>
    </row>
    <row r="108" spans="1:55" ht="13.5" thickBot="1" x14ac:dyDescent="0.25">
      <c r="A108" s="21"/>
      <c r="B108" s="24">
        <f>B92+B93+B107+B106+B94</f>
        <v>-2.0247098926915243</v>
      </c>
      <c r="C108" s="24">
        <f t="shared" ref="C108:X108" si="69">C92+C93+C107+C106+C94</f>
        <v>-2.4746454244007521</v>
      </c>
      <c r="D108" s="24">
        <f t="shared" si="69"/>
        <v>-2.0247098926915243</v>
      </c>
      <c r="E108" s="24" t="e">
        <f t="shared" si="69"/>
        <v>#N/A</v>
      </c>
      <c r="F108" s="24">
        <f t="shared" si="69"/>
        <v>-1.3498065951276828</v>
      </c>
      <c r="G108" s="24">
        <f t="shared" si="69"/>
        <v>-2.7221518240209659</v>
      </c>
      <c r="H108" s="24">
        <f t="shared" si="69"/>
        <v>-2.0416138680157241</v>
      </c>
      <c r="I108" s="24">
        <f t="shared" si="69"/>
        <v>-2.2684598533508047</v>
      </c>
      <c r="J108" s="24">
        <f t="shared" si="69"/>
        <v>-0.22684598533508049</v>
      </c>
      <c r="K108" s="24">
        <f t="shared" si="69"/>
        <v>-59.451787347149015</v>
      </c>
      <c r="L108" s="24">
        <f t="shared" si="69"/>
        <v>-46.240279047782565</v>
      </c>
      <c r="M108" s="24">
        <f t="shared" si="69"/>
        <v>-46.240279047782565</v>
      </c>
      <c r="N108" s="24" t="e">
        <f t="shared" si="69"/>
        <v>#N/A</v>
      </c>
      <c r="O108" s="24">
        <f t="shared" si="69"/>
        <v>-121.1861429327292</v>
      </c>
      <c r="P108" s="24">
        <f t="shared" si="69"/>
        <v>-39.634524898099336</v>
      </c>
      <c r="Q108" s="24">
        <f t="shared" si="69"/>
        <v>-52.846033197465786</v>
      </c>
      <c r="R108" s="24">
        <f t="shared" si="69"/>
        <v>-66.057541496832229</v>
      </c>
      <c r="S108" s="24">
        <f t="shared" si="69"/>
        <v>-33.028770748416115</v>
      </c>
      <c r="T108" s="24" t="e">
        <f t="shared" si="69"/>
        <v>#N/A</v>
      </c>
      <c r="U108" s="24">
        <f t="shared" si="69"/>
        <v>-52.836647173363872</v>
      </c>
      <c r="V108" s="24" t="e">
        <f t="shared" si="69"/>
        <v>#N/A</v>
      </c>
      <c r="W108" s="24">
        <f t="shared" si="69"/>
        <v>-52.836647173363872</v>
      </c>
      <c r="X108" s="24">
        <f t="shared" si="69"/>
        <v>-52.836647173363872</v>
      </c>
      <c r="Y108" s="24" t="e">
        <f>Y92+Y93+Y107+Y106+Y94</f>
        <v>#N/A</v>
      </c>
      <c r="Z108" s="25"/>
      <c r="AA108" s="24" t="e">
        <f>SUM(B108:Z108)</f>
        <v>#N/A</v>
      </c>
      <c r="AC108" s="21"/>
      <c r="AD108" s="24">
        <f>AD92+AD93+AD107+AD106+AD94</f>
        <v>-306.60407480590044</v>
      </c>
      <c r="AE108" s="24">
        <f t="shared" ref="AE108:AZ108" si="70">AE92+AE93+AE107+AE106+AE94</f>
        <v>-225.12116520798946</v>
      </c>
      <c r="AF108" s="24">
        <f t="shared" si="70"/>
        <v>-24.006546326272094</v>
      </c>
      <c r="AG108" s="24" t="e">
        <f t="shared" si="70"/>
        <v>#N/A</v>
      </c>
      <c r="AH108" s="24">
        <f t="shared" si="70"/>
        <v>-16.156999204357877</v>
      </c>
      <c r="AI108" s="24">
        <f t="shared" si="70"/>
        <v>-315.99420372600395</v>
      </c>
      <c r="AJ108" s="24">
        <f t="shared" si="70"/>
        <v>-25.947598594383507</v>
      </c>
      <c r="AK108" s="24">
        <f t="shared" si="70"/>
        <v>-224.60362614162298</v>
      </c>
      <c r="AL108" s="24">
        <f t="shared" si="70"/>
        <v>-2.7078503105003282</v>
      </c>
      <c r="AM108" s="24">
        <f t="shared" si="70"/>
        <v>-536.10201219556097</v>
      </c>
      <c r="AN108" s="24">
        <f t="shared" si="70"/>
        <v>-376.69056286257046</v>
      </c>
      <c r="AO108" s="24">
        <f t="shared" si="70"/>
        <v>-423.91993821923694</v>
      </c>
      <c r="AP108" s="24" t="e">
        <f t="shared" si="70"/>
        <v>#N/A</v>
      </c>
      <c r="AQ108" s="24">
        <f t="shared" si="70"/>
        <v>-998.61304861669953</v>
      </c>
      <c r="AR108" s="24">
        <f t="shared" si="70"/>
        <v>-349.0271967651118</v>
      </c>
      <c r="AS108" s="24">
        <f t="shared" si="70"/>
        <v>-425.65993590144541</v>
      </c>
      <c r="AT108" s="24">
        <f t="shared" si="70"/>
        <v>-777.21199460851972</v>
      </c>
      <c r="AU108" s="24">
        <f t="shared" si="70"/>
        <v>-290.85599730425986</v>
      </c>
      <c r="AV108" s="24" t="e">
        <f t="shared" si="70"/>
        <v>#N/A</v>
      </c>
      <c r="AW108" s="24">
        <f t="shared" si="70"/>
        <v>-1118.7086732964419</v>
      </c>
      <c r="AX108" s="24" t="e">
        <f t="shared" si="70"/>
        <v>#N/A</v>
      </c>
      <c r="AY108" s="24">
        <f t="shared" si="70"/>
        <v>-740.34515244234285</v>
      </c>
      <c r="AZ108" s="24">
        <f t="shared" si="70"/>
        <v>-473.74448160367211</v>
      </c>
      <c r="BA108" s="24" t="e">
        <f>BA92+BA93+BA107+BA106+BA94</f>
        <v>#N/A</v>
      </c>
      <c r="BB108" s="25"/>
      <c r="BC108" s="24" t="e">
        <f>SUM(AD108:BB108)</f>
        <v>#N/A</v>
      </c>
    </row>
  </sheetData>
  <mergeCells count="2">
    <mergeCell ref="AD4:BA4"/>
    <mergeCell ref="B4:Y4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B2:Y192"/>
  <sheetViews>
    <sheetView showGridLines="0" tabSelected="1" workbookViewId="0">
      <pane xSplit="2" ySplit="6" topLeftCell="D166" activePane="bottomRight" state="frozen"/>
      <selection activeCell="C222" sqref="C222"/>
      <selection pane="topRight" activeCell="C222" sqref="C222"/>
      <selection pane="bottomLeft" activeCell="C222" sqref="C222"/>
      <selection pane="bottomRight" activeCell="E177" sqref="E177"/>
    </sheetView>
  </sheetViews>
  <sheetFormatPr defaultRowHeight="12.75" x14ac:dyDescent="0.2"/>
  <cols>
    <col min="2" max="2" width="22.42578125" bestFit="1" customWidth="1"/>
    <col min="3" max="14" width="11.28515625" style="26" bestFit="1" customWidth="1"/>
    <col min="15" max="15" width="12.85546875" style="26" bestFit="1" customWidth="1"/>
    <col min="16" max="16" width="11.28515625" style="26" bestFit="1" customWidth="1"/>
    <col min="17" max="23" width="11.28515625" style="26" customWidth="1"/>
    <col min="24" max="25" width="11.28515625" style="26" bestFit="1" customWidth="1"/>
  </cols>
  <sheetData>
    <row r="2" spans="2:15" x14ac:dyDescent="0.2">
      <c r="B2" s="148" t="s">
        <v>356</v>
      </c>
      <c r="C2" s="272" t="s">
        <v>336</v>
      </c>
      <c r="D2" s="149" t="s">
        <v>337</v>
      </c>
      <c r="E2" s="149" t="s">
        <v>338</v>
      </c>
      <c r="F2" s="149" t="s">
        <v>344</v>
      </c>
      <c r="G2" s="149" t="s">
        <v>339</v>
      </c>
      <c r="H2" s="149" t="s">
        <v>340</v>
      </c>
      <c r="I2" s="149" t="s">
        <v>341</v>
      </c>
      <c r="J2" s="149" t="s">
        <v>342</v>
      </c>
      <c r="K2" s="149" t="s">
        <v>343</v>
      </c>
      <c r="L2" s="149" t="s">
        <v>348</v>
      </c>
      <c r="M2" s="149" t="s">
        <v>349</v>
      </c>
      <c r="N2" s="149" t="s">
        <v>350</v>
      </c>
      <c r="O2" s="149" t="s">
        <v>355</v>
      </c>
    </row>
    <row r="3" spans="2:15" x14ac:dyDescent="0.2">
      <c r="B3" s="143" t="s">
        <v>4</v>
      </c>
      <c r="C3" s="149">
        <f>'MPP no. of stores'!F312</f>
        <v>8</v>
      </c>
      <c r="D3" s="149">
        <f>'MPP no. of stores'!G312</f>
        <v>8</v>
      </c>
      <c r="E3" s="149">
        <f>'MPP no. of stores'!H312</f>
        <v>8</v>
      </c>
      <c r="F3" s="149">
        <f>'MPP no. of stores'!I312</f>
        <v>8</v>
      </c>
      <c r="G3" s="149">
        <f>'MPP no. of stores'!J312</f>
        <v>8</v>
      </c>
      <c r="H3" s="149">
        <f>'MPP no. of stores'!K312</f>
        <v>9</v>
      </c>
      <c r="I3" s="149">
        <f>'MPP no. of stores'!L312</f>
        <v>9</v>
      </c>
      <c r="J3" s="149">
        <f>'MPP no. of stores'!M312</f>
        <v>9</v>
      </c>
      <c r="K3" s="149">
        <f>'MPP no. of stores'!N312</f>
        <v>9</v>
      </c>
      <c r="L3" s="149">
        <f>'MPP no. of stores'!O312</f>
        <v>9</v>
      </c>
      <c r="M3" s="149">
        <f>'MPP no. of stores'!P312</f>
        <v>9</v>
      </c>
      <c r="N3" s="149">
        <f>'MPP no. of stores'!Q312</f>
        <v>9</v>
      </c>
      <c r="O3" s="149">
        <f>'MPP no. of stores'!R312</f>
        <v>9</v>
      </c>
    </row>
    <row r="4" spans="2:15" x14ac:dyDescent="0.2">
      <c r="B4" s="143" t="s">
        <v>2</v>
      </c>
      <c r="C4" s="149">
        <f>'MPP no. of stores'!F313</f>
        <v>11</v>
      </c>
      <c r="D4" s="149">
        <f>'MPP no. of stores'!G313</f>
        <v>11</v>
      </c>
      <c r="E4" s="149">
        <f>'MPP no. of stores'!H313</f>
        <v>11</v>
      </c>
      <c r="F4" s="149">
        <f>'MPP no. of stores'!I313</f>
        <v>11</v>
      </c>
      <c r="G4" s="149">
        <f>'MPP no. of stores'!J313</f>
        <v>11</v>
      </c>
      <c r="H4" s="149">
        <f>'MPP no. of stores'!K313</f>
        <v>11</v>
      </c>
      <c r="I4" s="149">
        <f>'MPP no. of stores'!L313</f>
        <v>11</v>
      </c>
      <c r="J4" s="149">
        <f>'MPP no. of stores'!M313</f>
        <v>11</v>
      </c>
      <c r="K4" s="149">
        <f>'MPP no. of stores'!N313</f>
        <v>11</v>
      </c>
      <c r="L4" s="149">
        <f>'MPP no. of stores'!O313</f>
        <v>11</v>
      </c>
      <c r="M4" s="149">
        <f>'MPP no. of stores'!P313</f>
        <v>11</v>
      </c>
      <c r="N4" s="149">
        <f>'MPP no. of stores'!Q313</f>
        <v>11</v>
      </c>
      <c r="O4" s="149">
        <f>'MPP no. of stores'!R313</f>
        <v>11</v>
      </c>
    </row>
    <row r="5" spans="2:15" x14ac:dyDescent="0.2">
      <c r="B5" s="143" t="s">
        <v>3</v>
      </c>
      <c r="C5" s="149">
        <f>'MPP no. of stores'!F314</f>
        <v>9</v>
      </c>
      <c r="D5" s="149">
        <f>'MPP no. of stores'!G314</f>
        <v>9</v>
      </c>
      <c r="E5" s="149">
        <f>'MPP no. of stores'!H314</f>
        <v>9</v>
      </c>
      <c r="F5" s="149">
        <f>'MPP no. of stores'!I314</f>
        <v>9</v>
      </c>
      <c r="G5" s="149">
        <f>'MPP no. of stores'!J314</f>
        <v>8</v>
      </c>
      <c r="H5" s="149">
        <f>'MPP no. of stores'!K314</f>
        <v>9</v>
      </c>
      <c r="I5" s="149">
        <f>'MPP no. of stores'!L314</f>
        <v>9</v>
      </c>
      <c r="J5" s="149">
        <f>'MPP no. of stores'!M314</f>
        <v>9</v>
      </c>
      <c r="K5" s="149">
        <f>'MPP no. of stores'!N314</f>
        <v>9</v>
      </c>
      <c r="L5" s="149">
        <f>'MPP no. of stores'!O314</f>
        <v>9</v>
      </c>
      <c r="M5" s="149">
        <f>'MPP no. of stores'!P314</f>
        <v>9</v>
      </c>
      <c r="N5" s="149">
        <f>'MPP no. of stores'!Q314</f>
        <v>9</v>
      </c>
      <c r="O5" s="149">
        <f>'MPP no. of stores'!R314</f>
        <v>10</v>
      </c>
    </row>
    <row r="6" spans="2:15" x14ac:dyDescent="0.2">
      <c r="B6" s="143" t="s">
        <v>454</v>
      </c>
      <c r="C6" s="149">
        <f>'MPP no. of stores'!F315</f>
        <v>10</v>
      </c>
      <c r="D6" s="149">
        <f>'MPP no. of stores'!G315</f>
        <v>10</v>
      </c>
      <c r="E6" s="149">
        <f>'MPP no. of stores'!H315</f>
        <v>10</v>
      </c>
      <c r="F6" s="149">
        <f>'MPP no. of stores'!I315</f>
        <v>10</v>
      </c>
      <c r="G6" s="149">
        <f>'MPP no. of stores'!J315</f>
        <v>10</v>
      </c>
      <c r="H6" s="149">
        <f>'MPP no. of stores'!K315</f>
        <v>11</v>
      </c>
      <c r="I6" s="149">
        <f>'MPP no. of stores'!L315</f>
        <v>11</v>
      </c>
      <c r="J6" s="149">
        <f>'MPP no. of stores'!M315</f>
        <v>11</v>
      </c>
      <c r="K6" s="149">
        <f>'MPP no. of stores'!N315</f>
        <v>11</v>
      </c>
      <c r="L6" s="149">
        <f>'MPP no. of stores'!O315</f>
        <v>11</v>
      </c>
      <c r="M6" s="149">
        <f>'MPP no. of stores'!P315</f>
        <v>11</v>
      </c>
      <c r="N6" s="149">
        <f>'MPP no. of stores'!Q315</f>
        <v>11</v>
      </c>
      <c r="O6" s="149">
        <f>'MPP no. of stores'!R315</f>
        <v>11</v>
      </c>
    </row>
    <row r="7" spans="2:15" x14ac:dyDescent="0.2">
      <c r="B7" s="143" t="s">
        <v>42</v>
      </c>
      <c r="C7" s="149">
        <f>'MPP no. of stores'!F316</f>
        <v>6</v>
      </c>
      <c r="D7" s="149">
        <f>'MPP no. of stores'!G316</f>
        <v>6</v>
      </c>
      <c r="E7" s="149">
        <f>'MPP no. of stores'!H316</f>
        <v>6</v>
      </c>
      <c r="F7" s="149">
        <f>'MPP no. of stores'!I316</f>
        <v>6</v>
      </c>
      <c r="G7" s="149">
        <f>'MPP no. of stores'!J316</f>
        <v>6</v>
      </c>
      <c r="H7" s="149">
        <f>'MPP no. of stores'!K316</f>
        <v>6</v>
      </c>
      <c r="I7" s="149">
        <f>'MPP no. of stores'!L316</f>
        <v>6</v>
      </c>
      <c r="J7" s="149">
        <f>'MPP no. of stores'!M316</f>
        <v>6</v>
      </c>
      <c r="K7" s="149">
        <f>'MPP no. of stores'!N316</f>
        <v>6</v>
      </c>
      <c r="L7" s="149">
        <f>'MPP no. of stores'!O316</f>
        <v>6</v>
      </c>
      <c r="M7" s="149">
        <f>'MPP no. of stores'!P316</f>
        <v>6</v>
      </c>
      <c r="N7" s="149">
        <f>'MPP no. of stores'!Q316</f>
        <v>6</v>
      </c>
      <c r="O7" s="149">
        <f>'MPP no. of stores'!R316</f>
        <v>6</v>
      </c>
    </row>
    <row r="8" spans="2:15" x14ac:dyDescent="0.2">
      <c r="B8" s="143" t="s">
        <v>6</v>
      </c>
      <c r="C8" s="149">
        <f>'MPP no. of stores'!F317</f>
        <v>10</v>
      </c>
      <c r="D8" s="149">
        <f>'MPP no. of stores'!G317</f>
        <v>10</v>
      </c>
      <c r="E8" s="149">
        <f>'MPP no. of stores'!H317</f>
        <v>10</v>
      </c>
      <c r="F8" s="149">
        <f>'MPP no. of stores'!I317</f>
        <v>10</v>
      </c>
      <c r="G8" s="149">
        <f>'MPP no. of stores'!J317</f>
        <v>10</v>
      </c>
      <c r="H8" s="149">
        <f>'MPP no. of stores'!K317</f>
        <v>10</v>
      </c>
      <c r="I8" s="149">
        <f>'MPP no. of stores'!L317</f>
        <v>10</v>
      </c>
      <c r="J8" s="149">
        <f>'MPP no. of stores'!M317</f>
        <v>9</v>
      </c>
      <c r="K8" s="149">
        <f>'MPP no. of stores'!N317</f>
        <v>9</v>
      </c>
      <c r="L8" s="149">
        <f>'MPP no. of stores'!O317</f>
        <v>9</v>
      </c>
      <c r="M8" s="149">
        <f>'MPP no. of stores'!P317</f>
        <v>9</v>
      </c>
      <c r="N8" s="149">
        <f>'MPP no. of stores'!Q317</f>
        <v>9</v>
      </c>
      <c r="O8" s="149">
        <f>'MPP no. of stores'!R317</f>
        <v>10</v>
      </c>
    </row>
    <row r="9" spans="2:15" x14ac:dyDescent="0.2">
      <c r="B9" s="143" t="s">
        <v>5</v>
      </c>
      <c r="C9" s="149">
        <f>'MPP no. of stores'!F318</f>
        <v>12</v>
      </c>
      <c r="D9" s="149">
        <f>'MPP no. of stores'!G318</f>
        <v>12</v>
      </c>
      <c r="E9" s="149">
        <f>'MPP no. of stores'!H318</f>
        <v>12</v>
      </c>
      <c r="F9" s="149">
        <f>'MPP no. of stores'!I318</f>
        <v>12</v>
      </c>
      <c r="G9" s="149">
        <f>'MPP no. of stores'!J318</f>
        <v>12</v>
      </c>
      <c r="H9" s="149">
        <f>'MPP no. of stores'!K318</f>
        <v>12</v>
      </c>
      <c r="I9" s="149">
        <f>'MPP no. of stores'!L318</f>
        <v>12</v>
      </c>
      <c r="J9" s="149">
        <f>'MPP no. of stores'!M318</f>
        <v>12</v>
      </c>
      <c r="K9" s="149">
        <f>'MPP no. of stores'!N318</f>
        <v>12</v>
      </c>
      <c r="L9" s="149">
        <f>'MPP no. of stores'!O318</f>
        <v>12</v>
      </c>
      <c r="M9" s="149">
        <f>'MPP no. of stores'!P318</f>
        <v>12</v>
      </c>
      <c r="N9" s="149">
        <f>'MPP no. of stores'!Q318</f>
        <v>12</v>
      </c>
      <c r="O9" s="149">
        <f>'MPP no. of stores'!R318</f>
        <v>12</v>
      </c>
    </row>
    <row r="10" spans="2:15" x14ac:dyDescent="0.2">
      <c r="B10" s="143" t="s">
        <v>7</v>
      </c>
      <c r="C10" s="149">
        <f>'MPP no. of stores'!F319</f>
        <v>11</v>
      </c>
      <c r="D10" s="149">
        <f>'MPP no. of stores'!G319</f>
        <v>11</v>
      </c>
      <c r="E10" s="149">
        <f>'MPP no. of stores'!H319</f>
        <v>11</v>
      </c>
      <c r="F10" s="149">
        <f>'MPP no. of stores'!I319</f>
        <v>11</v>
      </c>
      <c r="G10" s="149">
        <f>'MPP no. of stores'!J319</f>
        <v>11</v>
      </c>
      <c r="H10" s="149">
        <f>'MPP no. of stores'!K319</f>
        <v>11</v>
      </c>
      <c r="I10" s="149">
        <f>'MPP no. of stores'!L319</f>
        <v>11</v>
      </c>
      <c r="J10" s="149">
        <f>'MPP no. of stores'!M319</f>
        <v>11</v>
      </c>
      <c r="K10" s="149">
        <f>'MPP no. of stores'!N319</f>
        <v>11</v>
      </c>
      <c r="L10" s="149">
        <f>'MPP no. of stores'!O319</f>
        <v>10</v>
      </c>
      <c r="M10" s="149">
        <f>'MPP no. of stores'!P319</f>
        <v>10</v>
      </c>
      <c r="N10" s="149">
        <f>'MPP no. of stores'!Q319</f>
        <v>10</v>
      </c>
      <c r="O10" s="149">
        <f>'MPP no. of stores'!R319</f>
        <v>11</v>
      </c>
    </row>
    <row r="11" spans="2:15" x14ac:dyDescent="0.2">
      <c r="B11" s="143" t="s">
        <v>8</v>
      </c>
      <c r="C11" s="149">
        <f>'MPP no. of stores'!F320</f>
        <v>1</v>
      </c>
      <c r="D11" s="149">
        <f>'MPP no. of stores'!G320</f>
        <v>1</v>
      </c>
      <c r="E11" s="149">
        <f>'MPP no. of stores'!H320</f>
        <v>1</v>
      </c>
      <c r="F11" s="149">
        <f>'MPP no. of stores'!I320</f>
        <v>1</v>
      </c>
      <c r="G11" s="149">
        <f>'MPP no. of stores'!J320</f>
        <v>1</v>
      </c>
      <c r="H11" s="149">
        <f>'MPP no. of stores'!K320</f>
        <v>1</v>
      </c>
      <c r="I11" s="149">
        <f>'MPP no. of stores'!L320</f>
        <v>1</v>
      </c>
      <c r="J11" s="149">
        <f>'MPP no. of stores'!M320</f>
        <v>1</v>
      </c>
      <c r="K11" s="149">
        <f>'MPP no. of stores'!N320</f>
        <v>1</v>
      </c>
      <c r="L11" s="149">
        <f>'MPP no. of stores'!O320</f>
        <v>1</v>
      </c>
      <c r="M11" s="149">
        <f>'MPP no. of stores'!P320</f>
        <v>1</v>
      </c>
      <c r="N11" s="149">
        <f>'MPP no. of stores'!Q320</f>
        <v>1</v>
      </c>
      <c r="O11" s="149">
        <f>'MPP no. of stores'!R320</f>
        <v>1</v>
      </c>
    </row>
    <row r="12" spans="2:15" x14ac:dyDescent="0.2">
      <c r="B12" s="143" t="s">
        <v>9</v>
      </c>
      <c r="C12" s="149">
        <f>'MPP no. of stores'!F321</f>
        <v>10</v>
      </c>
      <c r="D12" s="149">
        <f>'MPP no. of stores'!G321</f>
        <v>10</v>
      </c>
      <c r="E12" s="149">
        <f>'MPP no. of stores'!H321</f>
        <v>10</v>
      </c>
      <c r="F12" s="149">
        <f>'MPP no. of stores'!I321</f>
        <v>9</v>
      </c>
      <c r="G12" s="149">
        <f>'MPP no. of stores'!J321</f>
        <v>9</v>
      </c>
      <c r="H12" s="149">
        <f>'MPP no. of stores'!K321</f>
        <v>9</v>
      </c>
      <c r="I12" s="149">
        <f>'MPP no. of stores'!L321</f>
        <v>9</v>
      </c>
      <c r="J12" s="149">
        <f>'MPP no. of stores'!M321</f>
        <v>9</v>
      </c>
      <c r="K12" s="149">
        <f>'MPP no. of stores'!N321</f>
        <v>9</v>
      </c>
      <c r="L12" s="149">
        <f>'MPP no. of stores'!O321</f>
        <v>9</v>
      </c>
      <c r="M12" s="149">
        <f>'MPP no. of stores'!P321</f>
        <v>9</v>
      </c>
      <c r="N12" s="149">
        <f>'MPP no. of stores'!Q321</f>
        <v>9</v>
      </c>
      <c r="O12" s="149">
        <f>'MPP no. of stores'!R321</f>
        <v>10</v>
      </c>
    </row>
    <row r="13" spans="2:15" x14ac:dyDescent="0.2">
      <c r="B13" s="143" t="s">
        <v>10</v>
      </c>
      <c r="C13" s="149">
        <f>'MPP no. of stores'!F322</f>
        <v>6</v>
      </c>
      <c r="D13" s="149">
        <f>'MPP no. of stores'!G322</f>
        <v>6</v>
      </c>
      <c r="E13" s="149">
        <f>'MPP no. of stores'!H322</f>
        <v>6</v>
      </c>
      <c r="F13" s="149">
        <f>'MPP no. of stores'!I322</f>
        <v>6</v>
      </c>
      <c r="G13" s="149">
        <f>'MPP no. of stores'!J322</f>
        <v>6</v>
      </c>
      <c r="H13" s="149">
        <f>'MPP no. of stores'!K322</f>
        <v>6</v>
      </c>
      <c r="I13" s="149">
        <f>'MPP no. of stores'!L322</f>
        <v>6</v>
      </c>
      <c r="J13" s="149">
        <f>'MPP no. of stores'!M322</f>
        <v>7</v>
      </c>
      <c r="K13" s="149">
        <f>'MPP no. of stores'!N322</f>
        <v>7</v>
      </c>
      <c r="L13" s="149">
        <f>'MPP no. of stores'!O322</f>
        <v>7</v>
      </c>
      <c r="M13" s="149">
        <f>'MPP no. of stores'!P322</f>
        <v>7</v>
      </c>
      <c r="N13" s="149">
        <f>'MPP no. of stores'!Q322</f>
        <v>7</v>
      </c>
      <c r="O13" s="149">
        <f>'MPP no. of stores'!R322</f>
        <v>7</v>
      </c>
    </row>
    <row r="14" spans="2:15" x14ac:dyDescent="0.2">
      <c r="B14" s="143" t="s">
        <v>11</v>
      </c>
      <c r="C14" s="149">
        <f>'MPP no. of stores'!F323</f>
        <v>8</v>
      </c>
      <c r="D14" s="149">
        <f>'MPP no. of stores'!G323</f>
        <v>8</v>
      </c>
      <c r="E14" s="149">
        <f>'MPP no. of stores'!H323</f>
        <v>8</v>
      </c>
      <c r="F14" s="149">
        <f>'MPP no. of stores'!I323</f>
        <v>8</v>
      </c>
      <c r="G14" s="149">
        <f>'MPP no. of stores'!J323</f>
        <v>7</v>
      </c>
      <c r="H14" s="149">
        <f>'MPP no. of stores'!K323</f>
        <v>7</v>
      </c>
      <c r="I14" s="149">
        <f>'MPP no. of stores'!L323</f>
        <v>7</v>
      </c>
      <c r="J14" s="149">
        <f>'MPP no. of stores'!M323</f>
        <v>7</v>
      </c>
      <c r="K14" s="149">
        <f>'MPP no. of stores'!N323</f>
        <v>7</v>
      </c>
      <c r="L14" s="149">
        <f>'MPP no. of stores'!O323</f>
        <v>7</v>
      </c>
      <c r="M14" s="149">
        <f>'MPP no. of stores'!P323</f>
        <v>7</v>
      </c>
      <c r="N14" s="149">
        <f>'MPP no. of stores'!Q323</f>
        <v>7</v>
      </c>
      <c r="O14" s="149">
        <f>'MPP no. of stores'!R323</f>
        <v>8</v>
      </c>
    </row>
    <row r="15" spans="2:15" x14ac:dyDescent="0.2">
      <c r="B15" s="143" t="s">
        <v>33</v>
      </c>
      <c r="C15" s="149">
        <f>'MPP no. of stores'!F324</f>
        <v>1</v>
      </c>
      <c r="D15" s="149">
        <f>'MPP no. of stores'!G324</f>
        <v>1</v>
      </c>
      <c r="E15" s="149">
        <f>'MPP no. of stores'!H324</f>
        <v>1</v>
      </c>
      <c r="F15" s="149">
        <f>'MPP no. of stores'!I324</f>
        <v>1</v>
      </c>
      <c r="G15" s="149">
        <f>'MPP no. of stores'!J324</f>
        <v>1</v>
      </c>
      <c r="H15" s="149">
        <f>'MPP no. of stores'!K324</f>
        <v>1</v>
      </c>
      <c r="I15" s="149">
        <f>'MPP no. of stores'!L324</f>
        <v>1</v>
      </c>
      <c r="J15" s="149">
        <f>'MPP no. of stores'!M324</f>
        <v>1</v>
      </c>
      <c r="K15" s="149">
        <f>'MPP no. of stores'!N324</f>
        <v>1</v>
      </c>
      <c r="L15" s="149">
        <f>'MPP no. of stores'!O324</f>
        <v>1</v>
      </c>
      <c r="M15" s="149">
        <f>'MPP no. of stores'!P324</f>
        <v>1</v>
      </c>
      <c r="N15" s="149">
        <f>'MPP no. of stores'!Q324</f>
        <v>1</v>
      </c>
      <c r="O15" s="149">
        <f>'MPP no. of stores'!R324</f>
        <v>1</v>
      </c>
    </row>
    <row r="16" spans="2:15" x14ac:dyDescent="0.2">
      <c r="B16" s="143" t="s">
        <v>34</v>
      </c>
      <c r="C16" s="149">
        <f>'MPP no. of stores'!F325</f>
        <v>6</v>
      </c>
      <c r="D16" s="149">
        <f>'MPP no. of stores'!G325</f>
        <v>6</v>
      </c>
      <c r="E16" s="149">
        <f>'MPP no. of stores'!H325</f>
        <v>6</v>
      </c>
      <c r="F16" s="149">
        <f>'MPP no. of stores'!I325</f>
        <v>6</v>
      </c>
      <c r="G16" s="149">
        <f>'MPP no. of stores'!J325</f>
        <v>6</v>
      </c>
      <c r="H16" s="149">
        <f>'MPP no. of stores'!K325</f>
        <v>6</v>
      </c>
      <c r="I16" s="149">
        <f>'MPP no. of stores'!L325</f>
        <v>6</v>
      </c>
      <c r="J16" s="149">
        <f>'MPP no. of stores'!M325</f>
        <v>6</v>
      </c>
      <c r="K16" s="149">
        <f>'MPP no. of stores'!N325</f>
        <v>6</v>
      </c>
      <c r="L16" s="149">
        <f>'MPP no. of stores'!O325</f>
        <v>6</v>
      </c>
      <c r="M16" s="149">
        <f>'MPP no. of stores'!P325</f>
        <v>6</v>
      </c>
      <c r="N16" s="149">
        <f>'MPP no. of stores'!Q325</f>
        <v>6</v>
      </c>
      <c r="O16" s="149">
        <f>'MPP no. of stores'!R325</f>
        <v>6</v>
      </c>
    </row>
    <row r="17" spans="2:25" x14ac:dyDescent="0.2">
      <c r="B17" s="143" t="s">
        <v>35</v>
      </c>
      <c r="C17" s="149">
        <f>'MPP no. of stores'!F326</f>
        <v>6</v>
      </c>
      <c r="D17" s="149">
        <f>'MPP no. of stores'!G326</f>
        <v>7</v>
      </c>
      <c r="E17" s="149">
        <f>'MPP no. of stores'!H326</f>
        <v>7</v>
      </c>
      <c r="F17" s="149">
        <f>'MPP no. of stores'!I326</f>
        <v>7</v>
      </c>
      <c r="G17" s="149">
        <f>'MPP no. of stores'!J326</f>
        <v>7</v>
      </c>
      <c r="H17" s="149">
        <f>'MPP no. of stores'!K326</f>
        <v>7</v>
      </c>
      <c r="I17" s="149">
        <f>'MPP no. of stores'!L326</f>
        <v>7</v>
      </c>
      <c r="J17" s="149">
        <f>'MPP no. of stores'!M326</f>
        <v>7</v>
      </c>
      <c r="K17" s="149">
        <f>'MPP no. of stores'!N326</f>
        <v>8</v>
      </c>
      <c r="L17" s="149">
        <f>'MPP no. of stores'!O326</f>
        <v>8</v>
      </c>
      <c r="M17" s="149">
        <f>'MPP no. of stores'!P326</f>
        <v>8</v>
      </c>
      <c r="N17" s="149">
        <f>'MPP no. of stores'!Q326</f>
        <v>8</v>
      </c>
      <c r="O17" s="149">
        <f>'MPP no. of stores'!R326</f>
        <v>8</v>
      </c>
    </row>
    <row r="18" spans="2:25" x14ac:dyDescent="0.2">
      <c r="B18" s="143" t="s">
        <v>36</v>
      </c>
      <c r="C18" s="149">
        <f>'MPP no. of stores'!F327</f>
        <v>10</v>
      </c>
      <c r="D18" s="149">
        <f>'MPP no. of stores'!G327</f>
        <v>10</v>
      </c>
      <c r="E18" s="149">
        <f>'MPP no. of stores'!H327</f>
        <v>10</v>
      </c>
      <c r="F18" s="149">
        <f>'MPP no. of stores'!I327</f>
        <v>10</v>
      </c>
      <c r="G18" s="149">
        <f>'MPP no. of stores'!J327</f>
        <v>10</v>
      </c>
      <c r="H18" s="149">
        <f>'MPP no. of stores'!K327</f>
        <v>10</v>
      </c>
      <c r="I18" s="149">
        <f>'MPP no. of stores'!L327</f>
        <v>10</v>
      </c>
      <c r="J18" s="149">
        <f>'MPP no. of stores'!M327</f>
        <v>10</v>
      </c>
      <c r="K18" s="149">
        <f>'MPP no. of stores'!N327</f>
        <v>10</v>
      </c>
      <c r="L18" s="149">
        <f>'MPP no. of stores'!O327</f>
        <v>10</v>
      </c>
      <c r="M18" s="149">
        <f>'MPP no. of stores'!P327</f>
        <v>10</v>
      </c>
      <c r="N18" s="149">
        <f>'MPP no. of stores'!Q327</f>
        <v>10</v>
      </c>
      <c r="O18" s="149">
        <f>'MPP no. of stores'!R327</f>
        <v>10</v>
      </c>
    </row>
    <row r="19" spans="2:25" x14ac:dyDescent="0.2">
      <c r="B19" s="143" t="s">
        <v>37</v>
      </c>
      <c r="C19" s="149">
        <f>'MPP no. of stores'!F328</f>
        <v>5</v>
      </c>
      <c r="D19" s="149">
        <f>'MPP no. of stores'!G328</f>
        <v>5</v>
      </c>
      <c r="E19" s="149">
        <f>'MPP no. of stores'!H328</f>
        <v>5</v>
      </c>
      <c r="F19" s="149">
        <f>'MPP no. of stores'!I328</f>
        <v>5</v>
      </c>
      <c r="G19" s="149">
        <f>'MPP no. of stores'!J328</f>
        <v>5</v>
      </c>
      <c r="H19" s="149">
        <f>'MPP no. of stores'!K328</f>
        <v>5</v>
      </c>
      <c r="I19" s="149">
        <f>'MPP no. of stores'!L328</f>
        <v>5</v>
      </c>
      <c r="J19" s="149">
        <f>'MPP no. of stores'!M328</f>
        <v>5</v>
      </c>
      <c r="K19" s="149">
        <f>'MPP no. of stores'!N328</f>
        <v>5</v>
      </c>
      <c r="L19" s="149">
        <f>'MPP no. of stores'!O328</f>
        <v>5</v>
      </c>
      <c r="M19" s="149">
        <f>'MPP no. of stores'!P328</f>
        <v>5</v>
      </c>
      <c r="N19" s="149">
        <f>'MPP no. of stores'!Q328</f>
        <v>5</v>
      </c>
      <c r="O19" s="149">
        <f>'MPP no. of stores'!R328</f>
        <v>5</v>
      </c>
    </row>
    <row r="20" spans="2:25" x14ac:dyDescent="0.2">
      <c r="B20" s="143" t="s">
        <v>453</v>
      </c>
      <c r="C20" s="149">
        <f>'MPP no. of stores'!F329</f>
        <v>8</v>
      </c>
      <c r="D20" s="149">
        <f>'MPP no. of stores'!G329</f>
        <v>8</v>
      </c>
      <c r="E20" s="149">
        <f>'MPP no. of stores'!H329</f>
        <v>8</v>
      </c>
      <c r="F20" s="149">
        <f>'MPP no. of stores'!I329</f>
        <v>8</v>
      </c>
      <c r="G20" s="149">
        <f>'MPP no. of stores'!J329</f>
        <v>8</v>
      </c>
      <c r="H20" s="149">
        <f>'MPP no. of stores'!K329</f>
        <v>9</v>
      </c>
      <c r="I20" s="149">
        <f>'MPP no. of stores'!L329</f>
        <v>9</v>
      </c>
      <c r="J20" s="149">
        <f>'MPP no. of stores'!M329</f>
        <v>9</v>
      </c>
      <c r="K20" s="149">
        <f>'MPP no. of stores'!N329</f>
        <v>9</v>
      </c>
      <c r="L20" s="149">
        <f>'MPP no. of stores'!O329</f>
        <v>9</v>
      </c>
      <c r="M20" s="149">
        <f>'MPP no. of stores'!P329</f>
        <v>9</v>
      </c>
      <c r="N20" s="149">
        <f>'MPP no. of stores'!Q329</f>
        <v>9</v>
      </c>
      <c r="O20" s="149">
        <f>'MPP no. of stores'!R329</f>
        <v>9</v>
      </c>
    </row>
    <row r="21" spans="2:25" x14ac:dyDescent="0.2">
      <c r="B21" s="143" t="s">
        <v>39</v>
      </c>
      <c r="C21" s="149">
        <f>'MPP no. of stores'!F330</f>
        <v>7</v>
      </c>
      <c r="D21" s="149">
        <f>'MPP no. of stores'!G330</f>
        <v>7</v>
      </c>
      <c r="E21" s="149">
        <f>'MPP no. of stores'!H330</f>
        <v>7</v>
      </c>
      <c r="F21" s="149">
        <f>'MPP no. of stores'!I330</f>
        <v>7</v>
      </c>
      <c r="G21" s="149">
        <f>'MPP no. of stores'!J330</f>
        <v>7</v>
      </c>
      <c r="H21" s="149">
        <f>'MPP no. of stores'!K330</f>
        <v>8</v>
      </c>
      <c r="I21" s="149">
        <f>'MPP no. of stores'!L330</f>
        <v>8</v>
      </c>
      <c r="J21" s="149">
        <f>'MPP no. of stores'!M330</f>
        <v>8</v>
      </c>
      <c r="K21" s="149">
        <f>'MPP no. of stores'!N330</f>
        <v>8</v>
      </c>
      <c r="L21" s="149">
        <f>'MPP no. of stores'!O330</f>
        <v>8</v>
      </c>
      <c r="M21" s="149">
        <f>'MPP no. of stores'!P330</f>
        <v>8</v>
      </c>
      <c r="N21" s="149">
        <f>'MPP no. of stores'!Q330</f>
        <v>8</v>
      </c>
      <c r="O21" s="149">
        <f>'MPP no. of stores'!R330</f>
        <v>8</v>
      </c>
    </row>
    <row r="22" spans="2:25" x14ac:dyDescent="0.2">
      <c r="B22" s="143" t="s">
        <v>451</v>
      </c>
      <c r="C22" s="149">
        <f>'MPP no. of stores'!F331</f>
        <v>9</v>
      </c>
      <c r="D22" s="149">
        <f>'MPP no. of stores'!G331</f>
        <v>9</v>
      </c>
      <c r="E22" s="149">
        <f>'MPP no. of stores'!H331</f>
        <v>10</v>
      </c>
      <c r="F22" s="149">
        <f>'MPP no. of stores'!I331</f>
        <v>10</v>
      </c>
      <c r="G22" s="149">
        <f>'MPP no. of stores'!J331</f>
        <v>10</v>
      </c>
      <c r="H22" s="149">
        <f>'MPP no. of stores'!K331</f>
        <v>10</v>
      </c>
      <c r="I22" s="149">
        <f>'MPP no. of stores'!L331</f>
        <v>11</v>
      </c>
      <c r="J22" s="149">
        <f>'MPP no. of stores'!M331</f>
        <v>11</v>
      </c>
      <c r="K22" s="149">
        <f>'MPP no. of stores'!N331</f>
        <v>11</v>
      </c>
      <c r="L22" s="149">
        <f>'MPP no. of stores'!O331</f>
        <v>11</v>
      </c>
      <c r="M22" s="149">
        <f>'MPP no. of stores'!P331</f>
        <v>11</v>
      </c>
      <c r="N22" s="149">
        <f>'MPP no. of stores'!Q331</f>
        <v>11</v>
      </c>
      <c r="O22" s="149">
        <f>'MPP no. of stores'!R331</f>
        <v>11</v>
      </c>
    </row>
    <row r="23" spans="2:25" x14ac:dyDescent="0.2">
      <c r="B23" s="143" t="s">
        <v>13</v>
      </c>
      <c r="C23" s="149">
        <f>'MPP no. of stores'!F332</f>
        <v>7</v>
      </c>
      <c r="D23" s="149">
        <f>'MPP no. of stores'!G332</f>
        <v>7</v>
      </c>
      <c r="E23" s="149">
        <f>'MPP no. of stores'!H332</f>
        <v>8</v>
      </c>
      <c r="F23" s="149">
        <f>'MPP no. of stores'!I332</f>
        <v>8</v>
      </c>
      <c r="G23" s="149">
        <f>'MPP no. of stores'!J332</f>
        <v>8</v>
      </c>
      <c r="H23" s="149">
        <f>'MPP no. of stores'!K332</f>
        <v>8</v>
      </c>
      <c r="I23" s="149">
        <f>'MPP no. of stores'!L332</f>
        <v>8</v>
      </c>
      <c r="J23" s="149">
        <f>'MPP no. of stores'!M332</f>
        <v>8</v>
      </c>
      <c r="K23" s="149">
        <f>'MPP no. of stores'!N332</f>
        <v>8</v>
      </c>
      <c r="L23" s="149">
        <f>'MPP no. of stores'!O332</f>
        <v>8</v>
      </c>
      <c r="M23" s="149">
        <f>'MPP no. of stores'!P332</f>
        <v>8</v>
      </c>
      <c r="N23" s="149">
        <f>'MPP no. of stores'!Q332</f>
        <v>8</v>
      </c>
      <c r="O23" s="149">
        <f>'MPP no. of stores'!R332</f>
        <v>8</v>
      </c>
    </row>
    <row r="24" spans="2:25" x14ac:dyDescent="0.2">
      <c r="B24" s="143" t="s">
        <v>455</v>
      </c>
      <c r="C24" s="149">
        <f>'MPP no. of stores'!F333</f>
        <v>7</v>
      </c>
      <c r="D24" s="149">
        <f>'MPP no. of stores'!G333</f>
        <v>7</v>
      </c>
      <c r="E24" s="149">
        <f>'MPP no. of stores'!H333</f>
        <v>8</v>
      </c>
      <c r="F24" s="149">
        <f>'MPP no. of stores'!I333</f>
        <v>8</v>
      </c>
      <c r="G24" s="149">
        <f>'MPP no. of stores'!J333</f>
        <v>8</v>
      </c>
      <c r="H24" s="149">
        <f>'MPP no. of stores'!K333</f>
        <v>8</v>
      </c>
      <c r="I24" s="149">
        <f>'MPP no. of stores'!L333</f>
        <v>8</v>
      </c>
      <c r="J24" s="149">
        <f>'MPP no. of stores'!M333</f>
        <v>8</v>
      </c>
      <c r="K24" s="149">
        <f>'MPP no. of stores'!N333</f>
        <v>8</v>
      </c>
      <c r="L24" s="149">
        <f>'MPP no. of stores'!O333</f>
        <v>8</v>
      </c>
      <c r="M24" s="149">
        <f>'MPP no. of stores'!P333</f>
        <v>8</v>
      </c>
      <c r="N24" s="149">
        <f>'MPP no. of stores'!Q333</f>
        <v>8</v>
      </c>
      <c r="O24" s="149">
        <f>'MPP no. of stores'!R333</f>
        <v>8</v>
      </c>
    </row>
    <row r="25" spans="2:25" x14ac:dyDescent="0.2">
      <c r="B25" s="143" t="s">
        <v>452</v>
      </c>
      <c r="C25" s="149">
        <f>'MPP no. of stores'!F334</f>
        <v>9</v>
      </c>
      <c r="D25" s="149">
        <f>'MPP no. of stores'!G334</f>
        <v>9</v>
      </c>
      <c r="E25" s="149">
        <f>'MPP no. of stores'!H334</f>
        <v>10</v>
      </c>
      <c r="F25" s="149">
        <f>'MPP no. of stores'!I334</f>
        <v>10</v>
      </c>
      <c r="G25" s="149">
        <f>'MPP no. of stores'!J334</f>
        <v>11</v>
      </c>
      <c r="H25" s="149">
        <f>'MPP no. of stores'!K334</f>
        <v>11</v>
      </c>
      <c r="I25" s="149">
        <f>'MPP no. of stores'!L334</f>
        <v>11</v>
      </c>
      <c r="J25" s="149">
        <f>'MPP no. of stores'!M334</f>
        <v>11</v>
      </c>
      <c r="K25" s="149">
        <f>'MPP no. of stores'!N334</f>
        <v>12</v>
      </c>
      <c r="L25" s="149">
        <f>'MPP no. of stores'!O334</f>
        <v>12</v>
      </c>
      <c r="M25" s="149">
        <f>'MPP no. of stores'!P334</f>
        <v>12</v>
      </c>
      <c r="N25" s="149">
        <f>'MPP no. of stores'!Q334</f>
        <v>12</v>
      </c>
      <c r="O25" s="149">
        <f>'MPP no. of stores'!R334</f>
        <v>12</v>
      </c>
    </row>
    <row r="26" spans="2:25" x14ac:dyDescent="0.2">
      <c r="B26" s="143" t="s">
        <v>14</v>
      </c>
      <c r="C26" s="149">
        <f>'MPP no. of stores'!F335</f>
        <v>9</v>
      </c>
      <c r="D26" s="149">
        <f>'MPP no. of stores'!G335</f>
        <v>9</v>
      </c>
      <c r="E26" s="149">
        <f>'MPP no. of stores'!H335</f>
        <v>8</v>
      </c>
      <c r="F26" s="149">
        <f>'MPP no. of stores'!I335</f>
        <v>8</v>
      </c>
      <c r="G26" s="149">
        <f>'MPP no. of stores'!J335</f>
        <v>8</v>
      </c>
      <c r="H26" s="149">
        <f>'MPP no. of stores'!K335</f>
        <v>8</v>
      </c>
      <c r="I26" s="149">
        <f>'MPP no. of stores'!L335</f>
        <v>8</v>
      </c>
      <c r="J26" s="149">
        <f>'MPP no. of stores'!M335</f>
        <v>8</v>
      </c>
      <c r="K26" s="149">
        <f>'MPP no. of stores'!N335</f>
        <v>8</v>
      </c>
      <c r="L26" s="149">
        <f>'MPP no. of stores'!O335</f>
        <v>8</v>
      </c>
      <c r="M26" s="149">
        <f>'MPP no. of stores'!P335</f>
        <v>8</v>
      </c>
      <c r="N26" s="149">
        <f>'MPP no. of stores'!Q335</f>
        <v>8</v>
      </c>
      <c r="O26" s="149">
        <f>'MPP no. of stores'!R335</f>
        <v>9</v>
      </c>
    </row>
    <row r="27" spans="2:25" s="112" customFormat="1" x14ac:dyDescent="0.2">
      <c r="B27" s="150"/>
      <c r="C27" s="151">
        <f>SUM(C3:C26)</f>
        <v>186</v>
      </c>
      <c r="D27" s="151">
        <f t="shared" ref="D27:O27" si="0">SUM(D3:D26)</f>
        <v>187</v>
      </c>
      <c r="E27" s="151">
        <f t="shared" si="0"/>
        <v>190</v>
      </c>
      <c r="F27" s="151">
        <f t="shared" si="0"/>
        <v>189</v>
      </c>
      <c r="G27" s="151">
        <f t="shared" si="0"/>
        <v>188</v>
      </c>
      <c r="H27" s="151">
        <f t="shared" si="0"/>
        <v>193</v>
      </c>
      <c r="I27" s="151">
        <f t="shared" si="0"/>
        <v>194</v>
      </c>
      <c r="J27" s="151">
        <f t="shared" si="0"/>
        <v>194</v>
      </c>
      <c r="K27" s="151">
        <f t="shared" si="0"/>
        <v>196</v>
      </c>
      <c r="L27" s="151">
        <f t="shared" si="0"/>
        <v>195</v>
      </c>
      <c r="M27" s="151">
        <f t="shared" si="0"/>
        <v>195</v>
      </c>
      <c r="N27" s="151">
        <f t="shared" si="0"/>
        <v>195</v>
      </c>
      <c r="O27" s="151">
        <f t="shared" si="0"/>
        <v>201</v>
      </c>
      <c r="P27" s="147"/>
      <c r="Q27" s="147"/>
      <c r="R27" s="147"/>
      <c r="S27" s="147"/>
      <c r="T27" s="147"/>
      <c r="U27" s="147"/>
      <c r="V27" s="147"/>
      <c r="W27" s="147"/>
      <c r="X27" s="147"/>
      <c r="Y27" s="147"/>
    </row>
    <row r="29" spans="2:25" x14ac:dyDescent="0.2">
      <c r="B29" s="113" t="s">
        <v>373</v>
      </c>
    </row>
    <row r="31" spans="2:25" x14ac:dyDescent="0.2">
      <c r="C31" s="26" t="s">
        <v>336</v>
      </c>
      <c r="D31" s="26" t="s">
        <v>337</v>
      </c>
      <c r="E31" s="26" t="s">
        <v>338</v>
      </c>
      <c r="F31" s="26" t="s">
        <v>344</v>
      </c>
      <c r="G31" s="26" t="s">
        <v>339</v>
      </c>
      <c r="H31" s="26" t="s">
        <v>340</v>
      </c>
      <c r="I31" s="26" t="s">
        <v>341</v>
      </c>
      <c r="J31" s="26" t="s">
        <v>342</v>
      </c>
      <c r="K31" s="26" t="s">
        <v>343</v>
      </c>
      <c r="L31" s="26" t="s">
        <v>348</v>
      </c>
      <c r="M31" s="26" t="s">
        <v>349</v>
      </c>
      <c r="N31" s="26" t="s">
        <v>350</v>
      </c>
      <c r="O31" s="26" t="s">
        <v>355</v>
      </c>
    </row>
    <row r="32" spans="2:25" x14ac:dyDescent="0.2">
      <c r="B32" t="s">
        <v>458</v>
      </c>
      <c r="C32" s="26">
        <v>452.6548900555556</v>
      </c>
      <c r="D32" s="26">
        <v>454.04377894444445</v>
      </c>
      <c r="E32" s="26">
        <v>455.43266783333331</v>
      </c>
      <c r="F32" s="26">
        <v>456.82155672222223</v>
      </c>
      <c r="G32" s="26">
        <v>479.44482061111114</v>
      </c>
      <c r="H32" s="26">
        <v>515.60975116666668</v>
      </c>
      <c r="I32" s="26">
        <v>542.39968172222234</v>
      </c>
      <c r="J32" s="26">
        <v>565.02294561111114</v>
      </c>
      <c r="K32" s="26">
        <v>591.81287616666668</v>
      </c>
      <c r="L32" s="26">
        <v>624.85280672222234</v>
      </c>
      <c r="M32" s="26">
        <v>647.47607061111114</v>
      </c>
      <c r="N32" s="26">
        <v>765.41183449999994</v>
      </c>
      <c r="O32" s="26">
        <f>SUM(C32:N32)</f>
        <v>6550.9836806666672</v>
      </c>
    </row>
    <row r="33" spans="2:25" x14ac:dyDescent="0.2">
      <c r="B33" t="s">
        <v>353</v>
      </c>
      <c r="C33" s="26">
        <v>17.06765166666667</v>
      </c>
      <c r="D33" s="26">
        <v>17.06765166666667</v>
      </c>
      <c r="E33" s="26">
        <v>17.06765166666667</v>
      </c>
      <c r="F33" s="26">
        <v>17.06765166666667</v>
      </c>
      <c r="G33" s="26">
        <v>17.06765166666667</v>
      </c>
      <c r="H33" s="26">
        <v>17.06765166666667</v>
      </c>
      <c r="I33" s="26">
        <v>17.06765166666667</v>
      </c>
      <c r="J33" s="26">
        <v>17.06765166666667</v>
      </c>
      <c r="K33" s="26">
        <v>17.06765166666667</v>
      </c>
      <c r="L33" s="26">
        <v>17.06765166666667</v>
      </c>
      <c r="M33" s="26">
        <v>17.06765166666667</v>
      </c>
      <c r="N33" s="26">
        <v>17.06765166666667</v>
      </c>
      <c r="O33" s="26">
        <f t="shared" ref="O33:O34" si="1">SUM(C33:N33)</f>
        <v>204.8118200000001</v>
      </c>
    </row>
    <row r="34" spans="2:25" x14ac:dyDescent="0.2">
      <c r="B34" t="s">
        <v>354</v>
      </c>
      <c r="C34" s="26">
        <v>60.428666666666665</v>
      </c>
      <c r="D34" s="26">
        <v>60.428666666666665</v>
      </c>
      <c r="E34" s="26">
        <v>60.428666666666665</v>
      </c>
      <c r="F34" s="26">
        <v>60.428666666666665</v>
      </c>
      <c r="G34" s="26">
        <v>68.022429166666669</v>
      </c>
      <c r="H34" s="26">
        <v>75.616191666666666</v>
      </c>
      <c r="I34" s="26">
        <v>83.209954166666662</v>
      </c>
      <c r="J34" s="26">
        <v>90.803716666666659</v>
      </c>
      <c r="K34" s="26">
        <v>98.397479166666656</v>
      </c>
      <c r="L34" s="26">
        <v>105.99124166666667</v>
      </c>
      <c r="M34" s="26">
        <v>113.58500416666666</v>
      </c>
      <c r="N34" s="26">
        <v>121.17876666666666</v>
      </c>
      <c r="O34" s="26">
        <f t="shared" si="1"/>
        <v>998.51944999999989</v>
      </c>
    </row>
    <row r="35" spans="2:25" ht="13.5" thickBot="1" x14ac:dyDescent="0.25">
      <c r="P35" s="26" t="s">
        <v>460</v>
      </c>
    </row>
    <row r="36" spans="2:25" x14ac:dyDescent="0.2">
      <c r="O36" s="26" t="s">
        <v>370</v>
      </c>
      <c r="P36" s="152" t="s">
        <v>459</v>
      </c>
      <c r="Q36" s="153" t="s">
        <v>461</v>
      </c>
      <c r="R36" s="153" t="s">
        <v>462</v>
      </c>
      <c r="S36" s="153" t="s">
        <v>463</v>
      </c>
      <c r="T36" s="153" t="s">
        <v>464</v>
      </c>
      <c r="U36" s="153" t="s">
        <v>465</v>
      </c>
      <c r="V36" s="153" t="s">
        <v>466</v>
      </c>
      <c r="W36" s="153" t="s">
        <v>467</v>
      </c>
      <c r="X36" s="153" t="s">
        <v>468</v>
      </c>
      <c r="Y36" s="154" t="s">
        <v>469</v>
      </c>
    </row>
    <row r="37" spans="2:25" x14ac:dyDescent="0.2">
      <c r="B37" s="143" t="s">
        <v>4</v>
      </c>
      <c r="C37" s="26">
        <f>C3/SUM(C$3:C$11)*C$33</f>
        <v>1.7505283760683763</v>
      </c>
      <c r="D37" s="26">
        <f>D3/SUM(D$3:D$11)*D$33</f>
        <v>1.7505283760683763</v>
      </c>
      <c r="E37" s="26">
        <f>E3/SUM(E$3:E$11)*E$33</f>
        <v>1.7505283760683763</v>
      </c>
      <c r="F37" s="26">
        <f>F3/SUM(F$3:F$11)*F$33</f>
        <v>1.7505283760683763</v>
      </c>
      <c r="G37" s="26">
        <f>G3/SUM(G$3:G$11)*G$33</f>
        <v>1.7732625108225113</v>
      </c>
      <c r="H37" s="26">
        <f>H3/SUM(H$3:H$11)*H$33</f>
        <v>1.9201108125000004</v>
      </c>
      <c r="I37" s="26">
        <f>I3/SUM(I$3:I$11)*I$33</f>
        <v>1.9201108125000004</v>
      </c>
      <c r="J37" s="26">
        <f>J3/SUM(J$3:J$11)*J$33</f>
        <v>1.9444160126582282</v>
      </c>
      <c r="K37" s="26">
        <f>K3/SUM(K$3:K$11)*K$33</f>
        <v>1.9444160126582282</v>
      </c>
      <c r="L37" s="26">
        <f>L3/SUM(L$3:L$11)*L$33</f>
        <v>1.9693444230769235</v>
      </c>
      <c r="M37" s="26">
        <f>M3/SUM(M$3:M$11)*M$33</f>
        <v>1.9693444230769235</v>
      </c>
      <c r="N37" s="26">
        <f>N3/SUM(N$3:N$11)*N$33</f>
        <v>1.9693444230769235</v>
      </c>
      <c r="O37" s="26">
        <f>SUM(C37:N37)</f>
        <v>22.412462934643241</v>
      </c>
      <c r="P37" s="155">
        <f>SUM($C37:D37)</f>
        <v>3.5010567521367526</v>
      </c>
      <c r="Q37" s="156">
        <f>SUM($C37:E37)</f>
        <v>5.2515851282051287</v>
      </c>
      <c r="R37" s="156">
        <f>SUM($C37:F37)</f>
        <v>7.0021135042735052</v>
      </c>
      <c r="S37" s="156">
        <f>SUM($C37:G37)</f>
        <v>8.7753760150960165</v>
      </c>
      <c r="T37" s="156">
        <f>SUM($C37:H37)</f>
        <v>10.695486827596017</v>
      </c>
      <c r="U37" s="156">
        <f>SUM($C37:I37)</f>
        <v>12.615597640096018</v>
      </c>
      <c r="V37" s="156">
        <f>SUM($C37:J37)</f>
        <v>14.560013652754247</v>
      </c>
      <c r="W37" s="156">
        <f>SUM($C37:K37)</f>
        <v>16.504429665412474</v>
      </c>
      <c r="X37" s="156">
        <f>SUM($C37:L37)</f>
        <v>18.473774088489396</v>
      </c>
      <c r="Y37" s="157">
        <f>SUM($C37:M37)</f>
        <v>20.443118511566318</v>
      </c>
    </row>
    <row r="38" spans="2:25" x14ac:dyDescent="0.2">
      <c r="B38" s="143" t="s">
        <v>2</v>
      </c>
      <c r="C38" s="26">
        <f>C4/SUM(C$3:C$11)*C$33</f>
        <v>2.4069765170940176</v>
      </c>
      <c r="D38" s="26">
        <f>D4/SUM(D$3:D$11)*D$33</f>
        <v>2.4069765170940176</v>
      </c>
      <c r="E38" s="26">
        <f>E4/SUM(E$3:E$11)*E$33</f>
        <v>2.4069765170940176</v>
      </c>
      <c r="F38" s="26">
        <f>F4/SUM(F$3:F$11)*F$33</f>
        <v>2.4069765170940176</v>
      </c>
      <c r="G38" s="26">
        <f>G4/SUM(G$3:G$11)*G$33</f>
        <v>2.4382359523809529</v>
      </c>
      <c r="H38" s="26">
        <f>H4/SUM(H$3:H$11)*H$33</f>
        <v>2.3468021041666671</v>
      </c>
      <c r="I38" s="26">
        <f>I4/SUM(I$3:I$11)*I$33</f>
        <v>2.3468021041666671</v>
      </c>
      <c r="J38" s="26">
        <f>J4/SUM(J$3:J$11)*J$33</f>
        <v>2.3765084599156121</v>
      </c>
      <c r="K38" s="26">
        <f>K4/SUM(K$3:K$11)*K$33</f>
        <v>2.3765084599156121</v>
      </c>
      <c r="L38" s="26">
        <f>L4/SUM(L$3:L$11)*L$33</f>
        <v>2.4069765170940176</v>
      </c>
      <c r="M38" s="26">
        <f>M4/SUM(M$3:M$11)*M$33</f>
        <v>2.4069765170940176</v>
      </c>
      <c r="N38" s="26">
        <f>N4/SUM(N$3:N$11)*N$33</f>
        <v>2.4069765170940176</v>
      </c>
      <c r="O38" s="26">
        <f t="shared" ref="O38:O60" si="2">SUM(C38:N38)</f>
        <v>28.733692700203633</v>
      </c>
      <c r="P38" s="155">
        <f>SUM($C38:D38)</f>
        <v>4.8139530341880352</v>
      </c>
      <c r="Q38" s="156">
        <f>SUM($C38:E38)</f>
        <v>7.2209295512820528</v>
      </c>
      <c r="R38" s="156">
        <f>SUM($C38:F38)</f>
        <v>9.6279060683760704</v>
      </c>
      <c r="S38" s="156">
        <f>SUM($C38:G38)</f>
        <v>12.066142020757024</v>
      </c>
      <c r="T38" s="156">
        <f>SUM($C38:H38)</f>
        <v>14.41294412492369</v>
      </c>
      <c r="U38" s="156">
        <f>SUM($C38:I38)</f>
        <v>16.759746229090357</v>
      </c>
      <c r="V38" s="156">
        <f>SUM($C38:J38)</f>
        <v>19.13625468900597</v>
      </c>
      <c r="W38" s="156">
        <f>SUM($C38:K38)</f>
        <v>21.512763148921582</v>
      </c>
      <c r="X38" s="156">
        <f>SUM($C38:L38)</f>
        <v>23.919739666015602</v>
      </c>
      <c r="Y38" s="157">
        <f>SUM($C38:M38)</f>
        <v>26.326716183109617</v>
      </c>
    </row>
    <row r="39" spans="2:25" x14ac:dyDescent="0.2">
      <c r="B39" s="143" t="s">
        <v>3</v>
      </c>
      <c r="C39" s="26">
        <f>C5/SUM(C$3:C$11)*C$33</f>
        <v>1.9693444230769235</v>
      </c>
      <c r="D39" s="26">
        <f>D5/SUM(D$3:D$11)*D$33</f>
        <v>1.9693444230769235</v>
      </c>
      <c r="E39" s="26">
        <f>E5/SUM(E$3:E$11)*E$33</f>
        <v>1.9693444230769235</v>
      </c>
      <c r="F39" s="26">
        <f>F5/SUM(F$3:F$11)*F$33</f>
        <v>1.9693444230769235</v>
      </c>
      <c r="G39" s="26">
        <f>G5/SUM(G$3:G$11)*G$33</f>
        <v>1.7732625108225113</v>
      </c>
      <c r="H39" s="26">
        <f>H5/SUM(H$3:H$11)*H$33</f>
        <v>1.9201108125000004</v>
      </c>
      <c r="I39" s="26">
        <f>I5/SUM(I$3:I$11)*I$33</f>
        <v>1.9201108125000004</v>
      </c>
      <c r="J39" s="26">
        <f>J5/SUM(J$3:J$11)*J$33</f>
        <v>1.9444160126582282</v>
      </c>
      <c r="K39" s="26">
        <f>K5/SUM(K$3:K$11)*K$33</f>
        <v>1.9444160126582282</v>
      </c>
      <c r="L39" s="26">
        <f>L5/SUM(L$3:L$11)*L$33</f>
        <v>1.9693444230769235</v>
      </c>
      <c r="M39" s="26">
        <f>M5/SUM(M$3:M$11)*M$33</f>
        <v>1.9693444230769235</v>
      </c>
      <c r="N39" s="26">
        <f>N5/SUM(N$3:N$11)*N$33</f>
        <v>1.9693444230769235</v>
      </c>
      <c r="O39" s="26">
        <f t="shared" si="2"/>
        <v>23.287727122677431</v>
      </c>
      <c r="P39" s="155">
        <f>SUM($C39:D39)</f>
        <v>3.938688846153847</v>
      </c>
      <c r="Q39" s="156">
        <f>SUM($C39:E39)</f>
        <v>5.9080332692307707</v>
      </c>
      <c r="R39" s="156">
        <f>SUM($C39:F39)</f>
        <v>7.8773776923076939</v>
      </c>
      <c r="S39" s="156">
        <f>SUM($C39:G39)</f>
        <v>9.6506402031302052</v>
      </c>
      <c r="T39" s="156">
        <f>SUM($C39:H39)</f>
        <v>11.570751015630206</v>
      </c>
      <c r="U39" s="156">
        <f>SUM($C39:I39)</f>
        <v>13.490861828130207</v>
      </c>
      <c r="V39" s="156">
        <f>SUM($C39:J39)</f>
        <v>15.435277840788435</v>
      </c>
      <c r="W39" s="156">
        <f>SUM($C39:K39)</f>
        <v>17.379693853446664</v>
      </c>
      <c r="X39" s="156">
        <f>SUM($C39:L39)</f>
        <v>19.349038276523586</v>
      </c>
      <c r="Y39" s="157">
        <f>SUM($C39:M39)</f>
        <v>21.318382699600509</v>
      </c>
    </row>
    <row r="40" spans="2:25" x14ac:dyDescent="0.2">
      <c r="B40" s="143" t="s">
        <v>454</v>
      </c>
      <c r="C40" s="26">
        <f>C6/SUM(C$3:C$11)*C$33</f>
        <v>2.1881604700854704</v>
      </c>
      <c r="D40" s="26">
        <f>D6/SUM(D$3:D$11)*D$33</f>
        <v>2.1881604700854704</v>
      </c>
      <c r="E40" s="26">
        <f>E6/SUM(E$3:E$11)*E$33</f>
        <v>2.1881604700854704</v>
      </c>
      <c r="F40" s="26">
        <f>F6/SUM(F$3:F$11)*F$33</f>
        <v>2.1881604700854704</v>
      </c>
      <c r="G40" s="26">
        <f>G6/SUM(G$3:G$11)*G$33</f>
        <v>2.2165781385281389</v>
      </c>
      <c r="H40" s="26">
        <f>H6/SUM(H$3:H$11)*H$33</f>
        <v>2.3468021041666671</v>
      </c>
      <c r="I40" s="26">
        <f>I6/SUM(I$3:I$11)*I$33</f>
        <v>2.3468021041666671</v>
      </c>
      <c r="J40" s="26">
        <f>J6/SUM(J$3:J$11)*J$33</f>
        <v>2.3765084599156121</v>
      </c>
      <c r="K40" s="26">
        <f>K6/SUM(K$3:K$11)*K$33</f>
        <v>2.3765084599156121</v>
      </c>
      <c r="L40" s="26">
        <f>L6/SUM(L$3:L$11)*L$33</f>
        <v>2.4069765170940176</v>
      </c>
      <c r="M40" s="26">
        <f>M6/SUM(M$3:M$11)*M$33</f>
        <v>2.4069765170940176</v>
      </c>
      <c r="N40" s="26">
        <f>N6/SUM(N$3:N$11)*N$33</f>
        <v>2.4069765170940176</v>
      </c>
      <c r="O40" s="26">
        <f t="shared" si="2"/>
        <v>27.636770698316624</v>
      </c>
      <c r="P40" s="155">
        <f>SUM($C40:D40)</f>
        <v>4.3763209401709409</v>
      </c>
      <c r="Q40" s="156">
        <f>SUM($C40:E40)</f>
        <v>6.5644814102564109</v>
      </c>
      <c r="R40" s="156">
        <f>SUM($C40:F40)</f>
        <v>8.7526418803418817</v>
      </c>
      <c r="S40" s="156">
        <f>SUM($C40:G40)</f>
        <v>10.96922001887002</v>
      </c>
      <c r="T40" s="156">
        <f>SUM($C40:H40)</f>
        <v>13.316022123036687</v>
      </c>
      <c r="U40" s="156">
        <f>SUM($C40:I40)</f>
        <v>15.662824227203354</v>
      </c>
      <c r="V40" s="156">
        <f>SUM($C40:J40)</f>
        <v>18.039332687118964</v>
      </c>
      <c r="W40" s="156">
        <f>SUM($C40:K40)</f>
        <v>20.415841147034577</v>
      </c>
      <c r="X40" s="156">
        <f>SUM($C40:L40)</f>
        <v>22.822817664128593</v>
      </c>
      <c r="Y40" s="157">
        <f>SUM($C40:M40)</f>
        <v>25.229794181222609</v>
      </c>
    </row>
    <row r="41" spans="2:25" x14ac:dyDescent="0.2">
      <c r="B41" s="143" t="s">
        <v>42</v>
      </c>
      <c r="C41" s="26">
        <f>C7/SUM(C$3:C$11)*C$33</f>
        <v>1.3128962820512824</v>
      </c>
      <c r="D41" s="26">
        <f>D7/SUM(D$3:D$11)*D$33</f>
        <v>1.3128962820512824</v>
      </c>
      <c r="E41" s="26">
        <f>E7/SUM(E$3:E$11)*E$33</f>
        <v>1.3128962820512824</v>
      </c>
      <c r="F41" s="26">
        <f>F7/SUM(F$3:F$11)*F$33</f>
        <v>1.3128962820512824</v>
      </c>
      <c r="G41" s="26">
        <f>G7/SUM(G$3:G$11)*G$33</f>
        <v>1.3299468831168832</v>
      </c>
      <c r="H41" s="26">
        <f>H7/SUM(H$3:H$11)*H$33</f>
        <v>1.2800738750000002</v>
      </c>
      <c r="I41" s="26">
        <f>I7/SUM(I$3:I$11)*I$33</f>
        <v>1.2800738750000002</v>
      </c>
      <c r="J41" s="26">
        <f>J7/SUM(J$3:J$11)*J$33</f>
        <v>1.2962773417721523</v>
      </c>
      <c r="K41" s="26">
        <f>K7/SUM(K$3:K$11)*K$33</f>
        <v>1.2962773417721523</v>
      </c>
      <c r="L41" s="26">
        <f>L7/SUM(L$3:L$11)*L$33</f>
        <v>1.3128962820512824</v>
      </c>
      <c r="M41" s="26">
        <f>M7/SUM(M$3:M$11)*M$33</f>
        <v>1.3128962820512824</v>
      </c>
      <c r="N41" s="26">
        <f>N7/SUM(N$3:N$11)*N$33</f>
        <v>1.3128962820512824</v>
      </c>
      <c r="O41" s="26">
        <f t="shared" si="2"/>
        <v>15.672923291020163</v>
      </c>
      <c r="P41" s="155">
        <f>SUM($C41:D41)</f>
        <v>2.6257925641025648</v>
      </c>
      <c r="Q41" s="156">
        <f>SUM($C41:E41)</f>
        <v>3.9386888461538474</v>
      </c>
      <c r="R41" s="156">
        <f>SUM($C41:F41)</f>
        <v>5.2515851282051296</v>
      </c>
      <c r="S41" s="156">
        <f>SUM($C41:G41)</f>
        <v>6.5815320113220128</v>
      </c>
      <c r="T41" s="156">
        <f>SUM($C41:H41)</f>
        <v>7.8616058863220131</v>
      </c>
      <c r="U41" s="156">
        <f>SUM($C41:I41)</f>
        <v>9.1416797613220133</v>
      </c>
      <c r="V41" s="156">
        <f>SUM($C41:J41)</f>
        <v>10.437957103094165</v>
      </c>
      <c r="W41" s="156">
        <f>SUM($C41:K41)</f>
        <v>11.734234444866317</v>
      </c>
      <c r="X41" s="156">
        <f>SUM($C41:L41)</f>
        <v>13.047130726917599</v>
      </c>
      <c r="Y41" s="157">
        <f>SUM($C41:M41)</f>
        <v>14.360027008968881</v>
      </c>
    </row>
    <row r="42" spans="2:25" x14ac:dyDescent="0.2">
      <c r="B42" s="143" t="s">
        <v>6</v>
      </c>
      <c r="C42" s="26">
        <f>C8/SUM(C$3:C$11)*C$33</f>
        <v>2.1881604700854704</v>
      </c>
      <c r="D42" s="26">
        <f>D8/SUM(D$3:D$11)*D$33</f>
        <v>2.1881604700854704</v>
      </c>
      <c r="E42" s="26">
        <f>E8/SUM(E$3:E$11)*E$33</f>
        <v>2.1881604700854704</v>
      </c>
      <c r="F42" s="26">
        <f>F8/SUM(F$3:F$11)*F$33</f>
        <v>2.1881604700854704</v>
      </c>
      <c r="G42" s="26">
        <f>G8/SUM(G$3:G$11)*G$33</f>
        <v>2.2165781385281389</v>
      </c>
      <c r="H42" s="26">
        <f>H8/SUM(H$3:H$11)*H$33</f>
        <v>2.1334564583333337</v>
      </c>
      <c r="I42" s="26">
        <f>I8/SUM(I$3:I$11)*I$33</f>
        <v>2.1334564583333337</v>
      </c>
      <c r="J42" s="26">
        <f>J8/SUM(J$3:J$11)*J$33</f>
        <v>1.9444160126582282</v>
      </c>
      <c r="K42" s="26">
        <f>K8/SUM(K$3:K$11)*K$33</f>
        <v>1.9444160126582282</v>
      </c>
      <c r="L42" s="26">
        <f>L8/SUM(L$3:L$11)*L$33</f>
        <v>1.9693444230769235</v>
      </c>
      <c r="M42" s="26">
        <f>M8/SUM(M$3:M$11)*M$33</f>
        <v>1.9693444230769235</v>
      </c>
      <c r="N42" s="26">
        <f>N8/SUM(N$3:N$11)*N$33</f>
        <v>1.9693444230769235</v>
      </c>
      <c r="O42" s="26">
        <f t="shared" si="2"/>
        <v>25.032998230083908</v>
      </c>
      <c r="P42" s="155">
        <f>SUM($C42:D42)</f>
        <v>4.3763209401709409</v>
      </c>
      <c r="Q42" s="156">
        <f>SUM($C42:E42)</f>
        <v>6.5644814102564109</v>
      </c>
      <c r="R42" s="156">
        <f>SUM($C42:F42)</f>
        <v>8.7526418803418817</v>
      </c>
      <c r="S42" s="156">
        <f>SUM($C42:G42)</f>
        <v>10.96922001887002</v>
      </c>
      <c r="T42" s="156">
        <f>SUM($C42:H42)</f>
        <v>13.102676477203353</v>
      </c>
      <c r="U42" s="156">
        <f>SUM($C42:I42)</f>
        <v>15.236132935536688</v>
      </c>
      <c r="V42" s="156">
        <f>SUM($C42:J42)</f>
        <v>17.180548948194915</v>
      </c>
      <c r="W42" s="156">
        <f>SUM($C42:K42)</f>
        <v>19.124964960853141</v>
      </c>
      <c r="X42" s="156">
        <f>SUM($C42:L42)</f>
        <v>21.094309383930064</v>
      </c>
      <c r="Y42" s="157">
        <f>SUM($C42:M42)</f>
        <v>23.063653807006986</v>
      </c>
    </row>
    <row r="43" spans="2:25" x14ac:dyDescent="0.2">
      <c r="B43" s="143" t="s">
        <v>5</v>
      </c>
      <c r="C43" s="26">
        <f>C9/SUM(C$3:C$11)*C$33</f>
        <v>2.6257925641025648</v>
      </c>
      <c r="D43" s="26">
        <f>D9/SUM(D$3:D$11)*D$33</f>
        <v>2.6257925641025648</v>
      </c>
      <c r="E43" s="26">
        <f>E9/SUM(E$3:E$11)*E$33</f>
        <v>2.6257925641025648</v>
      </c>
      <c r="F43" s="26">
        <f>F9/SUM(F$3:F$11)*F$33</f>
        <v>2.6257925641025648</v>
      </c>
      <c r="G43" s="26">
        <f>G9/SUM(G$3:G$11)*G$33</f>
        <v>2.6598937662337665</v>
      </c>
      <c r="H43" s="26">
        <f>H9/SUM(H$3:H$11)*H$33</f>
        <v>2.5601477500000005</v>
      </c>
      <c r="I43" s="26">
        <f>I9/SUM(I$3:I$11)*I$33</f>
        <v>2.5601477500000005</v>
      </c>
      <c r="J43" s="26">
        <f>J9/SUM(J$3:J$11)*J$33</f>
        <v>2.5925546835443045</v>
      </c>
      <c r="K43" s="26">
        <f>K9/SUM(K$3:K$11)*K$33</f>
        <v>2.5925546835443045</v>
      </c>
      <c r="L43" s="26">
        <f>L9/SUM(L$3:L$11)*L$33</f>
        <v>2.6257925641025648</v>
      </c>
      <c r="M43" s="26">
        <f>M9/SUM(M$3:M$11)*M$33</f>
        <v>2.6257925641025648</v>
      </c>
      <c r="N43" s="26">
        <f>N9/SUM(N$3:N$11)*N$33</f>
        <v>2.6257925641025648</v>
      </c>
      <c r="O43" s="26">
        <f t="shared" si="2"/>
        <v>31.345846582040327</v>
      </c>
      <c r="P43" s="155">
        <f>SUM($C43:D43)</f>
        <v>5.2515851282051296</v>
      </c>
      <c r="Q43" s="156">
        <f>SUM($C43:E43)</f>
        <v>7.8773776923076948</v>
      </c>
      <c r="R43" s="156">
        <f>SUM($C43:F43)</f>
        <v>10.503170256410259</v>
      </c>
      <c r="S43" s="156">
        <f>SUM($C43:G43)</f>
        <v>13.163064022644026</v>
      </c>
      <c r="T43" s="156">
        <f>SUM($C43:H43)</f>
        <v>15.723211772644026</v>
      </c>
      <c r="U43" s="156">
        <f>SUM($C43:I43)</f>
        <v>18.283359522644027</v>
      </c>
      <c r="V43" s="156">
        <f>SUM($C43:J43)</f>
        <v>20.87591420618833</v>
      </c>
      <c r="W43" s="156">
        <f>SUM($C43:K43)</f>
        <v>23.468468889732634</v>
      </c>
      <c r="X43" s="156">
        <f>SUM($C43:L43)</f>
        <v>26.094261453835198</v>
      </c>
      <c r="Y43" s="157">
        <f>SUM($C43:M43)</f>
        <v>28.720054017937763</v>
      </c>
    </row>
    <row r="44" spans="2:25" x14ac:dyDescent="0.2">
      <c r="B44" s="143" t="s">
        <v>7</v>
      </c>
      <c r="C44" s="26">
        <f>C10/SUM(C$3:C$11)*C$33</f>
        <v>2.4069765170940176</v>
      </c>
      <c r="D44" s="26">
        <f>D10/SUM(D$3:D$11)*D$33</f>
        <v>2.4069765170940176</v>
      </c>
      <c r="E44" s="26">
        <f>E10/SUM(E$3:E$11)*E$33</f>
        <v>2.4069765170940176</v>
      </c>
      <c r="F44" s="26">
        <f>F10/SUM(F$3:F$11)*F$33</f>
        <v>2.4069765170940176</v>
      </c>
      <c r="G44" s="26">
        <f>G10/SUM(G$3:G$11)*G$33</f>
        <v>2.4382359523809529</v>
      </c>
      <c r="H44" s="26">
        <f>H10/SUM(H$3:H$11)*H$33</f>
        <v>2.3468021041666671</v>
      </c>
      <c r="I44" s="26">
        <f>I10/SUM(I$3:I$11)*I$33</f>
        <v>2.3468021041666671</v>
      </c>
      <c r="J44" s="26">
        <f>J10/SUM(J$3:J$11)*J$33</f>
        <v>2.3765084599156121</v>
      </c>
      <c r="K44" s="26">
        <f>K10/SUM(K$3:K$11)*K$33</f>
        <v>2.3765084599156121</v>
      </c>
      <c r="L44" s="26">
        <f>L10/SUM(L$3:L$11)*L$33</f>
        <v>2.1881604700854704</v>
      </c>
      <c r="M44" s="26">
        <f>M10/SUM(M$3:M$11)*M$33</f>
        <v>2.1881604700854704</v>
      </c>
      <c r="N44" s="26">
        <f>N10/SUM(N$3:N$11)*N$33</f>
        <v>2.1881604700854704</v>
      </c>
      <c r="O44" s="26">
        <f t="shared" si="2"/>
        <v>28.077244559177995</v>
      </c>
      <c r="P44" s="155">
        <f>SUM($C44:D44)</f>
        <v>4.8139530341880352</v>
      </c>
      <c r="Q44" s="156">
        <f>SUM($C44:E44)</f>
        <v>7.2209295512820528</v>
      </c>
      <c r="R44" s="156">
        <f>SUM($C44:F44)</f>
        <v>9.6279060683760704</v>
      </c>
      <c r="S44" s="156">
        <f>SUM($C44:G44)</f>
        <v>12.066142020757024</v>
      </c>
      <c r="T44" s="156">
        <f>SUM($C44:H44)</f>
        <v>14.41294412492369</v>
      </c>
      <c r="U44" s="156">
        <f>SUM($C44:I44)</f>
        <v>16.759746229090357</v>
      </c>
      <c r="V44" s="156">
        <f>SUM($C44:J44)</f>
        <v>19.13625468900597</v>
      </c>
      <c r="W44" s="156">
        <f>SUM($C44:K44)</f>
        <v>21.512763148921582</v>
      </c>
      <c r="X44" s="156">
        <f>SUM($C44:L44)</f>
        <v>23.700923619007053</v>
      </c>
      <c r="Y44" s="157">
        <f>SUM($C44:M44)</f>
        <v>25.889084089092524</v>
      </c>
    </row>
    <row r="45" spans="2:25" x14ac:dyDescent="0.2">
      <c r="B45" s="143" t="s">
        <v>8</v>
      </c>
      <c r="C45" s="26">
        <f>C11/SUM(C$3:C$11)*C$33</f>
        <v>0.21881604700854704</v>
      </c>
      <c r="D45" s="26">
        <f>D11/SUM(D$3:D$11)*D$33</f>
        <v>0.21881604700854704</v>
      </c>
      <c r="E45" s="26">
        <f>E11/SUM(E$3:E$11)*E$33</f>
        <v>0.21881604700854704</v>
      </c>
      <c r="F45" s="26">
        <f>F11/SUM(F$3:F$11)*F$33</f>
        <v>0.21881604700854704</v>
      </c>
      <c r="G45" s="26">
        <f>G11/SUM(G$3:G$11)*G$33</f>
        <v>0.22165781385281391</v>
      </c>
      <c r="H45" s="26">
        <f>H11/SUM(H$3:H$11)*H$33</f>
        <v>0.21334564583333337</v>
      </c>
      <c r="I45" s="26">
        <f>I11/SUM(I$3:I$11)*I$33</f>
        <v>0.21334564583333337</v>
      </c>
      <c r="J45" s="26">
        <f>J11/SUM(J$3:J$11)*J$33</f>
        <v>0.21604622362869202</v>
      </c>
      <c r="K45" s="26">
        <f>K11/SUM(K$3:K$11)*K$33</f>
        <v>0.21604622362869202</v>
      </c>
      <c r="L45" s="26">
        <f>L11/SUM(L$3:L$11)*L$33</f>
        <v>0.21881604700854704</v>
      </c>
      <c r="M45" s="26">
        <f>M11/SUM(M$3:M$11)*M$33</f>
        <v>0.21881604700854704</v>
      </c>
      <c r="N45" s="26">
        <f>N11/SUM(N$3:N$11)*N$33</f>
        <v>0.21881604700854704</v>
      </c>
      <c r="O45" s="26">
        <f t="shared" si="2"/>
        <v>2.6121538818366941</v>
      </c>
      <c r="P45" s="155">
        <f>SUM($C45:D45)</f>
        <v>0.43763209401709408</v>
      </c>
      <c r="Q45" s="156">
        <f>SUM($C45:E45)</f>
        <v>0.65644814102564109</v>
      </c>
      <c r="R45" s="156">
        <f>SUM($C45:F45)</f>
        <v>0.87526418803418815</v>
      </c>
      <c r="S45" s="156">
        <f>SUM($C45:G45)</f>
        <v>1.0969220018870021</v>
      </c>
      <c r="T45" s="156">
        <f>SUM($C45:H45)</f>
        <v>1.3102676477203354</v>
      </c>
      <c r="U45" s="156">
        <f>SUM($C45:I45)</f>
        <v>1.5236132935536688</v>
      </c>
      <c r="V45" s="156">
        <f>SUM($C45:J45)</f>
        <v>1.7396595171823608</v>
      </c>
      <c r="W45" s="156">
        <f>SUM($C45:K45)</f>
        <v>1.9557057408110528</v>
      </c>
      <c r="X45" s="156">
        <f>SUM($C45:L45)</f>
        <v>2.1745217878195997</v>
      </c>
      <c r="Y45" s="157">
        <f>SUM($C45:M45)</f>
        <v>2.3933378348281469</v>
      </c>
    </row>
    <row r="46" spans="2:25" x14ac:dyDescent="0.2">
      <c r="B46" s="143" t="s">
        <v>9</v>
      </c>
      <c r="C46" s="26">
        <f>C12/(SUM(C$12:C$26)-C$15)*C$32</f>
        <v>42.304195332294917</v>
      </c>
      <c r="D46" s="26">
        <f t="shared" ref="D46:N46" si="3">D12/(SUM(D$12:D$26)-D$15)*D$32</f>
        <v>42.041090643004111</v>
      </c>
      <c r="E46" s="26">
        <f t="shared" si="3"/>
        <v>41.02997007507507</v>
      </c>
      <c r="F46" s="26">
        <f t="shared" si="3"/>
        <v>37.376309186363635</v>
      </c>
      <c r="G46" s="26">
        <f t="shared" si="3"/>
        <v>39.227303504545453</v>
      </c>
      <c r="H46" s="26">
        <f t="shared" si="3"/>
        <v>41.432926433035718</v>
      </c>
      <c r="I46" s="26">
        <f t="shared" si="3"/>
        <v>43.199974650442485</v>
      </c>
      <c r="J46" s="26">
        <f t="shared" si="3"/>
        <v>44.607074653508775</v>
      </c>
      <c r="K46" s="26">
        <f t="shared" si="3"/>
        <v>45.916516254310345</v>
      </c>
      <c r="L46" s="26">
        <f t="shared" si="3"/>
        <v>48.479959142241391</v>
      </c>
      <c r="M46" s="26">
        <f t="shared" si="3"/>
        <v>50.235212375000003</v>
      </c>
      <c r="N46" s="26">
        <f t="shared" si="3"/>
        <v>59.385400952586203</v>
      </c>
      <c r="O46" s="26">
        <f t="shared" si="2"/>
        <v>535.23593320240809</v>
      </c>
      <c r="P46" s="155">
        <f>SUM($C46:D46)</f>
        <v>84.345285975299021</v>
      </c>
      <c r="Q46" s="156">
        <f>SUM($C46:E46)</f>
        <v>125.37525605037409</v>
      </c>
      <c r="R46" s="156">
        <f>SUM($C46:F46)</f>
        <v>162.75156523673772</v>
      </c>
      <c r="S46" s="156">
        <f>SUM($C46:G46)</f>
        <v>201.97886874128318</v>
      </c>
      <c r="T46" s="156">
        <f>SUM($C46:H46)</f>
        <v>243.41179517431891</v>
      </c>
      <c r="U46" s="156">
        <f>SUM($C46:I46)</f>
        <v>286.61176982476138</v>
      </c>
      <c r="V46" s="156">
        <f>SUM($C46:J46)</f>
        <v>331.21884447827017</v>
      </c>
      <c r="W46" s="156">
        <f>SUM($C46:K46)</f>
        <v>377.13536073258052</v>
      </c>
      <c r="X46" s="156">
        <f>SUM($C46:L46)</f>
        <v>425.61531987482192</v>
      </c>
      <c r="Y46" s="157">
        <f>SUM($C46:M46)</f>
        <v>475.85053224982192</v>
      </c>
    </row>
    <row r="47" spans="2:25" x14ac:dyDescent="0.2">
      <c r="B47" s="143" t="s">
        <v>10</v>
      </c>
      <c r="C47" s="26">
        <f t="shared" ref="C47:N47" si="4">C13/(SUM(C$12:C$26)-C$15)*C$32</f>
        <v>25.382517199376949</v>
      </c>
      <c r="D47" s="26">
        <f t="shared" si="4"/>
        <v>25.224654385802467</v>
      </c>
      <c r="E47" s="26">
        <f t="shared" si="4"/>
        <v>24.617982045045046</v>
      </c>
      <c r="F47" s="26">
        <f t="shared" si="4"/>
        <v>24.917539457575757</v>
      </c>
      <c r="G47" s="26">
        <f t="shared" si="4"/>
        <v>26.151535669696969</v>
      </c>
      <c r="H47" s="26">
        <f t="shared" si="4"/>
        <v>27.621950955357143</v>
      </c>
      <c r="I47" s="26">
        <f t="shared" si="4"/>
        <v>28.799983100294991</v>
      </c>
      <c r="J47" s="26">
        <f t="shared" si="4"/>
        <v>34.69439139717349</v>
      </c>
      <c r="K47" s="26">
        <f t="shared" si="4"/>
        <v>35.712845975574716</v>
      </c>
      <c r="L47" s="26">
        <f t="shared" si="4"/>
        <v>37.706634888409972</v>
      </c>
      <c r="M47" s="26">
        <f t="shared" si="4"/>
        <v>39.071831847222228</v>
      </c>
      <c r="N47" s="26">
        <f t="shared" si="4"/>
        <v>46.188645185344825</v>
      </c>
      <c r="O47" s="26">
        <f t="shared" si="2"/>
        <v>376.0905121068746</v>
      </c>
      <c r="P47" s="155">
        <f>SUM($C47:D47)</f>
        <v>50.607171585179415</v>
      </c>
      <c r="Q47" s="156">
        <f>SUM($C47:E47)</f>
        <v>75.225153630224469</v>
      </c>
      <c r="R47" s="156">
        <f>SUM($C47:F47)</f>
        <v>100.14269308780023</v>
      </c>
      <c r="S47" s="156">
        <f>SUM($C47:G47)</f>
        <v>126.29422875749719</v>
      </c>
      <c r="T47" s="156">
        <f>SUM($C47:H47)</f>
        <v>153.91617971285433</v>
      </c>
      <c r="U47" s="156">
        <f>SUM($C47:I47)</f>
        <v>182.71616281314931</v>
      </c>
      <c r="V47" s="156">
        <f>SUM($C47:J47)</f>
        <v>217.4105542103228</v>
      </c>
      <c r="W47" s="156">
        <f>SUM($C47:K47)</f>
        <v>253.12340018589751</v>
      </c>
      <c r="X47" s="156">
        <f>SUM($C47:L47)</f>
        <v>290.83003507430749</v>
      </c>
      <c r="Y47" s="157">
        <f>SUM($C47:M47)</f>
        <v>329.90186692152975</v>
      </c>
    </row>
    <row r="48" spans="2:25" x14ac:dyDescent="0.2">
      <c r="B48" s="143" t="s">
        <v>11</v>
      </c>
      <c r="C48" s="26">
        <f t="shared" ref="C48:N48" si="5">C14/(SUM(C$12:C$26)-C$15)*C$32</f>
        <v>33.843356265835929</v>
      </c>
      <c r="D48" s="26">
        <f t="shared" si="5"/>
        <v>33.632872514403289</v>
      </c>
      <c r="E48" s="26">
        <f t="shared" si="5"/>
        <v>32.823976060060055</v>
      </c>
      <c r="F48" s="26">
        <f t="shared" si="5"/>
        <v>33.223385943434344</v>
      </c>
      <c r="G48" s="26">
        <f t="shared" si="5"/>
        <v>30.510124947979797</v>
      </c>
      <c r="H48" s="26">
        <f t="shared" si="5"/>
        <v>32.225609447916668</v>
      </c>
      <c r="I48" s="26">
        <f t="shared" si="5"/>
        <v>33.599980283677489</v>
      </c>
      <c r="J48" s="26">
        <f t="shared" si="5"/>
        <v>34.69439139717349</v>
      </c>
      <c r="K48" s="26">
        <f t="shared" si="5"/>
        <v>35.712845975574716</v>
      </c>
      <c r="L48" s="26">
        <f t="shared" si="5"/>
        <v>37.706634888409972</v>
      </c>
      <c r="M48" s="26">
        <f t="shared" si="5"/>
        <v>39.071831847222228</v>
      </c>
      <c r="N48" s="26">
        <f t="shared" si="5"/>
        <v>46.188645185344825</v>
      </c>
      <c r="O48" s="26">
        <f t="shared" si="2"/>
        <v>423.23365475703281</v>
      </c>
      <c r="P48" s="155">
        <f>SUM($C48:D48)</f>
        <v>67.476228780239211</v>
      </c>
      <c r="Q48" s="156">
        <f>SUM($C48:E48)</f>
        <v>100.30020484029927</v>
      </c>
      <c r="R48" s="156">
        <f>SUM($C48:F48)</f>
        <v>133.52359078373362</v>
      </c>
      <c r="S48" s="156">
        <f>SUM($C48:G48)</f>
        <v>164.03371573171341</v>
      </c>
      <c r="T48" s="156">
        <f>SUM($C48:H48)</f>
        <v>196.25932517963008</v>
      </c>
      <c r="U48" s="156">
        <f>SUM($C48:I48)</f>
        <v>229.85930546330758</v>
      </c>
      <c r="V48" s="156">
        <f>SUM($C48:J48)</f>
        <v>264.55369686048107</v>
      </c>
      <c r="W48" s="156">
        <f>SUM($C48:K48)</f>
        <v>300.26654283605581</v>
      </c>
      <c r="X48" s="156">
        <f>SUM($C48:L48)</f>
        <v>337.97317772446576</v>
      </c>
      <c r="Y48" s="157">
        <f>SUM($C48:M48)</f>
        <v>377.04500957168796</v>
      </c>
    </row>
    <row r="49" spans="2:25" x14ac:dyDescent="0.2">
      <c r="B49" s="143" t="s">
        <v>33</v>
      </c>
      <c r="C49" s="26">
        <f>C34</f>
        <v>60.428666666666665</v>
      </c>
      <c r="D49" s="26">
        <f t="shared" ref="D49:N49" si="6">D34</f>
        <v>60.428666666666665</v>
      </c>
      <c r="E49" s="26">
        <f t="shared" si="6"/>
        <v>60.428666666666665</v>
      </c>
      <c r="F49" s="26">
        <f t="shared" si="6"/>
        <v>60.428666666666665</v>
      </c>
      <c r="G49" s="26">
        <f t="shared" si="6"/>
        <v>68.022429166666669</v>
      </c>
      <c r="H49" s="26">
        <f t="shared" si="6"/>
        <v>75.616191666666666</v>
      </c>
      <c r="I49" s="26">
        <f t="shared" si="6"/>
        <v>83.209954166666662</v>
      </c>
      <c r="J49" s="26">
        <f t="shared" si="6"/>
        <v>90.803716666666659</v>
      </c>
      <c r="K49" s="26">
        <f t="shared" si="6"/>
        <v>98.397479166666656</v>
      </c>
      <c r="L49" s="26">
        <f t="shared" si="6"/>
        <v>105.99124166666667</v>
      </c>
      <c r="M49" s="26">
        <f t="shared" si="6"/>
        <v>113.58500416666666</v>
      </c>
      <c r="N49" s="26">
        <f t="shared" si="6"/>
        <v>121.17876666666666</v>
      </c>
      <c r="O49" s="26">
        <f t="shared" si="2"/>
        <v>998.51944999999989</v>
      </c>
      <c r="P49" s="155">
        <f>SUM($C49:D49)</f>
        <v>120.85733333333333</v>
      </c>
      <c r="Q49" s="156">
        <f>SUM($C49:E49)</f>
        <v>181.286</v>
      </c>
      <c r="R49" s="156">
        <f>SUM($C49:F49)</f>
        <v>241.71466666666666</v>
      </c>
      <c r="S49" s="156">
        <f>SUM($C49:G49)</f>
        <v>309.73709583333334</v>
      </c>
      <c r="T49" s="156">
        <f>SUM($C49:H49)</f>
        <v>385.35328750000002</v>
      </c>
      <c r="U49" s="156">
        <f>SUM($C49:I49)</f>
        <v>468.56324166666667</v>
      </c>
      <c r="V49" s="156">
        <f>SUM($C49:J49)</f>
        <v>559.36695833333329</v>
      </c>
      <c r="W49" s="156">
        <f>SUM($C49:K49)</f>
        <v>657.76443749999999</v>
      </c>
      <c r="X49" s="156">
        <f>SUM($C49:L49)</f>
        <v>763.7556791666666</v>
      </c>
      <c r="Y49" s="157">
        <f>SUM($C49:M49)</f>
        <v>877.34068333333323</v>
      </c>
    </row>
    <row r="50" spans="2:25" x14ac:dyDescent="0.2">
      <c r="B50" s="143" t="s">
        <v>34</v>
      </c>
      <c r="C50" s="26">
        <f t="shared" ref="C50:N50" si="7">C16/(SUM(C$12:C$26)-C$15)*C$32</f>
        <v>25.382517199376949</v>
      </c>
      <c r="D50" s="26">
        <f t="shared" si="7"/>
        <v>25.224654385802467</v>
      </c>
      <c r="E50" s="26">
        <f t="shared" si="7"/>
        <v>24.617982045045046</v>
      </c>
      <c r="F50" s="26">
        <f t="shared" si="7"/>
        <v>24.917539457575757</v>
      </c>
      <c r="G50" s="26">
        <f t="shared" si="7"/>
        <v>26.151535669696969</v>
      </c>
      <c r="H50" s="26">
        <f t="shared" si="7"/>
        <v>27.621950955357143</v>
      </c>
      <c r="I50" s="26">
        <f t="shared" si="7"/>
        <v>28.799983100294991</v>
      </c>
      <c r="J50" s="26">
        <f t="shared" si="7"/>
        <v>29.738049769005848</v>
      </c>
      <c r="K50" s="26">
        <f t="shared" si="7"/>
        <v>30.611010836206898</v>
      </c>
      <c r="L50" s="26">
        <f t="shared" si="7"/>
        <v>32.319972761494256</v>
      </c>
      <c r="M50" s="26">
        <f t="shared" si="7"/>
        <v>33.490141583333333</v>
      </c>
      <c r="N50" s="26">
        <f t="shared" si="7"/>
        <v>39.590267301724133</v>
      </c>
      <c r="O50" s="26">
        <f t="shared" si="2"/>
        <v>348.46560506491375</v>
      </c>
      <c r="P50" s="155">
        <f>SUM($C50:D50)</f>
        <v>50.607171585179415</v>
      </c>
      <c r="Q50" s="156">
        <f>SUM($C50:E50)</f>
        <v>75.225153630224469</v>
      </c>
      <c r="R50" s="156">
        <f>SUM($C50:F50)</f>
        <v>100.14269308780023</v>
      </c>
      <c r="S50" s="156">
        <f>SUM($C50:G50)</f>
        <v>126.29422875749719</v>
      </c>
      <c r="T50" s="156">
        <f>SUM($C50:H50)</f>
        <v>153.91617971285433</v>
      </c>
      <c r="U50" s="156">
        <f>SUM($C50:I50)</f>
        <v>182.71616281314931</v>
      </c>
      <c r="V50" s="156">
        <f>SUM($C50:J50)</f>
        <v>212.45421258215515</v>
      </c>
      <c r="W50" s="156">
        <f>SUM($C50:K50)</f>
        <v>243.06522341836205</v>
      </c>
      <c r="X50" s="156">
        <f>SUM($C50:L50)</f>
        <v>275.38519617985628</v>
      </c>
      <c r="Y50" s="157">
        <f>SUM($C50:M50)</f>
        <v>308.87533776318963</v>
      </c>
    </row>
    <row r="51" spans="2:25" x14ac:dyDescent="0.2">
      <c r="B51" s="143" t="s">
        <v>35</v>
      </c>
      <c r="C51" s="26">
        <f t="shared" ref="C51:N51" si="8">C17/(SUM(C$12:C$26)-C$15)*C$32</f>
        <v>25.382517199376949</v>
      </c>
      <c r="D51" s="26">
        <f t="shared" si="8"/>
        <v>29.428763450102881</v>
      </c>
      <c r="E51" s="26">
        <f t="shared" si="8"/>
        <v>28.720979052552547</v>
      </c>
      <c r="F51" s="26">
        <f t="shared" si="8"/>
        <v>29.070462700505047</v>
      </c>
      <c r="G51" s="26">
        <f t="shared" si="8"/>
        <v>30.510124947979797</v>
      </c>
      <c r="H51" s="26">
        <f t="shared" si="8"/>
        <v>32.225609447916668</v>
      </c>
      <c r="I51" s="26">
        <f t="shared" si="8"/>
        <v>33.599980283677489</v>
      </c>
      <c r="J51" s="26">
        <f t="shared" si="8"/>
        <v>34.69439139717349</v>
      </c>
      <c r="K51" s="26">
        <f t="shared" si="8"/>
        <v>40.81468111494253</v>
      </c>
      <c r="L51" s="26">
        <f t="shared" si="8"/>
        <v>43.093297015325675</v>
      </c>
      <c r="M51" s="26">
        <f t="shared" si="8"/>
        <v>44.653522111111116</v>
      </c>
      <c r="N51" s="26">
        <f t="shared" si="8"/>
        <v>52.78702306896551</v>
      </c>
      <c r="O51" s="26">
        <f t="shared" si="2"/>
        <v>424.98135178962968</v>
      </c>
      <c r="P51" s="155">
        <f>SUM($C51:D51)</f>
        <v>54.811280649479826</v>
      </c>
      <c r="Q51" s="156">
        <f>SUM($C51:E51)</f>
        <v>83.532259702032377</v>
      </c>
      <c r="R51" s="156">
        <f>SUM($C51:F51)</f>
        <v>112.60272240253742</v>
      </c>
      <c r="S51" s="156">
        <f>SUM($C51:G51)</f>
        <v>143.11284735051723</v>
      </c>
      <c r="T51" s="156">
        <f>SUM($C51:H51)</f>
        <v>175.3384567984339</v>
      </c>
      <c r="U51" s="156">
        <f>SUM($C51:I51)</f>
        <v>208.93843708211139</v>
      </c>
      <c r="V51" s="156">
        <f>SUM($C51:J51)</f>
        <v>243.63282847928488</v>
      </c>
      <c r="W51" s="156">
        <f>SUM($C51:K51)</f>
        <v>284.44750959422743</v>
      </c>
      <c r="X51" s="156">
        <f>SUM($C51:L51)</f>
        <v>327.5408066095531</v>
      </c>
      <c r="Y51" s="157">
        <f>SUM($C51:M51)</f>
        <v>372.1943287206642</v>
      </c>
    </row>
    <row r="52" spans="2:25" x14ac:dyDescent="0.2">
      <c r="B52" s="143" t="s">
        <v>36</v>
      </c>
      <c r="C52" s="26">
        <f t="shared" ref="C52:N52" si="9">C18/(SUM(C$12:C$26)-C$15)*C$32</f>
        <v>42.304195332294917</v>
      </c>
      <c r="D52" s="26">
        <f t="shared" si="9"/>
        <v>42.041090643004111</v>
      </c>
      <c r="E52" s="26">
        <f t="shared" si="9"/>
        <v>41.02997007507507</v>
      </c>
      <c r="F52" s="26">
        <f t="shared" si="9"/>
        <v>41.529232429292932</v>
      </c>
      <c r="G52" s="26">
        <f t="shared" si="9"/>
        <v>43.585892782828289</v>
      </c>
      <c r="H52" s="26">
        <f t="shared" si="9"/>
        <v>46.036584925595243</v>
      </c>
      <c r="I52" s="26">
        <f t="shared" si="9"/>
        <v>47.999971833824986</v>
      </c>
      <c r="J52" s="26">
        <f t="shared" si="9"/>
        <v>49.56341628167641</v>
      </c>
      <c r="K52" s="26">
        <f t="shared" si="9"/>
        <v>51.018351393678167</v>
      </c>
      <c r="L52" s="26">
        <f t="shared" si="9"/>
        <v>53.8666212691571</v>
      </c>
      <c r="M52" s="26">
        <f t="shared" si="9"/>
        <v>55.816902638888898</v>
      </c>
      <c r="N52" s="26">
        <f t="shared" si="9"/>
        <v>65.983778836206895</v>
      </c>
      <c r="O52" s="26">
        <f t="shared" si="2"/>
        <v>580.776008441523</v>
      </c>
      <c r="P52" s="155">
        <f>SUM($C52:D52)</f>
        <v>84.345285975299021</v>
      </c>
      <c r="Q52" s="156">
        <f>SUM($C52:E52)</f>
        <v>125.37525605037409</v>
      </c>
      <c r="R52" s="156">
        <f>SUM($C52:F52)</f>
        <v>166.90448847966701</v>
      </c>
      <c r="S52" s="156">
        <f>SUM($C52:G52)</f>
        <v>210.4903812624953</v>
      </c>
      <c r="T52" s="156">
        <f>SUM($C52:H52)</f>
        <v>256.52696618809057</v>
      </c>
      <c r="U52" s="156">
        <f>SUM($C52:I52)</f>
        <v>304.52693802191556</v>
      </c>
      <c r="V52" s="156">
        <f>SUM($C52:J52)</f>
        <v>354.09035430359199</v>
      </c>
      <c r="W52" s="156">
        <f>SUM($C52:K52)</f>
        <v>405.10870569727018</v>
      </c>
      <c r="X52" s="156">
        <f>SUM($C52:L52)</f>
        <v>458.9753269664273</v>
      </c>
      <c r="Y52" s="157">
        <f>SUM($C52:M52)</f>
        <v>514.79222960531615</v>
      </c>
    </row>
    <row r="53" spans="2:25" x14ac:dyDescent="0.2">
      <c r="B53" s="143" t="s">
        <v>37</v>
      </c>
      <c r="C53" s="26">
        <f t="shared" ref="C53:N53" si="10">C19/(SUM(C$12:C$26)-C$15)*C$32</f>
        <v>21.152097666147458</v>
      </c>
      <c r="D53" s="26">
        <f t="shared" si="10"/>
        <v>21.020545321502055</v>
      </c>
      <c r="E53" s="26">
        <f t="shared" si="10"/>
        <v>20.514985037537535</v>
      </c>
      <c r="F53" s="26">
        <f t="shared" si="10"/>
        <v>20.764616214646466</v>
      </c>
      <c r="G53" s="26">
        <f t="shared" si="10"/>
        <v>21.792946391414144</v>
      </c>
      <c r="H53" s="26">
        <f t="shared" si="10"/>
        <v>23.018292462797621</v>
      </c>
      <c r="I53" s="26">
        <f t="shared" si="10"/>
        <v>23.999985916912493</v>
      </c>
      <c r="J53" s="26">
        <f t="shared" si="10"/>
        <v>24.781708140838205</v>
      </c>
      <c r="K53" s="26">
        <f t="shared" si="10"/>
        <v>25.509175696839083</v>
      </c>
      <c r="L53" s="26">
        <f t="shared" si="10"/>
        <v>26.93331063457855</v>
      </c>
      <c r="M53" s="26">
        <f t="shared" si="10"/>
        <v>27.908451319444449</v>
      </c>
      <c r="N53" s="26">
        <f t="shared" si="10"/>
        <v>32.991889418103447</v>
      </c>
      <c r="O53" s="26">
        <f t="shared" si="2"/>
        <v>290.3880042207615</v>
      </c>
      <c r="P53" s="155">
        <f>SUM($C53:D53)</f>
        <v>42.17264298764951</v>
      </c>
      <c r="Q53" s="156">
        <f>SUM($C53:E53)</f>
        <v>62.687628025187045</v>
      </c>
      <c r="R53" s="156">
        <f>SUM($C53:F53)</f>
        <v>83.452244239833504</v>
      </c>
      <c r="S53" s="156">
        <f>SUM($C53:G53)</f>
        <v>105.24519063124765</v>
      </c>
      <c r="T53" s="156">
        <f>SUM($C53:H53)</f>
        <v>128.26348309404528</v>
      </c>
      <c r="U53" s="156">
        <f>SUM($C53:I53)</f>
        <v>152.26346901095778</v>
      </c>
      <c r="V53" s="156">
        <f>SUM($C53:J53)</f>
        <v>177.045177151796</v>
      </c>
      <c r="W53" s="156">
        <f>SUM($C53:K53)</f>
        <v>202.55435284863509</v>
      </c>
      <c r="X53" s="156">
        <f>SUM($C53:L53)</f>
        <v>229.48766348321365</v>
      </c>
      <c r="Y53" s="157">
        <f>SUM($C53:M53)</f>
        <v>257.39611480265808</v>
      </c>
    </row>
    <row r="54" spans="2:25" x14ac:dyDescent="0.2">
      <c r="B54" s="143" t="s">
        <v>453</v>
      </c>
      <c r="C54" s="26">
        <f t="shared" ref="C54:N54" si="11">C20/(SUM(C$12:C$26)-C$15)*C$32</f>
        <v>33.843356265835929</v>
      </c>
      <c r="D54" s="26">
        <f t="shared" si="11"/>
        <v>33.632872514403289</v>
      </c>
      <c r="E54" s="26">
        <f t="shared" si="11"/>
        <v>32.823976060060055</v>
      </c>
      <c r="F54" s="26">
        <f t="shared" si="11"/>
        <v>33.223385943434344</v>
      </c>
      <c r="G54" s="26">
        <f t="shared" si="11"/>
        <v>34.868714226262625</v>
      </c>
      <c r="H54" s="26">
        <f t="shared" si="11"/>
        <v>41.432926433035718</v>
      </c>
      <c r="I54" s="26">
        <f t="shared" si="11"/>
        <v>43.199974650442485</v>
      </c>
      <c r="J54" s="26">
        <f t="shared" si="11"/>
        <v>44.607074653508775</v>
      </c>
      <c r="K54" s="26">
        <f t="shared" si="11"/>
        <v>45.916516254310345</v>
      </c>
      <c r="L54" s="26">
        <f t="shared" si="11"/>
        <v>48.479959142241391</v>
      </c>
      <c r="M54" s="26">
        <f t="shared" si="11"/>
        <v>50.235212375000003</v>
      </c>
      <c r="N54" s="26">
        <f t="shared" si="11"/>
        <v>59.385400952586203</v>
      </c>
      <c r="O54" s="26">
        <f t="shared" si="2"/>
        <v>501.64936947112119</v>
      </c>
      <c r="P54" s="155">
        <f>SUM($C54:D54)</f>
        <v>67.476228780239211</v>
      </c>
      <c r="Q54" s="156">
        <f>SUM($C54:E54)</f>
        <v>100.30020484029927</v>
      </c>
      <c r="R54" s="156">
        <f>SUM($C54:F54)</f>
        <v>133.52359078373362</v>
      </c>
      <c r="S54" s="156">
        <f>SUM($C54:G54)</f>
        <v>168.39230500999625</v>
      </c>
      <c r="T54" s="156">
        <f>SUM($C54:H54)</f>
        <v>209.82523144303195</v>
      </c>
      <c r="U54" s="156">
        <f>SUM($C54:I54)</f>
        <v>253.02520609347442</v>
      </c>
      <c r="V54" s="156">
        <f>SUM($C54:J54)</f>
        <v>297.63228074698321</v>
      </c>
      <c r="W54" s="156">
        <f>SUM($C54:K54)</f>
        <v>343.54879700129356</v>
      </c>
      <c r="X54" s="156">
        <f>SUM($C54:L54)</f>
        <v>392.02875614353496</v>
      </c>
      <c r="Y54" s="157">
        <f>SUM($C54:M54)</f>
        <v>442.26396851853497</v>
      </c>
    </row>
    <row r="55" spans="2:25" x14ac:dyDescent="0.2">
      <c r="B55" s="143" t="s">
        <v>39</v>
      </c>
      <c r="C55" s="26">
        <f t="shared" ref="C55:N55" si="12">C21/(SUM(C$12:C$26)-C$15)*C$32</f>
        <v>29.612936732606439</v>
      </c>
      <c r="D55" s="26">
        <f t="shared" si="12"/>
        <v>29.428763450102881</v>
      </c>
      <c r="E55" s="26">
        <f t="shared" si="12"/>
        <v>28.720979052552547</v>
      </c>
      <c r="F55" s="26">
        <f t="shared" si="12"/>
        <v>29.070462700505047</v>
      </c>
      <c r="G55" s="26">
        <f t="shared" si="12"/>
        <v>30.510124947979797</v>
      </c>
      <c r="H55" s="26">
        <f t="shared" si="12"/>
        <v>36.829267940476193</v>
      </c>
      <c r="I55" s="26">
        <f t="shared" si="12"/>
        <v>38.39997746705999</v>
      </c>
      <c r="J55" s="26">
        <f t="shared" si="12"/>
        <v>39.650733025341133</v>
      </c>
      <c r="K55" s="26">
        <f t="shared" si="12"/>
        <v>40.81468111494253</v>
      </c>
      <c r="L55" s="26">
        <f t="shared" si="12"/>
        <v>43.093297015325675</v>
      </c>
      <c r="M55" s="26">
        <f t="shared" si="12"/>
        <v>44.653522111111116</v>
      </c>
      <c r="N55" s="26">
        <f t="shared" si="12"/>
        <v>52.78702306896551</v>
      </c>
      <c r="O55" s="26">
        <f t="shared" si="2"/>
        <v>443.57176862696883</v>
      </c>
      <c r="P55" s="155">
        <f>SUM($C55:D55)</f>
        <v>59.04170018270932</v>
      </c>
      <c r="Q55" s="156">
        <f>SUM($C55:E55)</f>
        <v>87.762679235261871</v>
      </c>
      <c r="R55" s="156">
        <f>SUM($C55:F55)</f>
        <v>116.83314193576692</v>
      </c>
      <c r="S55" s="156">
        <f>SUM($C55:G55)</f>
        <v>147.34326688374671</v>
      </c>
      <c r="T55" s="156">
        <f>SUM($C55:H55)</f>
        <v>184.17253482422291</v>
      </c>
      <c r="U55" s="156">
        <f>SUM($C55:I55)</f>
        <v>222.57251229128289</v>
      </c>
      <c r="V55" s="156">
        <f>SUM($C55:J55)</f>
        <v>262.223245316624</v>
      </c>
      <c r="W55" s="156">
        <f>SUM($C55:K55)</f>
        <v>303.03792643156652</v>
      </c>
      <c r="X55" s="156">
        <f>SUM($C55:L55)</f>
        <v>346.13122344689219</v>
      </c>
      <c r="Y55" s="157">
        <f>SUM($C55:M55)</f>
        <v>390.78474555800329</v>
      </c>
    </row>
    <row r="56" spans="2:25" x14ac:dyDescent="0.2">
      <c r="B56" s="143" t="s">
        <v>451</v>
      </c>
      <c r="C56" s="26">
        <f t="shared" ref="C56:N56" si="13">C22/(SUM(C$12:C$26)-C$15)*C$32</f>
        <v>38.073775799065423</v>
      </c>
      <c r="D56" s="26">
        <f t="shared" si="13"/>
        <v>37.8369815787037</v>
      </c>
      <c r="E56" s="26">
        <f t="shared" si="13"/>
        <v>41.02997007507507</v>
      </c>
      <c r="F56" s="26">
        <f t="shared" si="13"/>
        <v>41.529232429292932</v>
      </c>
      <c r="G56" s="26">
        <f t="shared" si="13"/>
        <v>43.585892782828289</v>
      </c>
      <c r="H56" s="26">
        <f t="shared" si="13"/>
        <v>46.036584925595243</v>
      </c>
      <c r="I56" s="26">
        <f t="shared" si="13"/>
        <v>52.799969017207481</v>
      </c>
      <c r="J56" s="26">
        <f t="shared" si="13"/>
        <v>54.519757909844053</v>
      </c>
      <c r="K56" s="26">
        <f t="shared" si="13"/>
        <v>56.120186533045974</v>
      </c>
      <c r="L56" s="26">
        <f t="shared" si="13"/>
        <v>59.253283396072803</v>
      </c>
      <c r="M56" s="26">
        <f t="shared" si="13"/>
        <v>61.398592902777779</v>
      </c>
      <c r="N56" s="26">
        <f t="shared" si="13"/>
        <v>72.58215671982758</v>
      </c>
      <c r="O56" s="26">
        <f t="shared" si="2"/>
        <v>604.76638406933625</v>
      </c>
      <c r="P56" s="155">
        <f>SUM($C56:D56)</f>
        <v>75.91075737776913</v>
      </c>
      <c r="Q56" s="156">
        <f>SUM($C56:E56)</f>
        <v>116.9407274528442</v>
      </c>
      <c r="R56" s="156">
        <f>SUM($C56:F56)</f>
        <v>158.46995988213712</v>
      </c>
      <c r="S56" s="156">
        <f>SUM($C56:G56)</f>
        <v>202.05585266496541</v>
      </c>
      <c r="T56" s="156">
        <f>SUM($C56:H56)</f>
        <v>248.09243759056065</v>
      </c>
      <c r="U56" s="156">
        <f>SUM($C56:I56)</f>
        <v>300.89240660776812</v>
      </c>
      <c r="V56" s="156">
        <f>SUM($C56:J56)</f>
        <v>355.41216451761215</v>
      </c>
      <c r="W56" s="156">
        <f>SUM($C56:K56)</f>
        <v>411.53235105065812</v>
      </c>
      <c r="X56" s="156">
        <f>SUM($C56:L56)</f>
        <v>470.78563444673091</v>
      </c>
      <c r="Y56" s="157">
        <f>SUM($C56:M56)</f>
        <v>532.18422734950866</v>
      </c>
    </row>
    <row r="57" spans="2:25" x14ac:dyDescent="0.2">
      <c r="B57" s="143" t="s">
        <v>13</v>
      </c>
      <c r="C57" s="26">
        <f t="shared" ref="C57:N57" si="14">C23/(SUM(C$12:C$26)-C$15)*C$32</f>
        <v>29.612936732606439</v>
      </c>
      <c r="D57" s="26">
        <f t="shared" si="14"/>
        <v>29.428763450102881</v>
      </c>
      <c r="E57" s="26">
        <f t="shared" si="14"/>
        <v>32.823976060060055</v>
      </c>
      <c r="F57" s="26">
        <f t="shared" si="14"/>
        <v>33.223385943434344</v>
      </c>
      <c r="G57" s="26">
        <f t="shared" si="14"/>
        <v>34.868714226262625</v>
      </c>
      <c r="H57" s="26">
        <f t="shared" si="14"/>
        <v>36.829267940476193</v>
      </c>
      <c r="I57" s="26">
        <f t="shared" si="14"/>
        <v>38.39997746705999</v>
      </c>
      <c r="J57" s="26">
        <f t="shared" si="14"/>
        <v>39.650733025341133</v>
      </c>
      <c r="K57" s="26">
        <f t="shared" si="14"/>
        <v>40.81468111494253</v>
      </c>
      <c r="L57" s="26">
        <f t="shared" si="14"/>
        <v>43.093297015325675</v>
      </c>
      <c r="M57" s="26">
        <f t="shared" si="14"/>
        <v>44.653522111111116</v>
      </c>
      <c r="N57" s="26">
        <f t="shared" si="14"/>
        <v>52.78702306896551</v>
      </c>
      <c r="O57" s="26">
        <f t="shared" si="2"/>
        <v>456.18627815568846</v>
      </c>
      <c r="P57" s="155">
        <f>SUM($C57:D57)</f>
        <v>59.04170018270932</v>
      </c>
      <c r="Q57" s="156">
        <f>SUM($C57:E57)</f>
        <v>91.865676242769382</v>
      </c>
      <c r="R57" s="156">
        <f>SUM($C57:F57)</f>
        <v>125.08906218620373</v>
      </c>
      <c r="S57" s="156">
        <f>SUM($C57:G57)</f>
        <v>159.95777641246636</v>
      </c>
      <c r="T57" s="156">
        <f>SUM($C57:H57)</f>
        <v>196.78704435294256</v>
      </c>
      <c r="U57" s="156">
        <f>SUM($C57:I57)</f>
        <v>235.18702182000254</v>
      </c>
      <c r="V57" s="156">
        <f>SUM($C57:J57)</f>
        <v>274.83775484534368</v>
      </c>
      <c r="W57" s="156">
        <f>SUM($C57:K57)</f>
        <v>315.6524359602862</v>
      </c>
      <c r="X57" s="156">
        <f>SUM($C57:L57)</f>
        <v>358.74573297561187</v>
      </c>
      <c r="Y57" s="157">
        <f>SUM($C57:M57)</f>
        <v>403.39925508672297</v>
      </c>
    </row>
    <row r="58" spans="2:25" x14ac:dyDescent="0.2">
      <c r="B58" s="143" t="s">
        <v>455</v>
      </c>
      <c r="C58" s="26">
        <f t="shared" ref="C58:N58" si="15">C24/(SUM(C$12:C$26)-C$15)*C$32</f>
        <v>29.612936732606439</v>
      </c>
      <c r="D58" s="26">
        <f t="shared" si="15"/>
        <v>29.428763450102881</v>
      </c>
      <c r="E58" s="26">
        <f t="shared" si="15"/>
        <v>32.823976060060055</v>
      </c>
      <c r="F58" s="26">
        <f t="shared" si="15"/>
        <v>33.223385943434344</v>
      </c>
      <c r="G58" s="26">
        <f t="shared" si="15"/>
        <v>34.868714226262625</v>
      </c>
      <c r="H58" s="26">
        <f t="shared" si="15"/>
        <v>36.829267940476193</v>
      </c>
      <c r="I58" s="26">
        <f t="shared" si="15"/>
        <v>38.39997746705999</v>
      </c>
      <c r="J58" s="26">
        <f t="shared" si="15"/>
        <v>39.650733025341133</v>
      </c>
      <c r="K58" s="26">
        <f t="shared" si="15"/>
        <v>40.81468111494253</v>
      </c>
      <c r="L58" s="26">
        <f t="shared" si="15"/>
        <v>43.093297015325675</v>
      </c>
      <c r="M58" s="26">
        <f t="shared" si="15"/>
        <v>44.653522111111116</v>
      </c>
      <c r="N58" s="26">
        <f t="shared" si="15"/>
        <v>52.78702306896551</v>
      </c>
      <c r="O58" s="26">
        <f t="shared" si="2"/>
        <v>456.18627815568846</v>
      </c>
      <c r="P58" s="155">
        <f>SUM($C58:D58)</f>
        <v>59.04170018270932</v>
      </c>
      <c r="Q58" s="156">
        <f>SUM($C58:E58)</f>
        <v>91.865676242769382</v>
      </c>
      <c r="R58" s="156">
        <f>SUM($C58:F58)</f>
        <v>125.08906218620373</v>
      </c>
      <c r="S58" s="156">
        <f>SUM($C58:G58)</f>
        <v>159.95777641246636</v>
      </c>
      <c r="T58" s="156">
        <f>SUM($C58:H58)</f>
        <v>196.78704435294256</v>
      </c>
      <c r="U58" s="156">
        <f>SUM($C58:I58)</f>
        <v>235.18702182000254</v>
      </c>
      <c r="V58" s="156">
        <f>SUM($C58:J58)</f>
        <v>274.83775484534368</v>
      </c>
      <c r="W58" s="156">
        <f>SUM($C58:K58)</f>
        <v>315.6524359602862</v>
      </c>
      <c r="X58" s="156">
        <f>SUM($C58:L58)</f>
        <v>358.74573297561187</v>
      </c>
      <c r="Y58" s="157">
        <f>SUM($C58:M58)</f>
        <v>403.39925508672297</v>
      </c>
    </row>
    <row r="59" spans="2:25" x14ac:dyDescent="0.2">
      <c r="B59" s="143" t="s">
        <v>452</v>
      </c>
      <c r="C59" s="26">
        <f t="shared" ref="C59:N59" si="16">C25/(SUM(C$12:C$26)-C$15)*C$32</f>
        <v>38.073775799065423</v>
      </c>
      <c r="D59" s="26">
        <f t="shared" si="16"/>
        <v>37.8369815787037</v>
      </c>
      <c r="E59" s="26">
        <f t="shared" si="16"/>
        <v>41.02997007507507</v>
      </c>
      <c r="F59" s="26">
        <f t="shared" si="16"/>
        <v>41.529232429292932</v>
      </c>
      <c r="G59" s="26">
        <f t="shared" si="16"/>
        <v>47.944482061111117</v>
      </c>
      <c r="H59" s="26">
        <f t="shared" si="16"/>
        <v>50.64024341815476</v>
      </c>
      <c r="I59" s="26">
        <f t="shared" si="16"/>
        <v>52.799969017207481</v>
      </c>
      <c r="J59" s="26">
        <f t="shared" si="16"/>
        <v>54.519757909844053</v>
      </c>
      <c r="K59" s="26">
        <f t="shared" si="16"/>
        <v>61.222021672413796</v>
      </c>
      <c r="L59" s="26">
        <f t="shared" si="16"/>
        <v>64.639945522988512</v>
      </c>
      <c r="M59" s="26">
        <f t="shared" si="16"/>
        <v>66.980283166666666</v>
      </c>
      <c r="N59" s="26">
        <f t="shared" si="16"/>
        <v>79.180534603448265</v>
      </c>
      <c r="O59" s="26">
        <f t="shared" si="2"/>
        <v>636.39719725397174</v>
      </c>
      <c r="P59" s="155">
        <f>SUM($C59:D59)</f>
        <v>75.91075737776913</v>
      </c>
      <c r="Q59" s="156">
        <f>SUM($C59:E59)</f>
        <v>116.9407274528442</v>
      </c>
      <c r="R59" s="156">
        <f>SUM($C59:F59)</f>
        <v>158.46995988213712</v>
      </c>
      <c r="S59" s="156">
        <f>SUM($C59:G59)</f>
        <v>206.41444194324822</v>
      </c>
      <c r="T59" s="156">
        <f>SUM($C59:H59)</f>
        <v>257.05468536140296</v>
      </c>
      <c r="U59" s="156">
        <f>SUM($C59:I59)</f>
        <v>309.85465437861046</v>
      </c>
      <c r="V59" s="156">
        <f>SUM($C59:J59)</f>
        <v>364.37441228845449</v>
      </c>
      <c r="W59" s="156">
        <f>SUM($C59:K59)</f>
        <v>425.5964339608683</v>
      </c>
      <c r="X59" s="156">
        <f>SUM($C59:L59)</f>
        <v>490.23637948385681</v>
      </c>
      <c r="Y59" s="157">
        <f>SUM($C59:M59)</f>
        <v>557.21666265052352</v>
      </c>
    </row>
    <row r="60" spans="2:25" x14ac:dyDescent="0.2">
      <c r="B60" s="143" t="s">
        <v>14</v>
      </c>
      <c r="C60" s="26">
        <f t="shared" ref="C60:N60" si="17">C26/(SUM(C$12:C$26)-C$15)*C$32</f>
        <v>38.073775799065423</v>
      </c>
      <c r="D60" s="26">
        <f t="shared" si="17"/>
        <v>37.8369815787037</v>
      </c>
      <c r="E60" s="26">
        <f t="shared" si="17"/>
        <v>32.823976060060055</v>
      </c>
      <c r="F60" s="26">
        <f t="shared" si="17"/>
        <v>33.223385943434344</v>
      </c>
      <c r="G60" s="26">
        <f t="shared" si="17"/>
        <v>34.868714226262625</v>
      </c>
      <c r="H60" s="26">
        <f t="shared" si="17"/>
        <v>36.829267940476193</v>
      </c>
      <c r="I60" s="26">
        <f t="shared" si="17"/>
        <v>38.39997746705999</v>
      </c>
      <c r="J60" s="26">
        <f t="shared" si="17"/>
        <v>39.650733025341133</v>
      </c>
      <c r="K60" s="26">
        <f t="shared" si="17"/>
        <v>40.81468111494253</v>
      </c>
      <c r="L60" s="26">
        <f t="shared" si="17"/>
        <v>43.093297015325675</v>
      </c>
      <c r="M60" s="26">
        <f t="shared" si="17"/>
        <v>44.653522111111116</v>
      </c>
      <c r="N60" s="26">
        <f t="shared" si="17"/>
        <v>52.78702306896551</v>
      </c>
      <c r="O60" s="26">
        <f t="shared" si="2"/>
        <v>473.05533535074824</v>
      </c>
      <c r="P60" s="155">
        <f>SUM($C60:D60)</f>
        <v>75.91075737776913</v>
      </c>
      <c r="Q60" s="156">
        <f>SUM($C60:E60)</f>
        <v>108.73473343782919</v>
      </c>
      <c r="R60" s="156">
        <f>SUM($C60:F60)</f>
        <v>141.95811938126354</v>
      </c>
      <c r="S60" s="156">
        <f>SUM($C60:G60)</f>
        <v>176.82683360752617</v>
      </c>
      <c r="T60" s="156">
        <f>SUM($C60:H60)</f>
        <v>213.65610154800237</v>
      </c>
      <c r="U60" s="156">
        <f>SUM($C60:I60)</f>
        <v>252.05607901506235</v>
      </c>
      <c r="V60" s="156">
        <f>SUM($C60:J60)</f>
        <v>291.70681204040346</v>
      </c>
      <c r="W60" s="156">
        <f>SUM($C60:K60)</f>
        <v>332.52149315534598</v>
      </c>
      <c r="X60" s="156">
        <f>SUM($C60:L60)</f>
        <v>375.61479017067165</v>
      </c>
      <c r="Y60" s="157">
        <f>SUM($C60:M60)</f>
        <v>420.26831228178276</v>
      </c>
    </row>
    <row r="61" spans="2:25" s="112" customFormat="1" ht="13.5" thickBot="1" x14ac:dyDescent="0.25">
      <c r="C61" s="147">
        <f>SUM(C37:C60)</f>
        <v>530.1512083888889</v>
      </c>
      <c r="D61" s="147">
        <f t="shared" ref="D61:N61" si="18">SUM(D37:D60)</f>
        <v>531.5400972777777</v>
      </c>
      <c r="E61" s="147">
        <f t="shared" si="18"/>
        <v>532.92898616666662</v>
      </c>
      <c r="F61" s="147">
        <f t="shared" si="18"/>
        <v>534.31787505555553</v>
      </c>
      <c r="G61" s="147">
        <f t="shared" si="18"/>
        <v>564.53490144444436</v>
      </c>
      <c r="H61" s="147">
        <f t="shared" si="18"/>
        <v>608.29359450000004</v>
      </c>
      <c r="I61" s="147">
        <f t="shared" si="18"/>
        <v>642.67728755555572</v>
      </c>
      <c r="J61" s="147">
        <f t="shared" si="18"/>
        <v>672.89431394444432</v>
      </c>
      <c r="K61" s="147">
        <f t="shared" si="18"/>
        <v>707.27800700000012</v>
      </c>
      <c r="L61" s="147">
        <f t="shared" si="18"/>
        <v>747.9117000555558</v>
      </c>
      <c r="M61" s="147">
        <f t="shared" si="18"/>
        <v>778.12872644444451</v>
      </c>
      <c r="N61" s="147">
        <f t="shared" si="18"/>
        <v>903.65825283333311</v>
      </c>
      <c r="O61" s="147">
        <f>SUM(O37:O60)</f>
        <v>7754.3149506666668</v>
      </c>
      <c r="P61" s="158">
        <f>SUM($C61:D61)</f>
        <v>1061.6913056666667</v>
      </c>
      <c r="Q61" s="159">
        <f>SUM($C61:E61)</f>
        <v>1594.6202918333333</v>
      </c>
      <c r="R61" s="159">
        <f>SUM($C61:F61)</f>
        <v>2128.9381668888891</v>
      </c>
      <c r="S61" s="159">
        <f>SUM($C61:G61)</f>
        <v>2693.4730683333337</v>
      </c>
      <c r="T61" s="159">
        <f>SUM($C61:H61)</f>
        <v>3301.7666628333336</v>
      </c>
      <c r="U61" s="159">
        <f>SUM($C61:I61)</f>
        <v>3944.4439503888893</v>
      </c>
      <c r="V61" s="159">
        <f>SUM($C61:J61)</f>
        <v>4617.3382643333334</v>
      </c>
      <c r="W61" s="159">
        <f>SUM($C61:K61)</f>
        <v>5324.6162713333333</v>
      </c>
      <c r="X61" s="159">
        <f>SUM($C61:L61)</f>
        <v>6072.5279713888895</v>
      </c>
      <c r="Y61" s="160">
        <f>SUM($C61:M61)</f>
        <v>6850.656697833334</v>
      </c>
    </row>
    <row r="63" spans="2:25" x14ac:dyDescent="0.2">
      <c r="B63" s="113" t="s">
        <v>371</v>
      </c>
    </row>
    <row r="65" spans="2:25" x14ac:dyDescent="0.2">
      <c r="B65" t="s">
        <v>367</v>
      </c>
      <c r="C65" s="26">
        <v>260.67698518060462</v>
      </c>
      <c r="D65" s="26">
        <v>275.72920528645864</v>
      </c>
      <c r="E65" s="26">
        <v>305.83364549816673</v>
      </c>
      <c r="F65" s="26">
        <v>260.67698518060462</v>
      </c>
      <c r="G65" s="26">
        <v>275.72920528645864</v>
      </c>
      <c r="H65" s="26">
        <v>277.50304329768562</v>
      </c>
      <c r="I65" s="26">
        <v>277.50304329768562</v>
      </c>
      <c r="J65" s="26">
        <v>262.01521773874418</v>
      </c>
      <c r="K65" s="26">
        <v>262.01521773874418</v>
      </c>
      <c r="L65" s="26">
        <v>277.50304329768562</v>
      </c>
      <c r="M65" s="26">
        <v>308.47869441556855</v>
      </c>
      <c r="N65" s="26">
        <v>262.01521773874418</v>
      </c>
      <c r="O65" s="26">
        <f>SUM(C65:N65)</f>
        <v>3305.6795039571502</v>
      </c>
    </row>
    <row r="66" spans="2:25" x14ac:dyDescent="0.2">
      <c r="B66" t="s">
        <v>335</v>
      </c>
      <c r="C66" s="26">
        <v>205.40665761674416</v>
      </c>
      <c r="D66" s="26">
        <v>218.95365571201282</v>
      </c>
      <c r="E66" s="26">
        <v>246.04765190255011</v>
      </c>
      <c r="F66" s="26">
        <v>205.40665761674416</v>
      </c>
      <c r="G66" s="26">
        <v>218.95365571201282</v>
      </c>
      <c r="H66" s="26">
        <v>220.55010992211706</v>
      </c>
      <c r="I66" s="26">
        <v>220.55010992211706</v>
      </c>
      <c r="J66" s="26">
        <v>206.61106691906974</v>
      </c>
      <c r="K66" s="26">
        <v>206.61106691906974</v>
      </c>
      <c r="L66" s="26">
        <v>220.55010992211706</v>
      </c>
      <c r="M66" s="26">
        <v>248.42819592821166</v>
      </c>
      <c r="N66" s="26">
        <v>206.61106691906974</v>
      </c>
      <c r="O66" s="26">
        <f t="shared" ref="O66:O94" si="19">SUM(C66:N66)</f>
        <v>2624.6800050118363</v>
      </c>
    </row>
    <row r="67" spans="2:25" x14ac:dyDescent="0.2">
      <c r="B67" t="s">
        <v>368</v>
      </c>
      <c r="C67" s="26">
        <v>196.4726171467442</v>
      </c>
      <c r="D67" s="26">
        <v>210.01961524201283</v>
      </c>
      <c r="E67" s="26">
        <v>237.11361143255013</v>
      </c>
      <c r="F67" s="26">
        <v>196.4726171467442</v>
      </c>
      <c r="G67" s="26">
        <v>210.01961524201283</v>
      </c>
      <c r="H67" s="26">
        <v>237.22406945211711</v>
      </c>
      <c r="I67" s="26">
        <v>237.22406945211711</v>
      </c>
      <c r="J67" s="26">
        <v>223.28502644906979</v>
      </c>
      <c r="K67" s="26">
        <v>223.28502644906979</v>
      </c>
      <c r="L67" s="26">
        <v>237.22406945211711</v>
      </c>
      <c r="M67" s="26">
        <v>265.10215545821171</v>
      </c>
      <c r="N67" s="26">
        <v>223.28502644906979</v>
      </c>
      <c r="O67" s="26">
        <f t="shared" si="19"/>
        <v>2696.7275193718369</v>
      </c>
    </row>
    <row r="68" spans="2:25" ht="13.5" thickBot="1" x14ac:dyDescent="0.25">
      <c r="B68" t="s">
        <v>369</v>
      </c>
      <c r="C68" s="26">
        <v>396.71514703990698</v>
      </c>
      <c r="D68" s="26">
        <v>419.29347719868809</v>
      </c>
      <c r="E68" s="26">
        <v>464.45013751625021</v>
      </c>
      <c r="F68" s="26">
        <v>396.71514703990698</v>
      </c>
      <c r="G68" s="26">
        <v>419.29347719868809</v>
      </c>
      <c r="H68" s="26">
        <v>421.95423421552846</v>
      </c>
      <c r="I68" s="26">
        <v>421.95423421552846</v>
      </c>
      <c r="J68" s="26">
        <v>398.72249587711627</v>
      </c>
      <c r="K68" s="26">
        <v>398.72249587711627</v>
      </c>
      <c r="L68" s="26">
        <v>421.95423421552846</v>
      </c>
      <c r="M68" s="26">
        <v>468.41771089235277</v>
      </c>
      <c r="N68" s="26">
        <v>398.72249587711627</v>
      </c>
      <c r="O68" s="26">
        <f t="shared" si="19"/>
        <v>5026.915287163727</v>
      </c>
    </row>
    <row r="69" spans="2:25" x14ac:dyDescent="0.2">
      <c r="P69" s="152" t="s">
        <v>459</v>
      </c>
      <c r="Q69" s="153" t="s">
        <v>461</v>
      </c>
      <c r="R69" s="153" t="s">
        <v>462</v>
      </c>
      <c r="S69" s="153" t="s">
        <v>463</v>
      </c>
      <c r="T69" s="153" t="s">
        <v>464</v>
      </c>
      <c r="U69" s="153" t="s">
        <v>465</v>
      </c>
      <c r="V69" s="153" t="s">
        <v>466</v>
      </c>
      <c r="W69" s="153" t="s">
        <v>467</v>
      </c>
      <c r="X69" s="153" t="s">
        <v>468</v>
      </c>
      <c r="Y69" s="154" t="s">
        <v>469</v>
      </c>
    </row>
    <row r="70" spans="2:25" x14ac:dyDescent="0.2">
      <c r="B70" s="143" t="s">
        <v>4</v>
      </c>
      <c r="C70" s="26">
        <f>C$66*C3/SUM(C$3:C$7)</f>
        <v>37.346665021226208</v>
      </c>
      <c r="D70" s="26">
        <f>D$66*D3/SUM(D$3:D$7)</f>
        <v>39.809755584002332</v>
      </c>
      <c r="E70" s="26">
        <f>E$66*E3/SUM(E$3:E$7)</f>
        <v>44.735936709554565</v>
      </c>
      <c r="F70" s="26">
        <f>F$66*F3/SUM(F$3:F$7)</f>
        <v>37.346665021226208</v>
      </c>
      <c r="G70" s="26">
        <f>G$66*G3/SUM(G$3:G$7)</f>
        <v>40.735563853397736</v>
      </c>
      <c r="H70" s="26">
        <f>H$66*H3/SUM(H$3:H$7)</f>
        <v>43.151108463022908</v>
      </c>
      <c r="I70" s="26">
        <f>I$66*I3/SUM(I$3:I$7)</f>
        <v>43.151108463022908</v>
      </c>
      <c r="J70" s="26">
        <f>J$66*J3/SUM(J$3:J$7)</f>
        <v>40.423904397209299</v>
      </c>
      <c r="K70" s="26">
        <f>K$66*K3/SUM(K$3:K$7)</f>
        <v>40.423904397209299</v>
      </c>
      <c r="L70" s="26">
        <f>L$66*L3/SUM(L$3:L$7)</f>
        <v>43.151108463022908</v>
      </c>
      <c r="M70" s="26">
        <f>M$66*M3/SUM(M$3:M$7)</f>
        <v>48.605516594650105</v>
      </c>
      <c r="N70" s="26">
        <f>N$66*N3/SUM(N$3:N$7)</f>
        <v>40.423904397209299</v>
      </c>
      <c r="O70" s="26">
        <f t="shared" si="19"/>
        <v>499.30514136475381</v>
      </c>
      <c r="P70" s="161">
        <f>SUM($C70:D70)</f>
        <v>77.156420605228533</v>
      </c>
      <c r="Q70" s="162">
        <f>SUM($C70:E70)</f>
        <v>121.8923573147831</v>
      </c>
      <c r="R70" s="162">
        <f>SUM($C70:F70)</f>
        <v>159.2390223360093</v>
      </c>
      <c r="S70" s="162">
        <f>SUM($C70:G70)</f>
        <v>199.97458618940703</v>
      </c>
      <c r="T70" s="162">
        <f>SUM($C70:H70)</f>
        <v>243.12569465242996</v>
      </c>
      <c r="U70" s="162">
        <f>SUM($C70:I70)</f>
        <v>286.27680311545288</v>
      </c>
      <c r="V70" s="162">
        <f>SUM($C70:J70)</f>
        <v>326.70070751266218</v>
      </c>
      <c r="W70" s="162">
        <f>SUM($C70:K70)</f>
        <v>367.12461190987148</v>
      </c>
      <c r="X70" s="162">
        <f>SUM($C70:L70)</f>
        <v>410.2757203728944</v>
      </c>
      <c r="Y70" s="163">
        <f>SUM($C70:M70)</f>
        <v>458.88123696754451</v>
      </c>
    </row>
    <row r="71" spans="2:25" x14ac:dyDescent="0.2">
      <c r="B71" s="143" t="s">
        <v>2</v>
      </c>
      <c r="C71" s="26">
        <f>C$66*C4/SUM(C$3:C$7)</f>
        <v>51.351664404186039</v>
      </c>
      <c r="D71" s="26">
        <f>D$66*D4/SUM(D$3:D$7)</f>
        <v>54.738413928003204</v>
      </c>
      <c r="E71" s="26">
        <f>E$66*E4/SUM(E$3:E$7)</f>
        <v>61.511912975637529</v>
      </c>
      <c r="F71" s="26">
        <f>F$66*F4/SUM(F$3:F$7)</f>
        <v>51.351664404186039</v>
      </c>
      <c r="G71" s="26">
        <f>G$66*G4/SUM(G$3:G$7)</f>
        <v>56.011400298421883</v>
      </c>
      <c r="H71" s="26">
        <f>H$66*H4/SUM(H$3:H$7)</f>
        <v>52.740243677027991</v>
      </c>
      <c r="I71" s="26">
        <f>I$66*I4/SUM(I$3:I$7)</f>
        <v>52.740243677027991</v>
      </c>
      <c r="J71" s="26">
        <f>J$66*J4/SUM(J$3:J$7)</f>
        <v>49.406994263255811</v>
      </c>
      <c r="K71" s="26">
        <f>K$66*K4/SUM(K$3:K$7)</f>
        <v>49.406994263255811</v>
      </c>
      <c r="L71" s="26">
        <f>L$66*L4/SUM(L$3:L$7)</f>
        <v>52.740243677027991</v>
      </c>
      <c r="M71" s="26">
        <f>M$66*M4/SUM(M$3:M$7)</f>
        <v>59.40674250457235</v>
      </c>
      <c r="N71" s="26">
        <f>N$66*N4/SUM(N$3:N$7)</f>
        <v>49.406994263255811</v>
      </c>
      <c r="O71" s="26">
        <f t="shared" si="19"/>
        <v>640.81351233585838</v>
      </c>
      <c r="P71" s="161">
        <f>SUM($C71:D71)</f>
        <v>106.09007833218925</v>
      </c>
      <c r="Q71" s="162">
        <f>SUM($C71:E71)</f>
        <v>167.60199130782678</v>
      </c>
      <c r="R71" s="162">
        <f>SUM($C71:F71)</f>
        <v>218.95365571201282</v>
      </c>
      <c r="S71" s="162">
        <f>SUM($C71:G71)</f>
        <v>274.96505601043469</v>
      </c>
      <c r="T71" s="162">
        <f>SUM($C71:H71)</f>
        <v>327.70529968746268</v>
      </c>
      <c r="U71" s="162">
        <f>SUM($C71:I71)</f>
        <v>380.44554336449067</v>
      </c>
      <c r="V71" s="162">
        <f>SUM($C71:J71)</f>
        <v>429.85253762774647</v>
      </c>
      <c r="W71" s="162">
        <f>SUM($C71:K71)</f>
        <v>479.25953189100227</v>
      </c>
      <c r="X71" s="162">
        <f>SUM($C71:L71)</f>
        <v>531.99977556803026</v>
      </c>
      <c r="Y71" s="163">
        <f>SUM($C71:M71)</f>
        <v>591.40651807260258</v>
      </c>
    </row>
    <row r="72" spans="2:25" x14ac:dyDescent="0.2">
      <c r="B72" s="143" t="s">
        <v>3</v>
      </c>
      <c r="C72" s="26">
        <f>C$66*C5/SUM(C$3:C$7)</f>
        <v>42.014998148879492</v>
      </c>
      <c r="D72" s="26">
        <f>D$66*D5/SUM(D$3:D$7)</f>
        <v>44.785975032002618</v>
      </c>
      <c r="E72" s="26">
        <f>E$66*E5/SUM(E$3:E$7)</f>
        <v>50.327928798248884</v>
      </c>
      <c r="F72" s="26">
        <f>F$66*F5/SUM(F$3:F$7)</f>
        <v>42.014998148879492</v>
      </c>
      <c r="G72" s="26">
        <f>G$66*G5/SUM(G$3:G$7)</f>
        <v>40.735563853397736</v>
      </c>
      <c r="H72" s="26">
        <f>H$66*H5/SUM(H$3:H$7)</f>
        <v>43.151108463022908</v>
      </c>
      <c r="I72" s="26">
        <f>I$66*I5/SUM(I$3:I$7)</f>
        <v>43.151108463022908</v>
      </c>
      <c r="J72" s="26">
        <f>J$66*J5/SUM(J$3:J$7)</f>
        <v>40.423904397209299</v>
      </c>
      <c r="K72" s="26">
        <f>K$66*K5/SUM(K$3:K$7)</f>
        <v>40.423904397209299</v>
      </c>
      <c r="L72" s="26">
        <f>L$66*L5/SUM(L$3:L$7)</f>
        <v>43.151108463022908</v>
      </c>
      <c r="M72" s="26">
        <f>M$66*M5/SUM(M$3:M$7)</f>
        <v>48.605516594650105</v>
      </c>
      <c r="N72" s="26">
        <f>N$66*N5/SUM(N$3:N$7)</f>
        <v>40.423904397209299</v>
      </c>
      <c r="O72" s="26">
        <f t="shared" si="19"/>
        <v>519.21001915675492</v>
      </c>
      <c r="P72" s="161">
        <f>SUM($C72:D72)</f>
        <v>86.80097318088211</v>
      </c>
      <c r="Q72" s="162">
        <f>SUM($C72:E72)</f>
        <v>137.128901979131</v>
      </c>
      <c r="R72" s="162">
        <f>SUM($C72:F72)</f>
        <v>179.1439001280105</v>
      </c>
      <c r="S72" s="162">
        <f>SUM($C72:G72)</f>
        <v>219.87946398140824</v>
      </c>
      <c r="T72" s="162">
        <f>SUM($C72:H72)</f>
        <v>263.03057244443113</v>
      </c>
      <c r="U72" s="162">
        <f>SUM($C72:I72)</f>
        <v>306.18168090745405</v>
      </c>
      <c r="V72" s="162">
        <f>SUM($C72:J72)</f>
        <v>346.60558530466335</v>
      </c>
      <c r="W72" s="162">
        <f>SUM($C72:K72)</f>
        <v>387.02948970187265</v>
      </c>
      <c r="X72" s="162">
        <f>SUM($C72:L72)</f>
        <v>430.18059816489557</v>
      </c>
      <c r="Y72" s="163">
        <f>SUM($C72:M72)</f>
        <v>478.78611475954568</v>
      </c>
    </row>
    <row r="73" spans="2:25" x14ac:dyDescent="0.2">
      <c r="B73" s="143" t="s">
        <v>454</v>
      </c>
      <c r="C73" s="26">
        <f>C$66*C6/SUM(C$3:C$7)</f>
        <v>46.683331276532769</v>
      </c>
      <c r="D73" s="26">
        <f>D$66*D6/SUM(D$3:D$7)</f>
        <v>49.762194480002911</v>
      </c>
      <c r="E73" s="26">
        <f>E$66*E6/SUM(E$3:E$7)</f>
        <v>55.91992088694321</v>
      </c>
      <c r="F73" s="26">
        <f>F$66*F6/SUM(F$3:F$7)</f>
        <v>46.683331276532769</v>
      </c>
      <c r="G73" s="26">
        <f>G$66*G6/SUM(G$3:G$7)</f>
        <v>50.919454816747169</v>
      </c>
      <c r="H73" s="26">
        <f>H$66*H6/SUM(H$3:H$7)</f>
        <v>52.740243677027991</v>
      </c>
      <c r="I73" s="26">
        <f>I$66*I6/SUM(I$3:I$7)</f>
        <v>52.740243677027991</v>
      </c>
      <c r="J73" s="26">
        <f>J$66*J6/SUM(J$3:J$7)</f>
        <v>49.406994263255811</v>
      </c>
      <c r="K73" s="26">
        <f>K$66*K6/SUM(K$3:K$7)</f>
        <v>49.406994263255811</v>
      </c>
      <c r="L73" s="26">
        <f>L$66*L6/SUM(L$3:L$7)</f>
        <v>52.740243677027991</v>
      </c>
      <c r="M73" s="26">
        <f>M$66*M6/SUM(M$3:M$7)</f>
        <v>59.40674250457235</v>
      </c>
      <c r="N73" s="26">
        <f>N$66*N6/SUM(N$3:N$7)</f>
        <v>49.406994263255811</v>
      </c>
      <c r="O73" s="26">
        <f t="shared" si="19"/>
        <v>615.81668906218249</v>
      </c>
      <c r="P73" s="161">
        <f>SUM($C73:D73)</f>
        <v>96.445525756535687</v>
      </c>
      <c r="Q73" s="162">
        <f>SUM($C73:E73)</f>
        <v>152.36544664347889</v>
      </c>
      <c r="R73" s="162">
        <f>SUM($C73:F73)</f>
        <v>199.04877792001167</v>
      </c>
      <c r="S73" s="162">
        <f>SUM($C73:G73)</f>
        <v>249.96823273675884</v>
      </c>
      <c r="T73" s="162">
        <f>SUM($C73:H73)</f>
        <v>302.7084764137868</v>
      </c>
      <c r="U73" s="162">
        <f>SUM($C73:I73)</f>
        <v>355.44872009081479</v>
      </c>
      <c r="V73" s="162">
        <f>SUM($C73:J73)</f>
        <v>404.85571435407059</v>
      </c>
      <c r="W73" s="162">
        <f>SUM($C73:K73)</f>
        <v>454.26270861732638</v>
      </c>
      <c r="X73" s="162">
        <f>SUM($C73:L73)</f>
        <v>507.00295229435437</v>
      </c>
      <c r="Y73" s="163">
        <f>SUM($C73:M73)</f>
        <v>566.40969479892669</v>
      </c>
    </row>
    <row r="74" spans="2:25" x14ac:dyDescent="0.2">
      <c r="B74" s="143" t="s">
        <v>42</v>
      </c>
      <c r="C74" s="26">
        <f>C$66*C7/SUM(C$3:C$7)</f>
        <v>28.009998765919658</v>
      </c>
      <c r="D74" s="26">
        <f>D$66*D7/SUM(D$3:D$7)</f>
        <v>29.857316688001745</v>
      </c>
      <c r="E74" s="26">
        <f>E$66*E7/SUM(E$3:E$7)</f>
        <v>33.551952532165927</v>
      </c>
      <c r="F74" s="26">
        <f>F$66*F7/SUM(F$3:F$7)</f>
        <v>28.009998765919658</v>
      </c>
      <c r="G74" s="26">
        <f>G$66*G7/SUM(G$3:G$7)</f>
        <v>30.551672890048298</v>
      </c>
      <c r="H74" s="26">
        <f>H$66*H7/SUM(H$3:H$7)</f>
        <v>28.76740564201527</v>
      </c>
      <c r="I74" s="26">
        <f>I$66*I7/SUM(I$3:I$7)</f>
        <v>28.76740564201527</v>
      </c>
      <c r="J74" s="26">
        <f>J$66*J7/SUM(J$3:J$7)</f>
        <v>26.94926959813953</v>
      </c>
      <c r="K74" s="26">
        <f>K$66*K7/SUM(K$3:K$7)</f>
        <v>26.94926959813953</v>
      </c>
      <c r="L74" s="26">
        <f>L$66*L7/SUM(L$3:L$7)</f>
        <v>28.76740564201527</v>
      </c>
      <c r="M74" s="26">
        <f>M$66*M7/SUM(M$3:M$7)</f>
        <v>32.403677729766741</v>
      </c>
      <c r="N74" s="26">
        <f>N$66*N7/SUM(N$3:N$7)</f>
        <v>26.94926959813953</v>
      </c>
      <c r="O74" s="26">
        <f t="shared" si="19"/>
        <v>349.53464309228644</v>
      </c>
      <c r="P74" s="161">
        <f>SUM($C74:D74)</f>
        <v>57.867315453921407</v>
      </c>
      <c r="Q74" s="162">
        <f>SUM($C74:E74)</f>
        <v>91.419267986087334</v>
      </c>
      <c r="R74" s="162">
        <f>SUM($C74:F74)</f>
        <v>119.429266752007</v>
      </c>
      <c r="S74" s="162">
        <f>SUM($C74:G74)</f>
        <v>149.98093964205529</v>
      </c>
      <c r="T74" s="162">
        <f>SUM($C74:H74)</f>
        <v>178.74834528407055</v>
      </c>
      <c r="U74" s="162">
        <f>SUM($C74:I74)</f>
        <v>207.51575092608581</v>
      </c>
      <c r="V74" s="162">
        <f>SUM($C74:J74)</f>
        <v>234.46502052422534</v>
      </c>
      <c r="W74" s="162">
        <f>SUM($C74:K74)</f>
        <v>261.41429012236489</v>
      </c>
      <c r="X74" s="162">
        <f>SUM($C74:L74)</f>
        <v>290.18169576438015</v>
      </c>
      <c r="Y74" s="163">
        <f>SUM($C74:M74)</f>
        <v>322.58537349414689</v>
      </c>
    </row>
    <row r="75" spans="2:25" x14ac:dyDescent="0.2">
      <c r="B75" s="143" t="s">
        <v>6</v>
      </c>
      <c r="C75" s="26">
        <f>C$67*C8/SUM(C$8:C$11)</f>
        <v>57.786063866689467</v>
      </c>
      <c r="D75" s="26">
        <f>D$67*D8/SUM(D$8:D$11)</f>
        <v>61.770475071180243</v>
      </c>
      <c r="E75" s="26">
        <f>E$67*E8/SUM(E$8:E$11)</f>
        <v>69.739297480161795</v>
      </c>
      <c r="F75" s="26">
        <f>F$67*F8/SUM(F$8:F$11)</f>
        <v>57.786063866689467</v>
      </c>
      <c r="G75" s="26">
        <f>G$67*G8/SUM(G$8:G$11)</f>
        <v>61.770475071180243</v>
      </c>
      <c r="H75" s="26">
        <f>H$67*H8/SUM(H$8:H$11)</f>
        <v>69.771785132975623</v>
      </c>
      <c r="I75" s="26">
        <f>I$67*I8/SUM(I$8:I$11)</f>
        <v>69.771785132975623</v>
      </c>
      <c r="J75" s="26">
        <f>J$67*J8/SUM(J$8:J$11)</f>
        <v>60.89591630429176</v>
      </c>
      <c r="K75" s="26">
        <f>K$67*K8/SUM(K$8:K$11)</f>
        <v>60.89591630429176</v>
      </c>
      <c r="L75" s="26">
        <f>L$67*L8/SUM(L$8:L$11)</f>
        <v>66.719269533407939</v>
      </c>
      <c r="M75" s="26">
        <f>M$67*M8/SUM(M$8:M$11)</f>
        <v>74.559981222622042</v>
      </c>
      <c r="N75" s="26">
        <f>N$67*N8/SUM(N$8:N$11)</f>
        <v>62.79891368880088</v>
      </c>
      <c r="O75" s="26">
        <f t="shared" si="19"/>
        <v>774.26594267526684</v>
      </c>
      <c r="P75" s="161">
        <f>SUM($C75:D75)</f>
        <v>119.5565389378697</v>
      </c>
      <c r="Q75" s="162">
        <f>SUM($C75:E75)</f>
        <v>189.29583641803151</v>
      </c>
      <c r="R75" s="162">
        <f>SUM($C75:F75)</f>
        <v>247.08190028472097</v>
      </c>
      <c r="S75" s="162">
        <f>SUM($C75:G75)</f>
        <v>308.85237535590124</v>
      </c>
      <c r="T75" s="162">
        <f>SUM($C75:H75)</f>
        <v>378.6241604888769</v>
      </c>
      <c r="U75" s="162">
        <f>SUM($C75:I75)</f>
        <v>448.39594562185255</v>
      </c>
      <c r="V75" s="162">
        <f>SUM($C75:J75)</f>
        <v>509.29186192614429</v>
      </c>
      <c r="W75" s="162">
        <f>SUM($C75:K75)</f>
        <v>570.18777823043604</v>
      </c>
      <c r="X75" s="162">
        <f>SUM($C75:L75)</f>
        <v>636.90704776384393</v>
      </c>
      <c r="Y75" s="163">
        <f>SUM($C75:M75)</f>
        <v>711.46702898646595</v>
      </c>
    </row>
    <row r="76" spans="2:25" x14ac:dyDescent="0.2">
      <c r="B76" s="143" t="s">
        <v>5</v>
      </c>
      <c r="C76" s="26">
        <f>C$67*C9/SUM(C$8:C$11)</f>
        <v>69.343276640027369</v>
      </c>
      <c r="D76" s="26">
        <f>D$67*D9/SUM(D$8:D$11)</f>
        <v>74.124570085416295</v>
      </c>
      <c r="E76" s="26">
        <f>E$67*E9/SUM(E$8:E$11)</f>
        <v>83.68715697619416</v>
      </c>
      <c r="F76" s="26">
        <f>F$67*F9/SUM(F$8:F$11)</f>
        <v>69.343276640027369</v>
      </c>
      <c r="G76" s="26">
        <f>G$67*G9/SUM(G$8:G$11)</f>
        <v>74.124570085416295</v>
      </c>
      <c r="H76" s="26">
        <f>H$67*H9/SUM(H$8:H$11)</f>
        <v>83.726142159570742</v>
      </c>
      <c r="I76" s="26">
        <f>I$67*I9/SUM(I$8:I$11)</f>
        <v>83.726142159570742</v>
      </c>
      <c r="J76" s="26">
        <f>J$67*J9/SUM(J$8:J$11)</f>
        <v>81.194555072389008</v>
      </c>
      <c r="K76" s="26">
        <f>K$67*K9/SUM(K$8:K$11)</f>
        <v>81.194555072389008</v>
      </c>
      <c r="L76" s="26">
        <f>L$67*L9/SUM(L$8:L$11)</f>
        <v>88.959026044543918</v>
      </c>
      <c r="M76" s="26">
        <f>M$67*M9/SUM(M$8:M$11)</f>
        <v>99.413308296829399</v>
      </c>
      <c r="N76" s="26">
        <f>N$67*N9/SUM(N$8:N$11)</f>
        <v>83.731884918401164</v>
      </c>
      <c r="O76" s="26">
        <f t="shared" si="19"/>
        <v>972.56846415077553</v>
      </c>
      <c r="P76" s="161">
        <f>SUM($C76:D76)</f>
        <v>143.46784672544368</v>
      </c>
      <c r="Q76" s="162">
        <f>SUM($C76:E76)</f>
        <v>227.15500370163784</v>
      </c>
      <c r="R76" s="162">
        <f>SUM($C76:F76)</f>
        <v>296.49828034166524</v>
      </c>
      <c r="S76" s="162">
        <f>SUM($C76:G76)</f>
        <v>370.62285042708152</v>
      </c>
      <c r="T76" s="162">
        <f>SUM($C76:H76)</f>
        <v>454.34899258665223</v>
      </c>
      <c r="U76" s="162">
        <f>SUM($C76:I76)</f>
        <v>538.07513474622294</v>
      </c>
      <c r="V76" s="162">
        <f>SUM($C76:J76)</f>
        <v>619.26968981861194</v>
      </c>
      <c r="W76" s="162">
        <f>SUM($C76:K76)</f>
        <v>700.46424489100093</v>
      </c>
      <c r="X76" s="162">
        <f>SUM($C76:L76)</f>
        <v>789.42327093554491</v>
      </c>
      <c r="Y76" s="163">
        <f>SUM($C76:M76)</f>
        <v>888.83657923237433</v>
      </c>
    </row>
    <row r="77" spans="2:25" x14ac:dyDescent="0.2">
      <c r="B77" s="143" t="s">
        <v>7</v>
      </c>
      <c r="C77" s="26">
        <f>C$67*C10/SUM(C$8:C$11)</f>
        <v>63.564670253358415</v>
      </c>
      <c r="D77" s="26">
        <f>D$67*D10/SUM(D$8:D$11)</f>
        <v>67.947522578298262</v>
      </c>
      <c r="E77" s="26">
        <f>E$67*E10/SUM(E$8:E$11)</f>
        <v>76.713227228177971</v>
      </c>
      <c r="F77" s="26">
        <f>F$67*F10/SUM(F$8:F$11)</f>
        <v>63.564670253358415</v>
      </c>
      <c r="G77" s="26">
        <f>G$67*G10/SUM(G$8:G$11)</f>
        <v>67.947522578298262</v>
      </c>
      <c r="H77" s="26">
        <f>H$67*H10/SUM(H$8:H$11)</f>
        <v>76.748963646273182</v>
      </c>
      <c r="I77" s="26">
        <f>I$67*I10/SUM(I$8:I$11)</f>
        <v>76.748963646273182</v>
      </c>
      <c r="J77" s="26">
        <f>J$67*J10/SUM(J$8:J$11)</f>
        <v>74.428342149689939</v>
      </c>
      <c r="K77" s="26">
        <f>K$67*K10/SUM(K$8:K$11)</f>
        <v>74.428342149689939</v>
      </c>
      <c r="L77" s="26">
        <f>L$67*L10/SUM(L$8:L$11)</f>
        <v>74.132521703786594</v>
      </c>
      <c r="M77" s="26">
        <f>M$67*M10/SUM(M$8:M$11)</f>
        <v>82.844423580691156</v>
      </c>
      <c r="N77" s="26">
        <f>N$67*N10/SUM(N$8:N$11)</f>
        <v>69.776570765334313</v>
      </c>
      <c r="O77" s="26">
        <f t="shared" si="19"/>
        <v>868.84574053322956</v>
      </c>
      <c r="P77" s="161">
        <f>SUM($C77:D77)</f>
        <v>131.51219283165668</v>
      </c>
      <c r="Q77" s="162">
        <f>SUM($C77:E77)</f>
        <v>208.22542005983465</v>
      </c>
      <c r="R77" s="162">
        <f>SUM($C77:F77)</f>
        <v>271.79009031319305</v>
      </c>
      <c r="S77" s="162">
        <f>SUM($C77:G77)</f>
        <v>339.73761289149132</v>
      </c>
      <c r="T77" s="162">
        <f>SUM($C77:H77)</f>
        <v>416.48657653776451</v>
      </c>
      <c r="U77" s="162">
        <f>SUM($C77:I77)</f>
        <v>493.23554018403769</v>
      </c>
      <c r="V77" s="162">
        <f>SUM($C77:J77)</f>
        <v>567.66388233372766</v>
      </c>
      <c r="W77" s="162">
        <f>SUM($C77:K77)</f>
        <v>642.09222448341757</v>
      </c>
      <c r="X77" s="162">
        <f>SUM($C77:L77)</f>
        <v>716.22474618720412</v>
      </c>
      <c r="Y77" s="163">
        <f>SUM($C77:M77)</f>
        <v>799.06916976789523</v>
      </c>
    </row>
    <row r="78" spans="2:25" x14ac:dyDescent="0.2">
      <c r="B78" s="143" t="s">
        <v>8</v>
      </c>
      <c r="C78" s="26">
        <f>C$67*C11/SUM(C$8:C$11)</f>
        <v>5.7786063866689474</v>
      </c>
      <c r="D78" s="26">
        <f>D$67*D11/SUM(D$8:D$11)</f>
        <v>6.1770475071180249</v>
      </c>
      <c r="E78" s="26">
        <f>E$67*E11/SUM(E$8:E$11)</f>
        <v>6.9739297480161806</v>
      </c>
      <c r="F78" s="26">
        <f>F$67*F11/SUM(F$8:F$11)</f>
        <v>5.7786063866689474</v>
      </c>
      <c r="G78" s="26">
        <f>G$67*G11/SUM(G$8:G$11)</f>
        <v>6.1770475071180249</v>
      </c>
      <c r="H78" s="26">
        <f>H$67*H11/SUM(H$8:H$11)</f>
        <v>6.9771785132975621</v>
      </c>
      <c r="I78" s="26">
        <f>I$67*I11/SUM(I$8:I$11)</f>
        <v>6.9771785132975621</v>
      </c>
      <c r="J78" s="26">
        <f>J$67*J11/SUM(J$8:J$11)</f>
        <v>6.7662129226990846</v>
      </c>
      <c r="K78" s="26">
        <f>K$67*K11/SUM(K$8:K$11)</f>
        <v>6.7662129226990846</v>
      </c>
      <c r="L78" s="26">
        <f>L$67*L11/SUM(L$8:L$11)</f>
        <v>7.4132521703786596</v>
      </c>
      <c r="M78" s="26">
        <f>M$67*M11/SUM(M$8:M$11)</f>
        <v>8.284442358069116</v>
      </c>
      <c r="N78" s="26">
        <f>N$67*N11/SUM(N$8:N$11)</f>
        <v>6.9776570765334309</v>
      </c>
      <c r="O78" s="26">
        <f t="shared" si="19"/>
        <v>81.047372012564622</v>
      </c>
      <c r="P78" s="161">
        <f>SUM($C78:D78)</f>
        <v>11.955653893786973</v>
      </c>
      <c r="Q78" s="162">
        <f>SUM($C78:E78)</f>
        <v>18.929583641803156</v>
      </c>
      <c r="R78" s="162">
        <f>SUM($C78:F78)</f>
        <v>24.708190028472103</v>
      </c>
      <c r="S78" s="162">
        <f>SUM($C78:G78)</f>
        <v>30.885237535590129</v>
      </c>
      <c r="T78" s="162">
        <f>SUM($C78:H78)</f>
        <v>37.862416048887688</v>
      </c>
      <c r="U78" s="162">
        <f>SUM($C78:I78)</f>
        <v>44.839594562185248</v>
      </c>
      <c r="V78" s="162">
        <f>SUM($C78:J78)</f>
        <v>51.60580748488433</v>
      </c>
      <c r="W78" s="162">
        <f>SUM($C78:K78)</f>
        <v>58.372020407583413</v>
      </c>
      <c r="X78" s="162">
        <f>SUM($C78:L78)</f>
        <v>65.785272577962076</v>
      </c>
      <c r="Y78" s="163">
        <f>SUM($C78:M78)</f>
        <v>74.06971493603119</v>
      </c>
    </row>
    <row r="79" spans="2:25" x14ac:dyDescent="0.2">
      <c r="B79" s="143" t="s">
        <v>9</v>
      </c>
      <c r="C79" s="26">
        <f>C$68*C12/SUM(C$12:C$20)</f>
        <v>66.11919117331783</v>
      </c>
      <c r="D79" s="26">
        <f t="shared" ref="D79:N79" si="20">D$68*D12/SUM(D$12:D$20)</f>
        <v>68.736635606342318</v>
      </c>
      <c r="E79" s="26">
        <f t="shared" si="20"/>
        <v>76.139366805942657</v>
      </c>
      <c r="F79" s="26">
        <f t="shared" si="20"/>
        <v>59.50727205598605</v>
      </c>
      <c r="G79" s="26">
        <f t="shared" si="20"/>
        <v>63.960021945562588</v>
      </c>
      <c r="H79" s="26">
        <f t="shared" si="20"/>
        <v>63.293135132329262</v>
      </c>
      <c r="I79" s="26">
        <f t="shared" si="20"/>
        <v>63.293135132329262</v>
      </c>
      <c r="J79" s="26">
        <f t="shared" si="20"/>
        <v>58.827909227771251</v>
      </c>
      <c r="K79" s="26">
        <f t="shared" si="20"/>
        <v>57.879071982162039</v>
      </c>
      <c r="L79" s="26">
        <f t="shared" si="20"/>
        <v>61.251421095802513</v>
      </c>
      <c r="M79" s="26">
        <f t="shared" si="20"/>
        <v>67.996119323083462</v>
      </c>
      <c r="N79" s="26">
        <f t="shared" si="20"/>
        <v>57.879071982162039</v>
      </c>
      <c r="O79" s="26">
        <f t="shared" si="19"/>
        <v>764.88235146279123</v>
      </c>
      <c r="P79" s="161">
        <f>SUM($C79:D79)</f>
        <v>134.85582677966016</v>
      </c>
      <c r="Q79" s="162">
        <f>SUM($C79:E79)</f>
        <v>210.99519358560281</v>
      </c>
      <c r="R79" s="162">
        <f>SUM($C79:F79)</f>
        <v>270.50246564158886</v>
      </c>
      <c r="S79" s="162">
        <f>SUM($C79:G79)</f>
        <v>334.46248758715143</v>
      </c>
      <c r="T79" s="162">
        <f>SUM($C79:H79)</f>
        <v>397.7556227194807</v>
      </c>
      <c r="U79" s="162">
        <f>SUM($C79:I79)</f>
        <v>461.04875785180997</v>
      </c>
      <c r="V79" s="162">
        <f>SUM($C79:J79)</f>
        <v>519.87666707958124</v>
      </c>
      <c r="W79" s="162">
        <f>SUM($C79:K79)</f>
        <v>577.75573906174327</v>
      </c>
      <c r="X79" s="162">
        <f>SUM($C79:L79)</f>
        <v>639.00716015754574</v>
      </c>
      <c r="Y79" s="163">
        <f>SUM($C79:M79)</f>
        <v>707.0032794806292</v>
      </c>
    </row>
    <row r="80" spans="2:25" x14ac:dyDescent="0.2">
      <c r="B80" s="143" t="s">
        <v>10</v>
      </c>
      <c r="C80" s="26">
        <f t="shared" ref="C80:N80" si="21">C$68*C13/SUM(C$12:C$20)</f>
        <v>39.671514703990702</v>
      </c>
      <c r="D80" s="26">
        <f t="shared" si="21"/>
        <v>41.241981363805387</v>
      </c>
      <c r="E80" s="26">
        <f t="shared" si="21"/>
        <v>45.683620083565593</v>
      </c>
      <c r="F80" s="26">
        <f t="shared" si="21"/>
        <v>39.671514703990702</v>
      </c>
      <c r="G80" s="26">
        <f t="shared" si="21"/>
        <v>42.640014630375056</v>
      </c>
      <c r="H80" s="26">
        <f t="shared" si="21"/>
        <v>42.195423421552846</v>
      </c>
      <c r="I80" s="26">
        <f t="shared" si="21"/>
        <v>42.195423421552846</v>
      </c>
      <c r="J80" s="26">
        <f t="shared" si="21"/>
        <v>45.755040510488755</v>
      </c>
      <c r="K80" s="26">
        <f t="shared" si="21"/>
        <v>45.017055986126032</v>
      </c>
      <c r="L80" s="26">
        <f t="shared" si="21"/>
        <v>47.639994185624182</v>
      </c>
      <c r="M80" s="26">
        <f t="shared" si="21"/>
        <v>52.885870584620477</v>
      </c>
      <c r="N80" s="26">
        <f t="shared" si="21"/>
        <v>45.017055986126032</v>
      </c>
      <c r="O80" s="26">
        <f t="shared" si="19"/>
        <v>529.61450958181865</v>
      </c>
      <c r="P80" s="161">
        <f>SUM($C80:D80)</f>
        <v>80.913496067796089</v>
      </c>
      <c r="Q80" s="162">
        <f>SUM($C80:E80)</f>
        <v>126.59711615136169</v>
      </c>
      <c r="R80" s="162">
        <f>SUM($C80:F80)</f>
        <v>166.2686308553524</v>
      </c>
      <c r="S80" s="162">
        <f>SUM($C80:G80)</f>
        <v>208.90864548572745</v>
      </c>
      <c r="T80" s="162">
        <f>SUM($C80:H80)</f>
        <v>251.10406890728029</v>
      </c>
      <c r="U80" s="162">
        <f>SUM($C80:I80)</f>
        <v>293.29949232883314</v>
      </c>
      <c r="V80" s="162">
        <f>SUM($C80:J80)</f>
        <v>339.05453283932189</v>
      </c>
      <c r="W80" s="162">
        <f>SUM($C80:K80)</f>
        <v>384.07158882544792</v>
      </c>
      <c r="X80" s="162">
        <f>SUM($C80:L80)</f>
        <v>431.71158301107209</v>
      </c>
      <c r="Y80" s="163">
        <f>SUM($C80:M80)</f>
        <v>484.59745359569257</v>
      </c>
    </row>
    <row r="81" spans="2:25" x14ac:dyDescent="0.2">
      <c r="B81" s="143" t="s">
        <v>11</v>
      </c>
      <c r="C81" s="26">
        <f t="shared" ref="C81:N81" si="22">C$68*C14/SUM(C$12:C$20)</f>
        <v>52.895352938654263</v>
      </c>
      <c r="D81" s="26">
        <f t="shared" si="22"/>
        <v>54.989308485073849</v>
      </c>
      <c r="E81" s="26">
        <f t="shared" si="22"/>
        <v>60.911493444754129</v>
      </c>
      <c r="F81" s="26">
        <f t="shared" si="22"/>
        <v>52.895352938654263</v>
      </c>
      <c r="G81" s="26">
        <f t="shared" si="22"/>
        <v>49.746683735437571</v>
      </c>
      <c r="H81" s="26">
        <f t="shared" si="22"/>
        <v>49.227993991811658</v>
      </c>
      <c r="I81" s="26">
        <f t="shared" si="22"/>
        <v>49.227993991811658</v>
      </c>
      <c r="J81" s="26">
        <f t="shared" si="22"/>
        <v>45.755040510488755</v>
      </c>
      <c r="K81" s="26">
        <f t="shared" si="22"/>
        <v>45.017055986126032</v>
      </c>
      <c r="L81" s="26">
        <f t="shared" si="22"/>
        <v>47.639994185624182</v>
      </c>
      <c r="M81" s="26">
        <f t="shared" si="22"/>
        <v>52.885870584620477</v>
      </c>
      <c r="N81" s="26">
        <f t="shared" si="22"/>
        <v>45.017055986126032</v>
      </c>
      <c r="O81" s="26">
        <f t="shared" si="19"/>
        <v>606.20919677918289</v>
      </c>
      <c r="P81" s="161">
        <f>SUM($C81:D81)</f>
        <v>107.88466142372812</v>
      </c>
      <c r="Q81" s="162">
        <f>SUM($C81:E81)</f>
        <v>168.79615486848223</v>
      </c>
      <c r="R81" s="162">
        <f>SUM($C81:F81)</f>
        <v>221.6915078071365</v>
      </c>
      <c r="S81" s="162">
        <f>SUM($C81:G81)</f>
        <v>271.43819154257409</v>
      </c>
      <c r="T81" s="162">
        <f>SUM($C81:H81)</f>
        <v>320.66618553438576</v>
      </c>
      <c r="U81" s="162">
        <f>SUM($C81:I81)</f>
        <v>369.89417952619743</v>
      </c>
      <c r="V81" s="162">
        <f>SUM($C81:J81)</f>
        <v>415.64922003668619</v>
      </c>
      <c r="W81" s="162">
        <f>SUM($C81:K81)</f>
        <v>460.66627602281221</v>
      </c>
      <c r="X81" s="162">
        <f>SUM($C81:L81)</f>
        <v>508.30627020843639</v>
      </c>
      <c r="Y81" s="163">
        <f>SUM($C81:M81)</f>
        <v>561.19214079305686</v>
      </c>
    </row>
    <row r="82" spans="2:25" x14ac:dyDescent="0.2">
      <c r="B82" s="143" t="s">
        <v>33</v>
      </c>
      <c r="C82" s="26">
        <f t="shared" ref="C82:N82" si="23">C$68*C15/SUM(C$12:C$20)</f>
        <v>6.6119191173317828</v>
      </c>
      <c r="D82" s="26">
        <f t="shared" si="23"/>
        <v>6.8736635606342311</v>
      </c>
      <c r="E82" s="26">
        <f t="shared" si="23"/>
        <v>7.6139366805942661</v>
      </c>
      <c r="F82" s="26">
        <f t="shared" si="23"/>
        <v>6.6119191173317828</v>
      </c>
      <c r="G82" s="26">
        <f t="shared" si="23"/>
        <v>7.1066691050625099</v>
      </c>
      <c r="H82" s="26">
        <f t="shared" si="23"/>
        <v>7.0325705702588079</v>
      </c>
      <c r="I82" s="26">
        <f t="shared" si="23"/>
        <v>7.0325705702588079</v>
      </c>
      <c r="J82" s="26">
        <f t="shared" si="23"/>
        <v>6.5364343586412508</v>
      </c>
      <c r="K82" s="26">
        <f t="shared" si="23"/>
        <v>6.4310079980180044</v>
      </c>
      <c r="L82" s="26">
        <f t="shared" si="23"/>
        <v>6.8057134550891689</v>
      </c>
      <c r="M82" s="26">
        <f t="shared" si="23"/>
        <v>7.5551243692314962</v>
      </c>
      <c r="N82" s="26">
        <f t="shared" si="23"/>
        <v>6.4310079980180044</v>
      </c>
      <c r="O82" s="26">
        <f t="shared" si="19"/>
        <v>82.642536900470105</v>
      </c>
      <c r="P82" s="161">
        <f>SUM($C82:D82)</f>
        <v>13.485582677966015</v>
      </c>
      <c r="Q82" s="162">
        <f>SUM($C82:E82)</f>
        <v>21.099519358560279</v>
      </c>
      <c r="R82" s="162">
        <f>SUM($C82:F82)</f>
        <v>27.711438475892063</v>
      </c>
      <c r="S82" s="162">
        <f>SUM($C82:G82)</f>
        <v>34.818107580954575</v>
      </c>
      <c r="T82" s="162">
        <f>SUM($C82:H82)</f>
        <v>41.85067815121338</v>
      </c>
      <c r="U82" s="162">
        <f>SUM($C82:I82)</f>
        <v>48.883248721472185</v>
      </c>
      <c r="V82" s="162">
        <f>SUM($C82:J82)</f>
        <v>55.419683080113437</v>
      </c>
      <c r="W82" s="162">
        <f>SUM($C82:K82)</f>
        <v>61.85069107813144</v>
      </c>
      <c r="X82" s="162">
        <f>SUM($C82:L82)</f>
        <v>68.656404533220609</v>
      </c>
      <c r="Y82" s="163">
        <f>SUM($C82:M82)</f>
        <v>76.211528902452102</v>
      </c>
    </row>
    <row r="83" spans="2:25" x14ac:dyDescent="0.2">
      <c r="B83" s="143" t="s">
        <v>34</v>
      </c>
      <c r="C83" s="26">
        <f t="shared" ref="C83:N83" si="24">C$68*C16/SUM(C$12:C$20)</f>
        <v>39.671514703990702</v>
      </c>
      <c r="D83" s="26">
        <f t="shared" si="24"/>
        <v>41.241981363805387</v>
      </c>
      <c r="E83" s="26">
        <f t="shared" si="24"/>
        <v>45.683620083565593</v>
      </c>
      <c r="F83" s="26">
        <f t="shared" si="24"/>
        <v>39.671514703990702</v>
      </c>
      <c r="G83" s="26">
        <f t="shared" si="24"/>
        <v>42.640014630375056</v>
      </c>
      <c r="H83" s="26">
        <f t="shared" si="24"/>
        <v>42.195423421552846</v>
      </c>
      <c r="I83" s="26">
        <f t="shared" si="24"/>
        <v>42.195423421552846</v>
      </c>
      <c r="J83" s="26">
        <f t="shared" si="24"/>
        <v>39.218606151847503</v>
      </c>
      <c r="K83" s="26">
        <f t="shared" si="24"/>
        <v>38.586047988108028</v>
      </c>
      <c r="L83" s="26">
        <f t="shared" si="24"/>
        <v>40.834280730535014</v>
      </c>
      <c r="M83" s="26">
        <f t="shared" si="24"/>
        <v>45.330746215388977</v>
      </c>
      <c r="N83" s="26">
        <f t="shared" si="24"/>
        <v>38.586047988108028</v>
      </c>
      <c r="O83" s="26">
        <f t="shared" si="19"/>
        <v>495.85522140282063</v>
      </c>
      <c r="P83" s="161">
        <f>SUM($C83:D83)</f>
        <v>80.913496067796089</v>
      </c>
      <c r="Q83" s="162">
        <f>SUM($C83:E83)</f>
        <v>126.59711615136169</v>
      </c>
      <c r="R83" s="162">
        <f>SUM($C83:F83)</f>
        <v>166.2686308553524</v>
      </c>
      <c r="S83" s="162">
        <f>SUM($C83:G83)</f>
        <v>208.90864548572745</v>
      </c>
      <c r="T83" s="162">
        <f>SUM($C83:H83)</f>
        <v>251.10406890728029</v>
      </c>
      <c r="U83" s="162">
        <f>SUM($C83:I83)</f>
        <v>293.29949232883314</v>
      </c>
      <c r="V83" s="162">
        <f>SUM($C83:J83)</f>
        <v>332.51809848068064</v>
      </c>
      <c r="W83" s="162">
        <f>SUM($C83:K83)</f>
        <v>371.10414646878866</v>
      </c>
      <c r="X83" s="162">
        <f>SUM($C83:L83)</f>
        <v>411.93842719932366</v>
      </c>
      <c r="Y83" s="163">
        <f>SUM($C83:M83)</f>
        <v>457.26917341471261</v>
      </c>
    </row>
    <row r="84" spans="2:25" x14ac:dyDescent="0.2">
      <c r="B84" s="143" t="s">
        <v>35</v>
      </c>
      <c r="C84" s="26">
        <f t="shared" ref="C84:N84" si="25">C$68*C17/SUM(C$12:C$20)</f>
        <v>39.671514703990702</v>
      </c>
      <c r="D84" s="26">
        <f t="shared" si="25"/>
        <v>48.115644924439621</v>
      </c>
      <c r="E84" s="26">
        <f t="shared" si="25"/>
        <v>53.297556764159857</v>
      </c>
      <c r="F84" s="26">
        <f t="shared" si="25"/>
        <v>46.283433821322475</v>
      </c>
      <c r="G84" s="26">
        <f t="shared" si="25"/>
        <v>49.746683735437571</v>
      </c>
      <c r="H84" s="26">
        <f t="shared" si="25"/>
        <v>49.227993991811658</v>
      </c>
      <c r="I84" s="26">
        <f t="shared" si="25"/>
        <v>49.227993991811658</v>
      </c>
      <c r="J84" s="26">
        <f t="shared" si="25"/>
        <v>45.755040510488755</v>
      </c>
      <c r="K84" s="26">
        <f t="shared" si="25"/>
        <v>51.448063984144035</v>
      </c>
      <c r="L84" s="26">
        <f t="shared" si="25"/>
        <v>54.445707640713351</v>
      </c>
      <c r="M84" s="26">
        <f t="shared" si="25"/>
        <v>60.44099495385197</v>
      </c>
      <c r="N84" s="26">
        <f t="shared" si="25"/>
        <v>51.448063984144035</v>
      </c>
      <c r="O84" s="26">
        <f t="shared" si="19"/>
        <v>599.10869300631566</v>
      </c>
      <c r="P84" s="161">
        <f>SUM($C84:D84)</f>
        <v>87.787159628430317</v>
      </c>
      <c r="Q84" s="162">
        <f>SUM($C84:E84)</f>
        <v>141.08471639259017</v>
      </c>
      <c r="R84" s="162">
        <f>SUM($C84:F84)</f>
        <v>187.36815021391266</v>
      </c>
      <c r="S84" s="162">
        <f>SUM($C84:G84)</f>
        <v>237.11483394935021</v>
      </c>
      <c r="T84" s="162">
        <f>SUM($C84:H84)</f>
        <v>286.34282794116189</v>
      </c>
      <c r="U84" s="162">
        <f>SUM($C84:I84)</f>
        <v>335.57082193297356</v>
      </c>
      <c r="V84" s="162">
        <f>SUM($C84:J84)</f>
        <v>381.32586244346231</v>
      </c>
      <c r="W84" s="162">
        <f>SUM($C84:K84)</f>
        <v>432.77392642760634</v>
      </c>
      <c r="X84" s="162">
        <f>SUM($C84:L84)</f>
        <v>487.21963406831969</v>
      </c>
      <c r="Y84" s="163">
        <f>SUM($C84:M84)</f>
        <v>547.66062902217163</v>
      </c>
    </row>
    <row r="85" spans="2:25" x14ac:dyDescent="0.2">
      <c r="B85" s="143" t="s">
        <v>36</v>
      </c>
      <c r="C85" s="26">
        <f t="shared" ref="C85:N85" si="26">C$68*C18/SUM(C$12:C$20)</f>
        <v>66.11919117331783</v>
      </c>
      <c r="D85" s="26">
        <f t="shared" si="26"/>
        <v>68.736635606342318</v>
      </c>
      <c r="E85" s="26">
        <f t="shared" si="26"/>
        <v>76.139366805942657</v>
      </c>
      <c r="F85" s="26">
        <f t="shared" si="26"/>
        <v>66.11919117331783</v>
      </c>
      <c r="G85" s="26">
        <f t="shared" si="26"/>
        <v>71.066691050625096</v>
      </c>
      <c r="H85" s="26">
        <f t="shared" si="26"/>
        <v>70.325705702588067</v>
      </c>
      <c r="I85" s="26">
        <f t="shared" si="26"/>
        <v>70.325705702588067</v>
      </c>
      <c r="J85" s="26">
        <f t="shared" si="26"/>
        <v>65.364343586412502</v>
      </c>
      <c r="K85" s="26">
        <f t="shared" si="26"/>
        <v>64.310079980180049</v>
      </c>
      <c r="L85" s="26">
        <f t="shared" si="26"/>
        <v>68.057134550891675</v>
      </c>
      <c r="M85" s="26">
        <f t="shared" si="26"/>
        <v>75.551243692314969</v>
      </c>
      <c r="N85" s="26">
        <f t="shared" si="26"/>
        <v>64.310079980180049</v>
      </c>
      <c r="O85" s="26">
        <f t="shared" si="19"/>
        <v>826.425369004701</v>
      </c>
      <c r="P85" s="161">
        <f>SUM($C85:D85)</f>
        <v>134.85582677966016</v>
      </c>
      <c r="Q85" s="162">
        <f>SUM($C85:E85)</f>
        <v>210.99519358560281</v>
      </c>
      <c r="R85" s="162">
        <f>SUM($C85:F85)</f>
        <v>277.11438475892066</v>
      </c>
      <c r="S85" s="162">
        <f>SUM($C85:G85)</f>
        <v>348.18107580954575</v>
      </c>
      <c r="T85" s="162">
        <f>SUM($C85:H85)</f>
        <v>418.50678151213378</v>
      </c>
      <c r="U85" s="162">
        <f>SUM($C85:I85)</f>
        <v>488.83248721472182</v>
      </c>
      <c r="V85" s="162">
        <f>SUM($C85:J85)</f>
        <v>554.1968308011343</v>
      </c>
      <c r="W85" s="162">
        <f>SUM($C85:K85)</f>
        <v>618.50691078131433</v>
      </c>
      <c r="X85" s="162">
        <f>SUM($C85:L85)</f>
        <v>686.56404533220598</v>
      </c>
      <c r="Y85" s="163">
        <f>SUM($C85:M85)</f>
        <v>762.11528902452096</v>
      </c>
    </row>
    <row r="86" spans="2:25" x14ac:dyDescent="0.2">
      <c r="B86" s="143" t="s">
        <v>37</v>
      </c>
      <c r="C86" s="26">
        <f t="shared" ref="C86:N86" si="27">C$68*C19/SUM(C$12:C$20)</f>
        <v>33.059595586658915</v>
      </c>
      <c r="D86" s="26">
        <f t="shared" si="27"/>
        <v>34.368317803171159</v>
      </c>
      <c r="E86" s="26">
        <f t="shared" si="27"/>
        <v>38.069683402971329</v>
      </c>
      <c r="F86" s="26">
        <f t="shared" si="27"/>
        <v>33.059595586658915</v>
      </c>
      <c r="G86" s="26">
        <f t="shared" si="27"/>
        <v>35.533345525312548</v>
      </c>
      <c r="H86" s="26">
        <f t="shared" si="27"/>
        <v>35.162852851294033</v>
      </c>
      <c r="I86" s="26">
        <f t="shared" si="27"/>
        <v>35.162852851294033</v>
      </c>
      <c r="J86" s="26">
        <f t="shared" si="27"/>
        <v>32.682171793206251</v>
      </c>
      <c r="K86" s="26">
        <f t="shared" si="27"/>
        <v>32.155039990090025</v>
      </c>
      <c r="L86" s="26">
        <f t="shared" si="27"/>
        <v>34.028567275445837</v>
      </c>
      <c r="M86" s="26">
        <f t="shared" si="27"/>
        <v>37.775621846157485</v>
      </c>
      <c r="N86" s="26">
        <f t="shared" si="27"/>
        <v>32.155039990090025</v>
      </c>
      <c r="O86" s="26">
        <f t="shared" si="19"/>
        <v>413.2126845023505</v>
      </c>
      <c r="P86" s="161">
        <f>SUM($C86:D86)</f>
        <v>67.427913389830081</v>
      </c>
      <c r="Q86" s="162">
        <f>SUM($C86:E86)</f>
        <v>105.4975967928014</v>
      </c>
      <c r="R86" s="162">
        <f>SUM($C86:F86)</f>
        <v>138.55719237946033</v>
      </c>
      <c r="S86" s="162">
        <f>SUM($C86:G86)</f>
        <v>174.09053790477287</v>
      </c>
      <c r="T86" s="162">
        <f>SUM($C86:H86)</f>
        <v>209.25339075606689</v>
      </c>
      <c r="U86" s="162">
        <f>SUM($C86:I86)</f>
        <v>244.41624360736091</v>
      </c>
      <c r="V86" s="162">
        <f>SUM($C86:J86)</f>
        <v>277.09841540056715</v>
      </c>
      <c r="W86" s="162">
        <f>SUM($C86:K86)</f>
        <v>309.25345539065717</v>
      </c>
      <c r="X86" s="162">
        <f>SUM($C86:L86)</f>
        <v>343.28202266610299</v>
      </c>
      <c r="Y86" s="163">
        <f>SUM($C86:M86)</f>
        <v>381.05764451226048</v>
      </c>
    </row>
    <row r="87" spans="2:25" x14ac:dyDescent="0.2">
      <c r="B87" s="143" t="s">
        <v>453</v>
      </c>
      <c r="C87" s="26">
        <f t="shared" ref="C87:N87" si="28">C$68*C20/SUM(C$12:C$20)</f>
        <v>52.895352938654263</v>
      </c>
      <c r="D87" s="26">
        <f t="shared" si="28"/>
        <v>54.989308485073849</v>
      </c>
      <c r="E87" s="26">
        <f t="shared" si="28"/>
        <v>60.911493444754129</v>
      </c>
      <c r="F87" s="26">
        <f t="shared" si="28"/>
        <v>52.895352938654263</v>
      </c>
      <c r="G87" s="26">
        <f t="shared" si="28"/>
        <v>56.853352840500079</v>
      </c>
      <c r="H87" s="26">
        <f t="shared" si="28"/>
        <v>63.293135132329262</v>
      </c>
      <c r="I87" s="26">
        <f t="shared" si="28"/>
        <v>63.293135132329262</v>
      </c>
      <c r="J87" s="26">
        <f t="shared" si="28"/>
        <v>58.827909227771251</v>
      </c>
      <c r="K87" s="26">
        <f t="shared" si="28"/>
        <v>57.879071982162039</v>
      </c>
      <c r="L87" s="26">
        <f t="shared" si="28"/>
        <v>61.251421095802513</v>
      </c>
      <c r="M87" s="26">
        <f t="shared" si="28"/>
        <v>67.996119323083462</v>
      </c>
      <c r="N87" s="26">
        <f t="shared" si="28"/>
        <v>57.879071982162039</v>
      </c>
      <c r="O87" s="26">
        <f t="shared" si="19"/>
        <v>708.96472452327646</v>
      </c>
      <c r="P87" s="161">
        <f>SUM($C87:D87)</f>
        <v>107.88466142372812</v>
      </c>
      <c r="Q87" s="162">
        <f>SUM($C87:E87)</f>
        <v>168.79615486848223</v>
      </c>
      <c r="R87" s="162">
        <f>SUM($C87:F87)</f>
        <v>221.6915078071365</v>
      </c>
      <c r="S87" s="162">
        <f>SUM($C87:G87)</f>
        <v>278.5448606476366</v>
      </c>
      <c r="T87" s="162">
        <f>SUM($C87:H87)</f>
        <v>341.83799577996587</v>
      </c>
      <c r="U87" s="162">
        <f>SUM($C87:I87)</f>
        <v>405.13113091229513</v>
      </c>
      <c r="V87" s="162">
        <f>SUM($C87:J87)</f>
        <v>463.95904014006641</v>
      </c>
      <c r="W87" s="162">
        <f>SUM($C87:K87)</f>
        <v>521.83811212222849</v>
      </c>
      <c r="X87" s="162">
        <f>SUM($C87:L87)</f>
        <v>583.08953321803097</v>
      </c>
      <c r="Y87" s="163">
        <f>SUM($C87:M87)</f>
        <v>651.08565254111443</v>
      </c>
    </row>
    <row r="88" spans="2:25" x14ac:dyDescent="0.2">
      <c r="B88" s="143" t="s">
        <v>39</v>
      </c>
      <c r="C88" s="26">
        <f>C$65*C21/SUM(C$21:C$26)</f>
        <v>38.015393672171506</v>
      </c>
      <c r="D88" s="26">
        <f t="shared" ref="D88:N88" si="29">D$65*D21/SUM(D$21:D$26)</f>
        <v>40.210509104275218</v>
      </c>
      <c r="E88" s="26">
        <f t="shared" si="29"/>
        <v>41.977167029160135</v>
      </c>
      <c r="F88" s="26">
        <f t="shared" si="29"/>
        <v>35.779194044396711</v>
      </c>
      <c r="G88" s="26">
        <f t="shared" si="29"/>
        <v>37.117393019330969</v>
      </c>
      <c r="H88" s="26">
        <f t="shared" si="29"/>
        <v>41.887251818518585</v>
      </c>
      <c r="I88" s="26">
        <f t="shared" si="29"/>
        <v>41.111561970027502</v>
      </c>
      <c r="J88" s="26">
        <f t="shared" si="29"/>
        <v>38.817069294628766</v>
      </c>
      <c r="K88" s="26">
        <f t="shared" si="29"/>
        <v>38.11130439836279</v>
      </c>
      <c r="L88" s="26">
        <f t="shared" si="29"/>
        <v>40.36407902511791</v>
      </c>
      <c r="M88" s="26">
        <f t="shared" si="29"/>
        <v>44.869628278628156</v>
      </c>
      <c r="N88" s="26">
        <f t="shared" si="29"/>
        <v>38.11130439836279</v>
      </c>
      <c r="O88" s="26">
        <f t="shared" si="19"/>
        <v>476.37185605298106</v>
      </c>
      <c r="P88" s="161">
        <f>SUM($C88:D88)</f>
        <v>78.225902776446731</v>
      </c>
      <c r="Q88" s="162">
        <f>SUM($C88:E88)</f>
        <v>120.20306980560687</v>
      </c>
      <c r="R88" s="162">
        <f>SUM($C88:F88)</f>
        <v>155.98226385000359</v>
      </c>
      <c r="S88" s="162">
        <f>SUM($C88:G88)</f>
        <v>193.09965686933455</v>
      </c>
      <c r="T88" s="162">
        <f>SUM($C88:H88)</f>
        <v>234.98690868785314</v>
      </c>
      <c r="U88" s="162">
        <f>SUM($C88:I88)</f>
        <v>276.09847065788063</v>
      </c>
      <c r="V88" s="162">
        <f>SUM($C88:J88)</f>
        <v>314.91553995250939</v>
      </c>
      <c r="W88" s="162">
        <f>SUM($C88:K88)</f>
        <v>353.02684435087218</v>
      </c>
      <c r="X88" s="162">
        <f>SUM($C88:L88)</f>
        <v>393.3909233759901</v>
      </c>
      <c r="Y88" s="163">
        <f>SUM($C88:M88)</f>
        <v>438.26055165461827</v>
      </c>
    </row>
    <row r="89" spans="2:25" x14ac:dyDescent="0.2">
      <c r="B89" s="143" t="s">
        <v>451</v>
      </c>
      <c r="C89" s="26">
        <f t="shared" ref="C89:N89" si="30">C$65*C22/SUM(C$21:C$26)</f>
        <v>48.876934721363369</v>
      </c>
      <c r="D89" s="26">
        <f t="shared" si="30"/>
        <v>51.699225991210994</v>
      </c>
      <c r="E89" s="26">
        <f t="shared" si="30"/>
        <v>59.967381470228773</v>
      </c>
      <c r="F89" s="26">
        <f t="shared" si="30"/>
        <v>51.113134349138157</v>
      </c>
      <c r="G89" s="26">
        <f t="shared" si="30"/>
        <v>53.024847170472817</v>
      </c>
      <c r="H89" s="26">
        <f t="shared" si="30"/>
        <v>52.359064773148226</v>
      </c>
      <c r="I89" s="26">
        <f t="shared" si="30"/>
        <v>56.528397708787814</v>
      </c>
      <c r="J89" s="26">
        <f t="shared" si="30"/>
        <v>53.373470280114553</v>
      </c>
      <c r="K89" s="26">
        <f t="shared" si="30"/>
        <v>52.403043547748837</v>
      </c>
      <c r="L89" s="26">
        <f t="shared" si="30"/>
        <v>55.500608659537129</v>
      </c>
      <c r="M89" s="26">
        <f t="shared" si="30"/>
        <v>61.695738883113705</v>
      </c>
      <c r="N89" s="26">
        <f t="shared" si="30"/>
        <v>52.403043547748837</v>
      </c>
      <c r="O89" s="26">
        <f t="shared" si="19"/>
        <v>648.94489110261316</v>
      </c>
      <c r="P89" s="161">
        <f>SUM($C89:D89)</f>
        <v>100.57616071257436</v>
      </c>
      <c r="Q89" s="162">
        <f>SUM($C89:E89)</f>
        <v>160.54354218280315</v>
      </c>
      <c r="R89" s="162">
        <f>SUM($C89:F89)</f>
        <v>211.65667653194132</v>
      </c>
      <c r="S89" s="162">
        <f>SUM($C89:G89)</f>
        <v>264.68152370241415</v>
      </c>
      <c r="T89" s="162">
        <f>SUM($C89:H89)</f>
        <v>317.0405884755624</v>
      </c>
      <c r="U89" s="162">
        <f>SUM($C89:I89)</f>
        <v>373.56898618435019</v>
      </c>
      <c r="V89" s="162">
        <f>SUM($C89:J89)</f>
        <v>426.94245646446473</v>
      </c>
      <c r="W89" s="162">
        <f>SUM($C89:K89)</f>
        <v>479.34550001221356</v>
      </c>
      <c r="X89" s="162">
        <f>SUM($C89:L89)</f>
        <v>534.8461086717507</v>
      </c>
      <c r="Y89" s="163">
        <f>SUM($C89:M89)</f>
        <v>596.54184755486438</v>
      </c>
    </row>
    <row r="90" spans="2:25" x14ac:dyDescent="0.2">
      <c r="B90" s="143" t="s">
        <v>13</v>
      </c>
      <c r="C90" s="26">
        <f t="shared" ref="C90:N90" si="31">C$65*C23/SUM(C$21:C$26)</f>
        <v>38.015393672171506</v>
      </c>
      <c r="D90" s="26">
        <f t="shared" si="31"/>
        <v>40.210509104275218</v>
      </c>
      <c r="E90" s="26">
        <f t="shared" si="31"/>
        <v>47.973905176183017</v>
      </c>
      <c r="F90" s="26">
        <f t="shared" si="31"/>
        <v>40.890507479310529</v>
      </c>
      <c r="G90" s="26">
        <f t="shared" si="31"/>
        <v>42.419877736378254</v>
      </c>
      <c r="H90" s="26">
        <f t="shared" si="31"/>
        <v>41.887251818518585</v>
      </c>
      <c r="I90" s="26">
        <f t="shared" si="31"/>
        <v>41.111561970027502</v>
      </c>
      <c r="J90" s="26">
        <f t="shared" si="31"/>
        <v>38.817069294628766</v>
      </c>
      <c r="K90" s="26">
        <f t="shared" si="31"/>
        <v>38.11130439836279</v>
      </c>
      <c r="L90" s="26">
        <f t="shared" si="31"/>
        <v>40.36407902511791</v>
      </c>
      <c r="M90" s="26">
        <f t="shared" si="31"/>
        <v>44.869628278628156</v>
      </c>
      <c r="N90" s="26">
        <f t="shared" si="31"/>
        <v>38.11130439836279</v>
      </c>
      <c r="O90" s="26">
        <f t="shared" si="19"/>
        <v>492.78239235196503</v>
      </c>
      <c r="P90" s="161">
        <f>SUM($C90:D90)</f>
        <v>78.225902776446731</v>
      </c>
      <c r="Q90" s="162">
        <f>SUM($C90:E90)</f>
        <v>126.19980795262975</v>
      </c>
      <c r="R90" s="162">
        <f>SUM($C90:F90)</f>
        <v>167.09031543194027</v>
      </c>
      <c r="S90" s="162">
        <f>SUM($C90:G90)</f>
        <v>209.51019316831852</v>
      </c>
      <c r="T90" s="162">
        <f>SUM($C90:H90)</f>
        <v>251.39744498683712</v>
      </c>
      <c r="U90" s="162">
        <f>SUM($C90:I90)</f>
        <v>292.5090069568646</v>
      </c>
      <c r="V90" s="162">
        <f>SUM($C90:J90)</f>
        <v>331.32607625149336</v>
      </c>
      <c r="W90" s="162">
        <f>SUM($C90:K90)</f>
        <v>369.43738064985615</v>
      </c>
      <c r="X90" s="162">
        <f>SUM($C90:L90)</f>
        <v>409.80145967497407</v>
      </c>
      <c r="Y90" s="163">
        <f>SUM($C90:M90)</f>
        <v>454.67108795360224</v>
      </c>
    </row>
    <row r="91" spans="2:25" x14ac:dyDescent="0.2">
      <c r="B91" s="143" t="s">
        <v>455</v>
      </c>
      <c r="C91" s="26">
        <f t="shared" ref="C91:N91" si="32">C$65*C24/SUM(C$21:C$26)</f>
        <v>38.015393672171506</v>
      </c>
      <c r="D91" s="26">
        <f t="shared" si="32"/>
        <v>40.210509104275218</v>
      </c>
      <c r="E91" s="26">
        <f t="shared" si="32"/>
        <v>47.973905176183017</v>
      </c>
      <c r="F91" s="26">
        <f t="shared" si="32"/>
        <v>40.890507479310529</v>
      </c>
      <c r="G91" s="26">
        <f t="shared" si="32"/>
        <v>42.419877736378254</v>
      </c>
      <c r="H91" s="26">
        <f t="shared" si="32"/>
        <v>41.887251818518585</v>
      </c>
      <c r="I91" s="26">
        <f t="shared" si="32"/>
        <v>41.111561970027502</v>
      </c>
      <c r="J91" s="26">
        <f t="shared" si="32"/>
        <v>38.817069294628766</v>
      </c>
      <c r="K91" s="26">
        <f t="shared" si="32"/>
        <v>38.11130439836279</v>
      </c>
      <c r="L91" s="26">
        <f t="shared" si="32"/>
        <v>40.36407902511791</v>
      </c>
      <c r="M91" s="26">
        <f t="shared" si="32"/>
        <v>44.869628278628156</v>
      </c>
      <c r="N91" s="26">
        <f t="shared" si="32"/>
        <v>38.11130439836279</v>
      </c>
      <c r="O91" s="26">
        <f t="shared" si="19"/>
        <v>492.78239235196503</v>
      </c>
      <c r="P91" s="161">
        <f>SUM($C91:D91)</f>
        <v>78.225902776446731</v>
      </c>
      <c r="Q91" s="162">
        <f>SUM($C91:E91)</f>
        <v>126.19980795262975</v>
      </c>
      <c r="R91" s="162">
        <f>SUM($C91:F91)</f>
        <v>167.09031543194027</v>
      </c>
      <c r="S91" s="162">
        <f>SUM($C91:G91)</f>
        <v>209.51019316831852</v>
      </c>
      <c r="T91" s="162">
        <f>SUM($C91:H91)</f>
        <v>251.39744498683712</v>
      </c>
      <c r="U91" s="162">
        <f>SUM($C91:I91)</f>
        <v>292.5090069568646</v>
      </c>
      <c r="V91" s="162">
        <f>SUM($C91:J91)</f>
        <v>331.32607625149336</v>
      </c>
      <c r="W91" s="162">
        <f>SUM($C91:K91)</f>
        <v>369.43738064985615</v>
      </c>
      <c r="X91" s="162">
        <f>SUM($C91:L91)</f>
        <v>409.80145967497407</v>
      </c>
      <c r="Y91" s="163">
        <f>SUM($C91:M91)</f>
        <v>454.67108795360224</v>
      </c>
    </row>
    <row r="92" spans="2:25" x14ac:dyDescent="0.2">
      <c r="B92" s="143" t="s">
        <v>452</v>
      </c>
      <c r="C92" s="26">
        <f t="shared" ref="C92:N92" si="33">C$65*C25/SUM(C$21:C$26)</f>
        <v>48.876934721363369</v>
      </c>
      <c r="D92" s="26">
        <f t="shared" si="33"/>
        <v>51.699225991210994</v>
      </c>
      <c r="E92" s="26">
        <f t="shared" si="33"/>
        <v>59.967381470228773</v>
      </c>
      <c r="F92" s="26">
        <f t="shared" si="33"/>
        <v>51.113134349138157</v>
      </c>
      <c r="G92" s="26">
        <f t="shared" si="33"/>
        <v>58.327331887520096</v>
      </c>
      <c r="H92" s="26">
        <f t="shared" si="33"/>
        <v>57.594971250463054</v>
      </c>
      <c r="I92" s="26">
        <f t="shared" si="33"/>
        <v>56.528397708787814</v>
      </c>
      <c r="J92" s="26">
        <f t="shared" si="33"/>
        <v>53.373470280114553</v>
      </c>
      <c r="K92" s="26">
        <f t="shared" si="33"/>
        <v>57.166956597544178</v>
      </c>
      <c r="L92" s="26">
        <f t="shared" si="33"/>
        <v>60.546118537676861</v>
      </c>
      <c r="M92" s="26">
        <f t="shared" si="33"/>
        <v>67.304442417942241</v>
      </c>
      <c r="N92" s="26">
        <f t="shared" si="33"/>
        <v>57.166956597544178</v>
      </c>
      <c r="O92" s="26">
        <f t="shared" si="19"/>
        <v>679.66532180953425</v>
      </c>
      <c r="P92" s="161">
        <f>SUM($C92:D92)</f>
        <v>100.57616071257436</v>
      </c>
      <c r="Q92" s="162">
        <f>SUM($C92:E92)</f>
        <v>160.54354218280315</v>
      </c>
      <c r="R92" s="162">
        <f>SUM($C92:F92)</f>
        <v>211.65667653194132</v>
      </c>
      <c r="S92" s="162">
        <f>SUM($C92:G92)</f>
        <v>269.98400841946142</v>
      </c>
      <c r="T92" s="162">
        <f>SUM($C92:H92)</f>
        <v>327.57897966992448</v>
      </c>
      <c r="U92" s="162">
        <f>SUM($C92:I92)</f>
        <v>384.10737737871227</v>
      </c>
      <c r="V92" s="162">
        <f>SUM($C92:J92)</f>
        <v>437.4808476588268</v>
      </c>
      <c r="W92" s="162">
        <f>SUM($C92:K92)</f>
        <v>494.64780425637099</v>
      </c>
      <c r="X92" s="162">
        <f>SUM($C92:L92)</f>
        <v>555.19392279404781</v>
      </c>
      <c r="Y92" s="163">
        <f>SUM($C92:M92)</f>
        <v>622.49836521199006</v>
      </c>
    </row>
    <row r="93" spans="2:25" x14ac:dyDescent="0.2">
      <c r="B93" s="143" t="s">
        <v>14</v>
      </c>
      <c r="C93" s="26">
        <f t="shared" ref="C93:N93" si="34">C$65*C26/SUM(C$21:C$26)</f>
        <v>48.876934721363369</v>
      </c>
      <c r="D93" s="26">
        <f t="shared" si="34"/>
        <v>51.699225991210994</v>
      </c>
      <c r="E93" s="26">
        <f t="shared" si="34"/>
        <v>47.973905176183017</v>
      </c>
      <c r="F93" s="26">
        <f t="shared" si="34"/>
        <v>40.890507479310529</v>
      </c>
      <c r="G93" s="26">
        <f t="shared" si="34"/>
        <v>42.419877736378254</v>
      </c>
      <c r="H93" s="26">
        <f t="shared" si="34"/>
        <v>41.887251818518585</v>
      </c>
      <c r="I93" s="26">
        <f t="shared" si="34"/>
        <v>41.111561970027502</v>
      </c>
      <c r="J93" s="26">
        <f t="shared" si="34"/>
        <v>38.817069294628766</v>
      </c>
      <c r="K93" s="26">
        <f t="shared" si="34"/>
        <v>38.11130439836279</v>
      </c>
      <c r="L93" s="26">
        <f t="shared" si="34"/>
        <v>40.36407902511791</v>
      </c>
      <c r="M93" s="26">
        <f t="shared" si="34"/>
        <v>44.869628278628156</v>
      </c>
      <c r="N93" s="26">
        <f t="shared" si="34"/>
        <v>38.11130439836279</v>
      </c>
      <c r="O93" s="26">
        <f t="shared" si="19"/>
        <v>515.13265028809269</v>
      </c>
      <c r="P93" s="161">
        <f>SUM($C93:D93)</f>
        <v>100.57616071257436</v>
      </c>
      <c r="Q93" s="162">
        <f>SUM($C93:E93)</f>
        <v>148.55006588875739</v>
      </c>
      <c r="R93" s="162">
        <f>SUM($C93:F93)</f>
        <v>189.44057336806793</v>
      </c>
      <c r="S93" s="162">
        <f>SUM($C93:G93)</f>
        <v>231.86045110444618</v>
      </c>
      <c r="T93" s="162">
        <f>SUM($C93:H93)</f>
        <v>273.74770292296478</v>
      </c>
      <c r="U93" s="162">
        <f>SUM($C93:I93)</f>
        <v>314.85926489299226</v>
      </c>
      <c r="V93" s="162">
        <f>SUM($C93:J93)</f>
        <v>353.67633418762102</v>
      </c>
      <c r="W93" s="162">
        <f>SUM($C93:K93)</f>
        <v>391.78763858598381</v>
      </c>
      <c r="X93" s="162">
        <f>SUM($C93:L93)</f>
        <v>432.15171761110173</v>
      </c>
      <c r="Y93" s="163">
        <f>SUM($C93:M93)</f>
        <v>477.0213458897299</v>
      </c>
    </row>
    <row r="94" spans="2:25" s="112" customFormat="1" ht="13.5" thickBot="1" x14ac:dyDescent="0.25">
      <c r="C94" s="147">
        <f>SUM(C70:C93)</f>
        <v>1059.2714069840001</v>
      </c>
      <c r="D94" s="147">
        <f t="shared" ref="D94" si="35">SUM(D70:D93)</f>
        <v>1123.9959534391724</v>
      </c>
      <c r="E94" s="147">
        <f t="shared" ref="E94" si="36">SUM(E70:E93)</f>
        <v>1253.4450463495173</v>
      </c>
      <c r="F94" s="147">
        <f t="shared" ref="F94" si="37">SUM(F70:F93)</f>
        <v>1059.2714069839999</v>
      </c>
      <c r="G94" s="147">
        <f t="shared" ref="G94" si="38">SUM(G70:G93)</f>
        <v>1123.9959534391726</v>
      </c>
      <c r="H94" s="147">
        <f t="shared" ref="H94" si="39">SUM(H70:H93)</f>
        <v>1157.2314568874481</v>
      </c>
      <c r="I94" s="147">
        <f t="shared" ref="I94" si="40">SUM(I70:I93)</f>
        <v>1157.2314568874483</v>
      </c>
      <c r="J94" s="147">
        <f t="shared" ref="J94" si="41">SUM(J70:J93)</f>
        <v>1090.6338069839999</v>
      </c>
      <c r="K94" s="147">
        <f t="shared" ref="K94" si="42">SUM(K70:K93)</f>
        <v>1090.6338069839999</v>
      </c>
      <c r="L94" s="147">
        <f t="shared" ref="L94" si="43">SUM(L70:L93)</f>
        <v>1157.2314568874483</v>
      </c>
      <c r="M94" s="147">
        <f t="shared" ref="M94" si="44">SUM(M70:M93)</f>
        <v>1290.4267566943449</v>
      </c>
      <c r="N94" s="147">
        <f t="shared" ref="N94" si="45">SUM(N70:N93)</f>
        <v>1090.6338069839999</v>
      </c>
      <c r="O94" s="147">
        <f t="shared" si="19"/>
        <v>13654.002315504553</v>
      </c>
      <c r="P94" s="158">
        <f>SUM($C94:D94)</f>
        <v>2183.2673604231722</v>
      </c>
      <c r="Q94" s="159">
        <f>SUM($C94:E94)</f>
        <v>3436.7124067726895</v>
      </c>
      <c r="R94" s="159">
        <f>SUM($C94:F94)</f>
        <v>4495.9838137566894</v>
      </c>
      <c r="S94" s="159">
        <f>SUM($C94:G94)</f>
        <v>5619.9797671958622</v>
      </c>
      <c r="T94" s="159">
        <f>SUM($C94:H94)</f>
        <v>6777.2112240833103</v>
      </c>
      <c r="U94" s="159">
        <f>SUM($C94:I94)</f>
        <v>7934.4426809707584</v>
      </c>
      <c r="V94" s="159">
        <f>SUM($C94:J94)</f>
        <v>9025.0764879547587</v>
      </c>
      <c r="W94" s="159">
        <f>SUM($C94:K94)</f>
        <v>10115.710294938759</v>
      </c>
      <c r="X94" s="159">
        <f>SUM($C94:L94)</f>
        <v>11272.941751826207</v>
      </c>
      <c r="Y94" s="160">
        <f>SUM($C94:M94)</f>
        <v>12563.368508520552</v>
      </c>
    </row>
    <row r="99" spans="2:25" x14ac:dyDescent="0.2">
      <c r="B99" s="113" t="s">
        <v>372</v>
      </c>
    </row>
    <row r="101" spans="2:25" x14ac:dyDescent="0.2">
      <c r="B101" t="s">
        <v>335</v>
      </c>
      <c r="C101" s="26">
        <v>90.204999999999998</v>
      </c>
      <c r="D101" s="26">
        <v>67.772999999999996</v>
      </c>
      <c r="E101" s="26">
        <v>86.766999999999996</v>
      </c>
      <c r="F101" s="26">
        <v>76.563000000000002</v>
      </c>
      <c r="G101" s="26">
        <v>94.716999999999999</v>
      </c>
      <c r="H101" s="26">
        <v>70.03</v>
      </c>
      <c r="I101" s="26">
        <v>97.855000000000004</v>
      </c>
      <c r="J101" s="26">
        <v>79.822999999999993</v>
      </c>
      <c r="K101" s="26">
        <v>89.176999999999992</v>
      </c>
      <c r="L101" s="26">
        <v>81.728999999999999</v>
      </c>
      <c r="M101" s="26">
        <v>99.263000000000005</v>
      </c>
      <c r="N101" s="26">
        <v>76.367999999999995</v>
      </c>
      <c r="O101" s="26">
        <f>SUM(C101:N101)</f>
        <v>1010.27</v>
      </c>
    </row>
    <row r="102" spans="2:25" x14ac:dyDescent="0.2">
      <c r="B102" t="s">
        <v>368</v>
      </c>
      <c r="C102" s="26">
        <v>48.234999999999999</v>
      </c>
      <c r="D102" s="26">
        <v>33.472999999999999</v>
      </c>
      <c r="E102" s="26">
        <v>44.825000000000003</v>
      </c>
      <c r="F102" s="26">
        <v>33.563000000000002</v>
      </c>
      <c r="G102" s="26">
        <v>47.594999999999999</v>
      </c>
      <c r="H102" s="26">
        <v>33.563000000000002</v>
      </c>
      <c r="I102" s="26">
        <v>47.504999999999995</v>
      </c>
      <c r="J102" s="26">
        <v>33.472999999999999</v>
      </c>
      <c r="K102" s="26">
        <v>50.755000000000003</v>
      </c>
      <c r="L102" s="26">
        <v>33.942999999999998</v>
      </c>
      <c r="M102" s="26">
        <v>47.704999999999998</v>
      </c>
      <c r="N102" s="26">
        <v>33.673000000000002</v>
      </c>
      <c r="O102" s="26">
        <f t="shared" ref="O102:O104" si="46">SUM(C102:N102)</f>
        <v>488.30799999999999</v>
      </c>
    </row>
    <row r="103" spans="2:25" x14ac:dyDescent="0.2">
      <c r="B103" t="s">
        <v>369</v>
      </c>
      <c r="C103" s="26">
        <v>56.66</v>
      </c>
      <c r="D103" s="26">
        <v>41.503</v>
      </c>
      <c r="E103" s="26">
        <v>59</v>
      </c>
      <c r="F103" s="26">
        <v>47.387</v>
      </c>
      <c r="G103" s="26">
        <v>57.84</v>
      </c>
      <c r="H103" s="26">
        <v>49.525999999999996</v>
      </c>
      <c r="I103" s="26">
        <v>64.13</v>
      </c>
      <c r="J103" s="26">
        <v>59.326999999999998</v>
      </c>
      <c r="K103" s="26">
        <v>61.317000000000007</v>
      </c>
      <c r="L103" s="26">
        <v>54.725999999999999</v>
      </c>
      <c r="M103" s="26">
        <v>56.436999999999998</v>
      </c>
      <c r="N103" s="26">
        <v>58.605999999999995</v>
      </c>
      <c r="O103" s="26">
        <f t="shared" si="46"/>
        <v>666.45899999999995</v>
      </c>
    </row>
    <row r="104" spans="2:25" ht="13.5" thickBot="1" x14ac:dyDescent="0.25">
      <c r="B104" t="s">
        <v>367</v>
      </c>
      <c r="C104" s="26">
        <v>111.10550000000001</v>
      </c>
      <c r="D104" s="26">
        <v>79.015500000000003</v>
      </c>
      <c r="E104" s="26">
        <v>103.55549999999999</v>
      </c>
      <c r="F104" s="26">
        <v>79.3155</v>
      </c>
      <c r="G104" s="26">
        <v>102.6155</v>
      </c>
      <c r="H104" s="26">
        <v>79.255499999999998</v>
      </c>
      <c r="I104" s="26">
        <v>101.74550000000001</v>
      </c>
      <c r="J104" s="26">
        <v>82.1755</v>
      </c>
      <c r="K104" s="26">
        <v>103.5475</v>
      </c>
      <c r="L104" s="26">
        <v>85.66749999999999</v>
      </c>
      <c r="M104" s="26">
        <v>107.5775</v>
      </c>
      <c r="N104" s="26">
        <v>79.150499999999994</v>
      </c>
      <c r="O104" s="26">
        <f t="shared" si="46"/>
        <v>1114.7270000000001</v>
      </c>
    </row>
    <row r="105" spans="2:25" x14ac:dyDescent="0.2">
      <c r="P105" s="152" t="s">
        <v>459</v>
      </c>
      <c r="Q105" s="153" t="s">
        <v>461</v>
      </c>
      <c r="R105" s="153" t="s">
        <v>462</v>
      </c>
      <c r="S105" s="153" t="s">
        <v>463</v>
      </c>
      <c r="T105" s="153" t="s">
        <v>464</v>
      </c>
      <c r="U105" s="153" t="s">
        <v>465</v>
      </c>
      <c r="V105" s="153" t="s">
        <v>466</v>
      </c>
      <c r="W105" s="153" t="s">
        <v>467</v>
      </c>
      <c r="X105" s="153" t="s">
        <v>468</v>
      </c>
      <c r="Y105" s="154" t="s">
        <v>469</v>
      </c>
    </row>
    <row r="106" spans="2:25" x14ac:dyDescent="0.2">
      <c r="B106" s="143" t="s">
        <v>4</v>
      </c>
      <c r="C106" s="26">
        <f>C$101*C3/SUM(C$3:C$7)</f>
        <v>16.400909090909092</v>
      </c>
      <c r="D106" s="26">
        <f>D$101*D3/SUM(D$3:D$7)</f>
        <v>12.322363636363635</v>
      </c>
      <c r="E106" s="26">
        <f>E$101*E3/SUM(E$3:E$7)</f>
        <v>15.775818181818181</v>
      </c>
      <c r="F106" s="26">
        <f>F$101*F3/SUM(F$3:F$7)</f>
        <v>13.920545454545454</v>
      </c>
      <c r="G106" s="26">
        <f>G$101*G3/SUM(G$3:G$7)</f>
        <v>17.621767441860467</v>
      </c>
      <c r="H106" s="26">
        <f>H$101*H3/SUM(H$3:H$7)</f>
        <v>13.701521739130435</v>
      </c>
      <c r="I106" s="26">
        <f>I$101*I3/SUM(I$3:I$7)</f>
        <v>19.145543478260869</v>
      </c>
      <c r="J106" s="26">
        <f>J$101*J3/SUM(J$3:J$7)</f>
        <v>15.617543478260869</v>
      </c>
      <c r="K106" s="26">
        <f>K$101*K3/SUM(K$3:K$7)</f>
        <v>17.447673913043477</v>
      </c>
      <c r="L106" s="26">
        <f>L$101*L3/SUM(L$3:L$7)</f>
        <v>15.990456521739132</v>
      </c>
      <c r="M106" s="26">
        <f>M$101*M3/SUM(M$3:M$7)</f>
        <v>19.421021739130435</v>
      </c>
      <c r="N106" s="26">
        <f>N$101*N3/SUM(N$3:N$7)</f>
        <v>14.941565217391302</v>
      </c>
      <c r="O106" s="26">
        <f t="shared" ref="O106:O130" si="47">SUM(C106:N106)</f>
        <v>192.30672989245335</v>
      </c>
      <c r="P106" s="161">
        <f>SUM($C106:D106)</f>
        <v>28.723272727272729</v>
      </c>
      <c r="Q106" s="162">
        <f>SUM($C106:E106)</f>
        <v>44.49909090909091</v>
      </c>
      <c r="R106" s="162">
        <f>SUM($C106:F106)</f>
        <v>58.419636363636364</v>
      </c>
      <c r="S106" s="162">
        <f>SUM($C106:G106)</f>
        <v>76.041403805496827</v>
      </c>
      <c r="T106" s="162">
        <f>SUM($C106:H106)</f>
        <v>89.742925544627269</v>
      </c>
      <c r="U106" s="162">
        <f>SUM($C106:I106)</f>
        <v>108.88846902288813</v>
      </c>
      <c r="V106" s="162">
        <f>SUM($C106:J106)</f>
        <v>124.506012501149</v>
      </c>
      <c r="W106" s="162">
        <f>SUM($C106:K106)</f>
        <v>141.95368641419248</v>
      </c>
      <c r="X106" s="162">
        <f>SUM($C106:L106)</f>
        <v>157.94414293593161</v>
      </c>
      <c r="Y106" s="163">
        <f>SUM($C106:M106)</f>
        <v>177.36516467506203</v>
      </c>
    </row>
    <row r="107" spans="2:25" x14ac:dyDescent="0.2">
      <c r="B107" s="143" t="s">
        <v>2</v>
      </c>
      <c r="C107" s="26">
        <f>C$101*C4/SUM(C$3:C$7)</f>
        <v>22.55125</v>
      </c>
      <c r="D107" s="26">
        <f>D$101*D4/SUM(D$3:D$7)</f>
        <v>16.943249999999999</v>
      </c>
      <c r="E107" s="26">
        <f>E$101*E4/SUM(E$3:E$7)</f>
        <v>21.691749999999999</v>
      </c>
      <c r="F107" s="26">
        <f>F$101*F4/SUM(F$3:F$7)</f>
        <v>19.140750000000001</v>
      </c>
      <c r="G107" s="26">
        <f>G$101*G4/SUM(G$3:G$7)</f>
        <v>24.229930232558139</v>
      </c>
      <c r="H107" s="26">
        <f>H$101*H4/SUM(H$3:H$7)</f>
        <v>16.746304347826086</v>
      </c>
      <c r="I107" s="26">
        <f>I$101*I4/SUM(I$3:I$7)</f>
        <v>23.400108695652172</v>
      </c>
      <c r="J107" s="26">
        <f>J$101*J4/SUM(J$3:J$7)</f>
        <v>19.088108695652171</v>
      </c>
      <c r="K107" s="26">
        <f>K$101*K4/SUM(K$3:K$7)</f>
        <v>21.324934782608693</v>
      </c>
      <c r="L107" s="26">
        <f>L$101*L4/SUM(L$3:L$7)</f>
        <v>19.543891304347827</v>
      </c>
      <c r="M107" s="26">
        <f>M$101*M4/SUM(M$3:M$7)</f>
        <v>23.736804347826087</v>
      </c>
      <c r="N107" s="26">
        <f>N$101*N4/SUM(N$3:N$7)</f>
        <v>18.261913043478263</v>
      </c>
      <c r="O107" s="26">
        <f t="shared" si="47"/>
        <v>246.65899544994943</v>
      </c>
      <c r="P107" s="161">
        <f>SUM($C107:D107)</f>
        <v>39.494500000000002</v>
      </c>
      <c r="Q107" s="162">
        <f>SUM($C107:E107)</f>
        <v>61.186250000000001</v>
      </c>
      <c r="R107" s="162">
        <f>SUM($C107:F107)</f>
        <v>80.326999999999998</v>
      </c>
      <c r="S107" s="162">
        <f>SUM($C107:G107)</f>
        <v>104.55693023255813</v>
      </c>
      <c r="T107" s="162">
        <f>SUM($C107:H107)</f>
        <v>121.30323458038421</v>
      </c>
      <c r="U107" s="162">
        <f>SUM($C107:I107)</f>
        <v>144.70334327603638</v>
      </c>
      <c r="V107" s="162">
        <f>SUM($C107:J107)</f>
        <v>163.79145197168856</v>
      </c>
      <c r="W107" s="162">
        <f>SUM($C107:K107)</f>
        <v>185.11638675429725</v>
      </c>
      <c r="X107" s="162">
        <f>SUM($C107:L107)</f>
        <v>204.66027805864508</v>
      </c>
      <c r="Y107" s="163">
        <f>SUM($C107:M107)</f>
        <v>228.39708240647116</v>
      </c>
    </row>
    <row r="108" spans="2:25" x14ac:dyDescent="0.2">
      <c r="B108" s="143" t="s">
        <v>3</v>
      </c>
      <c r="C108" s="26">
        <f>C$101*C5/SUM(C$3:C$7)</f>
        <v>18.451022727272729</v>
      </c>
      <c r="D108" s="26">
        <f>D$101*D5/SUM(D$3:D$7)</f>
        <v>13.862659090909091</v>
      </c>
      <c r="E108" s="26">
        <f>E$101*E5/SUM(E$3:E$7)</f>
        <v>17.747795454545454</v>
      </c>
      <c r="F108" s="26">
        <f>F$101*F5/SUM(F$3:F$7)</f>
        <v>15.660613636363637</v>
      </c>
      <c r="G108" s="26">
        <f>G$101*G5/SUM(G$3:G$7)</f>
        <v>17.621767441860467</v>
      </c>
      <c r="H108" s="26">
        <f>H$101*H5/SUM(H$3:H$7)</f>
        <v>13.701521739130435</v>
      </c>
      <c r="I108" s="26">
        <f>I$101*I5/SUM(I$3:I$7)</f>
        <v>19.145543478260869</v>
      </c>
      <c r="J108" s="26">
        <f>J$101*J5/SUM(J$3:J$7)</f>
        <v>15.617543478260869</v>
      </c>
      <c r="K108" s="26">
        <f>K$101*K5/SUM(K$3:K$7)</f>
        <v>17.447673913043477</v>
      </c>
      <c r="L108" s="26">
        <f>L$101*L5/SUM(L$3:L$7)</f>
        <v>15.990456521739132</v>
      </c>
      <c r="M108" s="26">
        <f>M$101*M5/SUM(M$3:M$7)</f>
        <v>19.421021739130435</v>
      </c>
      <c r="N108" s="26">
        <f>N$101*N5/SUM(N$3:N$7)</f>
        <v>14.941565217391302</v>
      </c>
      <c r="O108" s="26">
        <f t="shared" si="47"/>
        <v>199.60918443790789</v>
      </c>
      <c r="P108" s="161">
        <f>SUM($C108:D108)</f>
        <v>32.31368181818182</v>
      </c>
      <c r="Q108" s="162">
        <f>SUM($C108:E108)</f>
        <v>50.061477272727274</v>
      </c>
      <c r="R108" s="162">
        <f>SUM($C108:F108)</f>
        <v>65.722090909090909</v>
      </c>
      <c r="S108" s="162">
        <f>SUM($C108:G108)</f>
        <v>83.343858350951379</v>
      </c>
      <c r="T108" s="162">
        <f>SUM($C108:H108)</f>
        <v>97.045380090081807</v>
      </c>
      <c r="U108" s="162">
        <f>SUM($C108:I108)</f>
        <v>116.19092356834267</v>
      </c>
      <c r="V108" s="162">
        <f>SUM($C108:J108)</f>
        <v>131.80846704660354</v>
      </c>
      <c r="W108" s="162">
        <f>SUM($C108:K108)</f>
        <v>149.25614095964701</v>
      </c>
      <c r="X108" s="162">
        <f>SUM($C108:L108)</f>
        <v>165.24659748138615</v>
      </c>
      <c r="Y108" s="163">
        <f>SUM($C108:M108)</f>
        <v>184.66761922051657</v>
      </c>
    </row>
    <row r="109" spans="2:25" x14ac:dyDescent="0.2">
      <c r="B109" s="143" t="s">
        <v>454</v>
      </c>
      <c r="C109" s="26">
        <f>C$101*C6/SUM(C$3:C$7)</f>
        <v>20.501136363636363</v>
      </c>
      <c r="D109" s="26">
        <f>D$101*D6/SUM(D$3:D$7)</f>
        <v>15.402954545454547</v>
      </c>
      <c r="E109" s="26">
        <f>E$101*E6/SUM(E$3:E$7)</f>
        <v>19.719772727272726</v>
      </c>
      <c r="F109" s="26">
        <f>F$101*F6/SUM(F$3:F$7)</f>
        <v>17.40068181818182</v>
      </c>
      <c r="G109" s="26">
        <f>G$101*G6/SUM(G$3:G$7)</f>
        <v>22.027209302325581</v>
      </c>
      <c r="H109" s="26">
        <f>H$101*H6/SUM(H$3:H$7)</f>
        <v>16.746304347826086</v>
      </c>
      <c r="I109" s="26">
        <f>I$101*I6/SUM(I$3:I$7)</f>
        <v>23.400108695652172</v>
      </c>
      <c r="J109" s="26">
        <f>J$101*J6/SUM(J$3:J$7)</f>
        <v>19.088108695652171</v>
      </c>
      <c r="K109" s="26">
        <f>K$101*K6/SUM(K$3:K$7)</f>
        <v>21.324934782608693</v>
      </c>
      <c r="L109" s="26">
        <f>L$101*L6/SUM(L$3:L$7)</f>
        <v>19.543891304347827</v>
      </c>
      <c r="M109" s="26">
        <f>M$101*M6/SUM(M$3:M$7)</f>
        <v>23.736804347826087</v>
      </c>
      <c r="N109" s="26">
        <f>N$101*N6/SUM(N$3:N$7)</f>
        <v>18.261913043478263</v>
      </c>
      <c r="O109" s="26">
        <f t="shared" si="47"/>
        <v>237.15381997426235</v>
      </c>
      <c r="P109" s="161">
        <f>SUM($C109:D109)</f>
        <v>35.904090909090911</v>
      </c>
      <c r="Q109" s="162">
        <f>SUM($C109:E109)</f>
        <v>55.623863636363637</v>
      </c>
      <c r="R109" s="162">
        <f>SUM($C109:F109)</f>
        <v>73.024545454545461</v>
      </c>
      <c r="S109" s="162">
        <f>SUM($C109:G109)</f>
        <v>95.051754756871048</v>
      </c>
      <c r="T109" s="162">
        <f>SUM($C109:H109)</f>
        <v>111.79805910469713</v>
      </c>
      <c r="U109" s="162">
        <f>SUM($C109:I109)</f>
        <v>135.1981678003493</v>
      </c>
      <c r="V109" s="162">
        <f>SUM($C109:J109)</f>
        <v>154.28627649600148</v>
      </c>
      <c r="W109" s="162">
        <f>SUM($C109:K109)</f>
        <v>175.61121127861017</v>
      </c>
      <c r="X109" s="162">
        <f>SUM($C109:L109)</f>
        <v>195.15510258295799</v>
      </c>
      <c r="Y109" s="163">
        <f>SUM($C109:M109)</f>
        <v>218.89190693078407</v>
      </c>
    </row>
    <row r="110" spans="2:25" x14ac:dyDescent="0.2">
      <c r="B110" s="143" t="s">
        <v>42</v>
      </c>
      <c r="C110" s="26">
        <f>C$101*C7/SUM(C$3:C$7)</f>
        <v>12.300681818181818</v>
      </c>
      <c r="D110" s="26">
        <f>D$101*D7/SUM(D$3:D$7)</f>
        <v>9.2417727272727266</v>
      </c>
      <c r="E110" s="26">
        <f>E$101*E7/SUM(E$3:E$7)</f>
        <v>11.831863636363636</v>
      </c>
      <c r="F110" s="26">
        <f>F$101*F7/SUM(F$3:F$7)</f>
        <v>10.440409090909093</v>
      </c>
      <c r="G110" s="26">
        <f>G$101*G7/SUM(G$3:G$7)</f>
        <v>13.216325581395349</v>
      </c>
      <c r="H110" s="26">
        <f>H$101*H7/SUM(H$3:H$7)</f>
        <v>9.1343478260869571</v>
      </c>
      <c r="I110" s="26">
        <f>I$101*I7/SUM(I$3:I$7)</f>
        <v>12.763695652173913</v>
      </c>
      <c r="J110" s="26">
        <f>J$101*J7/SUM(J$3:J$7)</f>
        <v>10.411695652173913</v>
      </c>
      <c r="K110" s="26">
        <f>K$101*K7/SUM(K$3:K$7)</f>
        <v>11.63178260869565</v>
      </c>
      <c r="L110" s="26">
        <f>L$101*L7/SUM(L$3:L$7)</f>
        <v>10.660304347826088</v>
      </c>
      <c r="M110" s="26">
        <f>M$101*M7/SUM(M$3:M$7)</f>
        <v>12.947347826086956</v>
      </c>
      <c r="N110" s="26">
        <f>N$101*N7/SUM(N$3:N$7)</f>
        <v>9.9610434782608692</v>
      </c>
      <c r="O110" s="26">
        <f t="shared" si="47"/>
        <v>134.54127024542694</v>
      </c>
      <c r="P110" s="161">
        <f>SUM($C110:D110)</f>
        <v>21.542454545454547</v>
      </c>
      <c r="Q110" s="162">
        <f>SUM($C110:E110)</f>
        <v>33.374318181818182</v>
      </c>
      <c r="R110" s="162">
        <f>SUM($C110:F110)</f>
        <v>43.814727272727275</v>
      </c>
      <c r="S110" s="162">
        <f>SUM($C110:G110)</f>
        <v>57.03105285412262</v>
      </c>
      <c r="T110" s="162">
        <f>SUM($C110:H110)</f>
        <v>66.165400680209572</v>
      </c>
      <c r="U110" s="162">
        <f>SUM($C110:I110)</f>
        <v>78.92909633238348</v>
      </c>
      <c r="V110" s="162">
        <f>SUM($C110:J110)</f>
        <v>89.340791984557399</v>
      </c>
      <c r="W110" s="162">
        <f>SUM($C110:K110)</f>
        <v>100.97257459325304</v>
      </c>
      <c r="X110" s="162">
        <f>SUM($C110:L110)</f>
        <v>111.63287894107913</v>
      </c>
      <c r="Y110" s="163">
        <f>SUM($C110:M110)</f>
        <v>124.58022676716608</v>
      </c>
    </row>
    <row r="111" spans="2:25" x14ac:dyDescent="0.2">
      <c r="B111" s="143" t="s">
        <v>6</v>
      </c>
      <c r="C111" s="26">
        <f>C$102*C8/SUM(C$8:C$11)</f>
        <v>14.186764705882354</v>
      </c>
      <c r="D111" s="26">
        <f>D$102*D8/SUM(D$8:D$11)</f>
        <v>9.8450000000000006</v>
      </c>
      <c r="E111" s="26">
        <f>E$102*E8/SUM(E$8:E$11)</f>
        <v>13.183823529411764</v>
      </c>
      <c r="F111" s="26">
        <f>F$102*F8/SUM(F$8:F$11)</f>
        <v>9.8714705882352938</v>
      </c>
      <c r="G111" s="26">
        <f>G$102*G8/SUM(G$8:G$11)</f>
        <v>13.998529411764705</v>
      </c>
      <c r="H111" s="26">
        <f>H$102*H8/SUM(H$8:H$11)</f>
        <v>9.8714705882352938</v>
      </c>
      <c r="I111" s="26">
        <f>I$102*I8/SUM(I$8:I$11)</f>
        <v>13.972058823529411</v>
      </c>
      <c r="J111" s="26">
        <f>J$102*J8/SUM(J$8:J$11)</f>
        <v>9.1289999999999996</v>
      </c>
      <c r="K111" s="26">
        <f>K$102*K8/SUM(K$8:K$11)</f>
        <v>13.842272727272729</v>
      </c>
      <c r="L111" s="26">
        <f>L$102*L8/SUM(L$8:L$11)</f>
        <v>9.5464687499999989</v>
      </c>
      <c r="M111" s="26">
        <f>M$102*M8/SUM(M$8:M$11)</f>
        <v>13.417031249999999</v>
      </c>
      <c r="N111" s="26">
        <f>N$102*N8/SUM(N$8:N$11)</f>
        <v>9.4705312500000005</v>
      </c>
      <c r="O111" s="26">
        <f t="shared" si="47"/>
        <v>140.33442162433155</v>
      </c>
      <c r="P111" s="161">
        <f>SUM($C111:D111)</f>
        <v>24.031764705882352</v>
      </c>
      <c r="Q111" s="162">
        <f>SUM($C111:E111)</f>
        <v>37.215588235294121</v>
      </c>
      <c r="R111" s="162">
        <f>SUM($C111:F111)</f>
        <v>47.087058823529418</v>
      </c>
      <c r="S111" s="162">
        <f>SUM($C111:G111)</f>
        <v>61.085588235294125</v>
      </c>
      <c r="T111" s="162">
        <f>SUM($C111:H111)</f>
        <v>70.957058823529422</v>
      </c>
      <c r="U111" s="162">
        <f>SUM($C111:I111)</f>
        <v>84.929117647058831</v>
      </c>
      <c r="V111" s="162">
        <f>SUM($C111:J111)</f>
        <v>94.058117647058836</v>
      </c>
      <c r="W111" s="162">
        <f>SUM($C111:K111)</f>
        <v>107.90039037433156</v>
      </c>
      <c r="X111" s="162">
        <f>SUM($C111:L111)</f>
        <v>117.44685912433157</v>
      </c>
      <c r="Y111" s="163">
        <f>SUM($C111:M111)</f>
        <v>130.86389037433156</v>
      </c>
    </row>
    <row r="112" spans="2:25" x14ac:dyDescent="0.2">
      <c r="B112" s="143" t="s">
        <v>5</v>
      </c>
      <c r="C112" s="26">
        <f>C$102*C9/SUM(C$8:C$11)</f>
        <v>17.024117647058823</v>
      </c>
      <c r="D112" s="26">
        <f>D$102*D9/SUM(D$8:D$11)</f>
        <v>11.814</v>
      </c>
      <c r="E112" s="26">
        <f>E$102*E9/SUM(E$8:E$11)</f>
        <v>15.820588235294121</v>
      </c>
      <c r="F112" s="26">
        <f>F$102*F9/SUM(F$8:F$11)</f>
        <v>11.845764705882354</v>
      </c>
      <c r="G112" s="26">
        <f>G$102*G9/SUM(G$8:G$11)</f>
        <v>16.798235294117646</v>
      </c>
      <c r="H112" s="26">
        <f>H$102*H9/SUM(H$8:H$11)</f>
        <v>11.845764705882354</v>
      </c>
      <c r="I112" s="26">
        <f>I$102*I9/SUM(I$8:I$11)</f>
        <v>16.766470588235293</v>
      </c>
      <c r="J112" s="26">
        <f>J$102*J9/SUM(J$8:J$11)</f>
        <v>12.171999999999999</v>
      </c>
      <c r="K112" s="26">
        <f>K$102*K9/SUM(K$8:K$11)</f>
        <v>18.456363636363637</v>
      </c>
      <c r="L112" s="26">
        <f>L$102*L9/SUM(L$8:L$11)</f>
        <v>12.728624999999999</v>
      </c>
      <c r="M112" s="26">
        <f>M$102*M9/SUM(M$8:M$11)</f>
        <v>17.889375000000001</v>
      </c>
      <c r="N112" s="26">
        <f>N$102*N9/SUM(N$8:N$11)</f>
        <v>12.627375000000001</v>
      </c>
      <c r="O112" s="26">
        <f t="shared" si="47"/>
        <v>175.78867981283423</v>
      </c>
      <c r="P112" s="161">
        <f>SUM($C112:D112)</f>
        <v>28.838117647058823</v>
      </c>
      <c r="Q112" s="162">
        <f>SUM($C112:E112)</f>
        <v>44.658705882352947</v>
      </c>
      <c r="R112" s="162">
        <f>SUM($C112:F112)</f>
        <v>56.5044705882353</v>
      </c>
      <c r="S112" s="162">
        <f>SUM($C112:G112)</f>
        <v>73.302705882352939</v>
      </c>
      <c r="T112" s="162">
        <f>SUM($C112:H112)</f>
        <v>85.148470588235298</v>
      </c>
      <c r="U112" s="162">
        <f>SUM($C112:I112)</f>
        <v>101.91494117647059</v>
      </c>
      <c r="V112" s="162">
        <f>SUM($C112:J112)</f>
        <v>114.08694117647059</v>
      </c>
      <c r="W112" s="162">
        <f>SUM($C112:K112)</f>
        <v>132.54330481283424</v>
      </c>
      <c r="X112" s="162">
        <f>SUM($C112:L112)</f>
        <v>145.27192981283423</v>
      </c>
      <c r="Y112" s="163">
        <f>SUM($C112:M112)</f>
        <v>163.16130481283423</v>
      </c>
    </row>
    <row r="113" spans="2:25" x14ac:dyDescent="0.2">
      <c r="B113" s="143" t="s">
        <v>7</v>
      </c>
      <c r="C113" s="26">
        <f>C$102*C10/SUM(C$8:C$11)</f>
        <v>15.60544117647059</v>
      </c>
      <c r="D113" s="26">
        <f>D$102*D10/SUM(D$8:D$11)</f>
        <v>10.829499999999999</v>
      </c>
      <c r="E113" s="26">
        <f>E$102*E10/SUM(E$8:E$11)</f>
        <v>14.502205882352943</v>
      </c>
      <c r="F113" s="26">
        <f>F$102*F10/SUM(F$8:F$11)</f>
        <v>10.858617647058825</v>
      </c>
      <c r="G113" s="26">
        <f>G$102*G10/SUM(G$8:G$11)</f>
        <v>15.398382352941175</v>
      </c>
      <c r="H113" s="26">
        <f>H$102*H10/SUM(H$8:H$11)</f>
        <v>10.858617647058825</v>
      </c>
      <c r="I113" s="26">
        <f>I$102*I10/SUM(I$8:I$11)</f>
        <v>15.369264705882351</v>
      </c>
      <c r="J113" s="26">
        <f>J$102*J10/SUM(J$8:J$11)</f>
        <v>11.157666666666666</v>
      </c>
      <c r="K113" s="26">
        <f>K$102*K10/SUM(K$8:K$11)</f>
        <v>16.918333333333337</v>
      </c>
      <c r="L113" s="26">
        <f>L$102*L10/SUM(L$8:L$11)</f>
        <v>10.607187499999998</v>
      </c>
      <c r="M113" s="26">
        <f>M$102*M10/SUM(M$8:M$11)</f>
        <v>14.907812499999999</v>
      </c>
      <c r="N113" s="26">
        <f>N$102*N10/SUM(N$8:N$11)</f>
        <v>10.522812500000001</v>
      </c>
      <c r="O113" s="26">
        <f t="shared" si="47"/>
        <v>157.53584191176469</v>
      </c>
      <c r="P113" s="161">
        <f>SUM($C113:D113)</f>
        <v>26.434941176470588</v>
      </c>
      <c r="Q113" s="162">
        <f>SUM($C113:E113)</f>
        <v>40.937147058823527</v>
      </c>
      <c r="R113" s="162">
        <f>SUM($C113:F113)</f>
        <v>51.795764705882348</v>
      </c>
      <c r="S113" s="162">
        <f>SUM($C113:G113)</f>
        <v>67.194147058823518</v>
      </c>
      <c r="T113" s="162">
        <f>SUM($C113:H113)</f>
        <v>78.052764705882339</v>
      </c>
      <c r="U113" s="162">
        <f>SUM($C113:I113)</f>
        <v>93.422029411764697</v>
      </c>
      <c r="V113" s="162">
        <f>SUM($C113:J113)</f>
        <v>104.57969607843137</v>
      </c>
      <c r="W113" s="162">
        <f>SUM($C113:K113)</f>
        <v>121.4980294117647</v>
      </c>
      <c r="X113" s="162">
        <f>SUM($C113:L113)</f>
        <v>132.1052169117647</v>
      </c>
      <c r="Y113" s="163">
        <f>SUM($C113:M113)</f>
        <v>147.01302941176471</v>
      </c>
    </row>
    <row r="114" spans="2:25" x14ac:dyDescent="0.2">
      <c r="B114" s="143" t="s">
        <v>8</v>
      </c>
      <c r="C114" s="26">
        <f>C$102*C11/SUM(C$8:C$11)</f>
        <v>1.4186764705882353</v>
      </c>
      <c r="D114" s="26">
        <f>D$102*D11/SUM(D$8:D$11)</f>
        <v>0.98449999999999993</v>
      </c>
      <c r="E114" s="26">
        <f>E$102*E11/SUM(E$8:E$11)</f>
        <v>1.3183823529411764</v>
      </c>
      <c r="F114" s="26">
        <f>F$102*F11/SUM(F$8:F$11)</f>
        <v>0.98714705882352949</v>
      </c>
      <c r="G114" s="26">
        <f>G$102*G11/SUM(G$8:G$11)</f>
        <v>1.3998529411764706</v>
      </c>
      <c r="H114" s="26">
        <f>H$102*H11/SUM(H$8:H$11)</f>
        <v>0.98714705882352949</v>
      </c>
      <c r="I114" s="26">
        <f>I$102*I11/SUM(I$8:I$11)</f>
        <v>1.397205882352941</v>
      </c>
      <c r="J114" s="26">
        <f>J$102*J11/SUM(J$8:J$11)</f>
        <v>1.0143333333333333</v>
      </c>
      <c r="K114" s="26">
        <f>K$102*K11/SUM(K$8:K$11)</f>
        <v>1.5380303030303031</v>
      </c>
      <c r="L114" s="26">
        <f>L$102*L11/SUM(L$8:L$11)</f>
        <v>1.0607187499999999</v>
      </c>
      <c r="M114" s="26">
        <f>M$102*M11/SUM(M$8:M$11)</f>
        <v>1.4907812499999999</v>
      </c>
      <c r="N114" s="26">
        <f>N$102*N11/SUM(N$8:N$11)</f>
        <v>1.0522812500000001</v>
      </c>
      <c r="O114" s="26">
        <f t="shared" si="47"/>
        <v>14.649056651069516</v>
      </c>
      <c r="P114" s="161">
        <f>SUM($C114:D114)</f>
        <v>2.4031764705882352</v>
      </c>
      <c r="Q114" s="162">
        <f>SUM($C114:E114)</f>
        <v>3.7215588235294117</v>
      </c>
      <c r="R114" s="162">
        <f>SUM($C114:F114)</f>
        <v>4.7087058823529411</v>
      </c>
      <c r="S114" s="162">
        <f>SUM($C114:G114)</f>
        <v>6.1085588235294122</v>
      </c>
      <c r="T114" s="162">
        <f>SUM($C114:H114)</f>
        <v>7.0957058823529415</v>
      </c>
      <c r="U114" s="162">
        <f>SUM($C114:I114)</f>
        <v>8.492911764705882</v>
      </c>
      <c r="V114" s="162">
        <f>SUM($C114:J114)</f>
        <v>9.5072450980392151</v>
      </c>
      <c r="W114" s="162">
        <f>SUM($C114:K114)</f>
        <v>11.045275401069517</v>
      </c>
      <c r="X114" s="162">
        <f>SUM($C114:L114)</f>
        <v>12.105994151069517</v>
      </c>
      <c r="Y114" s="163">
        <f>SUM($C114:M114)</f>
        <v>13.596775401069516</v>
      </c>
    </row>
    <row r="115" spans="2:25" x14ac:dyDescent="0.2">
      <c r="B115" s="143" t="s">
        <v>9</v>
      </c>
      <c r="C115" s="273">
        <f>C$103*C12/SUM(C$12:C$20)</f>
        <v>9.4433333333333316</v>
      </c>
      <c r="D115" s="26">
        <f t="shared" ref="D115:N115" si="48">D$103*D12/SUM(D$12:D$20)</f>
        <v>6.8037704918032782</v>
      </c>
      <c r="E115" s="26">
        <f t="shared" si="48"/>
        <v>9.6721311475409841</v>
      </c>
      <c r="F115" s="26">
        <f t="shared" si="48"/>
        <v>7.1080500000000004</v>
      </c>
      <c r="G115" s="26">
        <f t="shared" si="48"/>
        <v>8.8230508474576279</v>
      </c>
      <c r="H115" s="26">
        <f t="shared" si="48"/>
        <v>7.4288999999999996</v>
      </c>
      <c r="I115" s="26">
        <f t="shared" si="48"/>
        <v>9.6194999999999986</v>
      </c>
      <c r="J115" s="26">
        <f t="shared" si="48"/>
        <v>8.7531639344262295</v>
      </c>
      <c r="K115" s="26">
        <f t="shared" si="48"/>
        <v>8.9008548387096784</v>
      </c>
      <c r="L115" s="26">
        <f t="shared" si="48"/>
        <v>7.9440967741935484</v>
      </c>
      <c r="M115" s="26">
        <f t="shared" si="48"/>
        <v>8.1924677419354843</v>
      </c>
      <c r="N115" s="26">
        <f t="shared" si="48"/>
        <v>8.5073225806451607</v>
      </c>
      <c r="O115" s="26">
        <f t="shared" si="47"/>
        <v>101.19664169004533</v>
      </c>
      <c r="P115" s="161">
        <f>SUM($C115:D115)</f>
        <v>16.247103825136609</v>
      </c>
      <c r="Q115" s="162">
        <f>SUM($C115:E115)</f>
        <v>25.919234972677593</v>
      </c>
      <c r="R115" s="162">
        <f>SUM($C115:F115)</f>
        <v>33.027284972677592</v>
      </c>
      <c r="S115" s="162">
        <f>SUM($C115:G115)</f>
        <v>41.850335820135221</v>
      </c>
      <c r="T115" s="162">
        <f>SUM($C115:H115)</f>
        <v>49.27923582013522</v>
      </c>
      <c r="U115" s="162">
        <f>SUM($C115:I115)</f>
        <v>58.898735820135215</v>
      </c>
      <c r="V115" s="162">
        <f>SUM($C115:J115)</f>
        <v>67.651899754561441</v>
      </c>
      <c r="W115" s="162">
        <f>SUM($C115:K115)</f>
        <v>76.552754593271118</v>
      </c>
      <c r="X115" s="162">
        <f>SUM($C115:L115)</f>
        <v>84.496851367464672</v>
      </c>
      <c r="Y115" s="163">
        <f>SUM($C115:M115)</f>
        <v>92.689319109400159</v>
      </c>
    </row>
    <row r="116" spans="2:25" x14ac:dyDescent="0.2">
      <c r="B116" s="143" t="s">
        <v>10</v>
      </c>
      <c r="C116" s="26">
        <f t="shared" ref="C116:N116" si="49">C$103*C13/SUM(C$12:C$20)</f>
        <v>5.6659999999999995</v>
      </c>
      <c r="D116" s="26">
        <f t="shared" si="49"/>
        <v>4.0822622950819669</v>
      </c>
      <c r="E116" s="26">
        <f t="shared" si="49"/>
        <v>5.8032786885245899</v>
      </c>
      <c r="F116" s="26">
        <f t="shared" si="49"/>
        <v>4.7386999999999997</v>
      </c>
      <c r="G116" s="26">
        <f t="shared" si="49"/>
        <v>5.8820338983050853</v>
      </c>
      <c r="H116" s="26">
        <f t="shared" si="49"/>
        <v>4.9525999999999994</v>
      </c>
      <c r="I116" s="26">
        <f t="shared" si="49"/>
        <v>6.4129999999999994</v>
      </c>
      <c r="J116" s="26">
        <f t="shared" si="49"/>
        <v>6.8080163934426228</v>
      </c>
      <c r="K116" s="26">
        <f t="shared" si="49"/>
        <v>6.9228870967741942</v>
      </c>
      <c r="L116" s="26">
        <f t="shared" si="49"/>
        <v>6.1787419354838713</v>
      </c>
      <c r="M116" s="26">
        <f t="shared" si="49"/>
        <v>6.3719193548387087</v>
      </c>
      <c r="N116" s="26">
        <f t="shared" si="49"/>
        <v>6.616806451612903</v>
      </c>
      <c r="O116" s="26">
        <f t="shared" si="47"/>
        <v>70.436246114063948</v>
      </c>
      <c r="P116" s="161">
        <f>SUM($C116:D116)</f>
        <v>9.7482622950819664</v>
      </c>
      <c r="Q116" s="162">
        <f>SUM($C116:E116)</f>
        <v>15.551540983606557</v>
      </c>
      <c r="R116" s="162">
        <f>SUM($C116:F116)</f>
        <v>20.290240983606559</v>
      </c>
      <c r="S116" s="162">
        <f>SUM($C116:G116)</f>
        <v>26.172274881911644</v>
      </c>
      <c r="T116" s="162">
        <f>SUM($C116:H116)</f>
        <v>31.124874881911644</v>
      </c>
      <c r="U116" s="162">
        <f>SUM($C116:I116)</f>
        <v>37.537874881911641</v>
      </c>
      <c r="V116" s="162">
        <f>SUM($C116:J116)</f>
        <v>44.345891275354262</v>
      </c>
      <c r="W116" s="162">
        <f>SUM($C116:K116)</f>
        <v>51.268778372128459</v>
      </c>
      <c r="X116" s="162">
        <f>SUM($C116:L116)</f>
        <v>57.447520307612329</v>
      </c>
      <c r="Y116" s="163">
        <f>SUM($C116:M116)</f>
        <v>63.819439662451039</v>
      </c>
    </row>
    <row r="117" spans="2:25" x14ac:dyDescent="0.2">
      <c r="B117" s="143" t="s">
        <v>11</v>
      </c>
      <c r="C117" s="26">
        <f t="shared" ref="C117:N117" si="50">C$103*C14/SUM(C$12:C$20)</f>
        <v>7.554666666666666</v>
      </c>
      <c r="D117" s="26">
        <f t="shared" si="50"/>
        <v>5.4430163934426226</v>
      </c>
      <c r="E117" s="26">
        <f t="shared" si="50"/>
        <v>7.7377049180327866</v>
      </c>
      <c r="F117" s="26">
        <f t="shared" si="50"/>
        <v>6.3182666666666671</v>
      </c>
      <c r="G117" s="26">
        <f t="shared" si="50"/>
        <v>6.8623728813559319</v>
      </c>
      <c r="H117" s="26">
        <f t="shared" si="50"/>
        <v>5.7780333333333322</v>
      </c>
      <c r="I117" s="26">
        <f t="shared" si="50"/>
        <v>7.4818333333333324</v>
      </c>
      <c r="J117" s="26">
        <f t="shared" si="50"/>
        <v>6.8080163934426228</v>
      </c>
      <c r="K117" s="26">
        <f t="shared" si="50"/>
        <v>6.9228870967741942</v>
      </c>
      <c r="L117" s="26">
        <f t="shared" si="50"/>
        <v>6.1787419354838713</v>
      </c>
      <c r="M117" s="26">
        <f t="shared" si="50"/>
        <v>6.3719193548387087</v>
      </c>
      <c r="N117" s="26">
        <f t="shared" si="50"/>
        <v>6.616806451612903</v>
      </c>
      <c r="O117" s="26">
        <f t="shared" si="47"/>
        <v>80.074265424983651</v>
      </c>
      <c r="P117" s="161">
        <f>SUM($C117:D117)</f>
        <v>12.997683060109289</v>
      </c>
      <c r="Q117" s="162">
        <f>SUM($C117:E117)</f>
        <v>20.735387978142075</v>
      </c>
      <c r="R117" s="162">
        <f>SUM($C117:F117)</f>
        <v>27.053654644808741</v>
      </c>
      <c r="S117" s="162">
        <f>SUM($C117:G117)</f>
        <v>33.916027526164676</v>
      </c>
      <c r="T117" s="162">
        <f>SUM($C117:H117)</f>
        <v>39.694060859498009</v>
      </c>
      <c r="U117" s="162">
        <f>SUM($C117:I117)</f>
        <v>47.175894192831343</v>
      </c>
      <c r="V117" s="162">
        <f>SUM($C117:J117)</f>
        <v>53.983910586273964</v>
      </c>
      <c r="W117" s="162">
        <f>SUM($C117:K117)</f>
        <v>60.906797683048161</v>
      </c>
      <c r="X117" s="162">
        <f>SUM($C117:L117)</f>
        <v>67.085539618532039</v>
      </c>
      <c r="Y117" s="163">
        <f>SUM($C117:M117)</f>
        <v>73.457458973370748</v>
      </c>
    </row>
    <row r="118" spans="2:25" x14ac:dyDescent="0.2">
      <c r="B118" s="143" t="s">
        <v>33</v>
      </c>
      <c r="C118" s="26">
        <f t="shared" ref="C118:N118" si="51">C$103*C15/SUM(C$12:C$20)</f>
        <v>0.94433333333333325</v>
      </c>
      <c r="D118" s="26">
        <f t="shared" si="51"/>
        <v>0.68037704918032782</v>
      </c>
      <c r="E118" s="26">
        <f t="shared" si="51"/>
        <v>0.96721311475409832</v>
      </c>
      <c r="F118" s="26">
        <f t="shared" si="51"/>
        <v>0.78978333333333339</v>
      </c>
      <c r="G118" s="26">
        <f t="shared" si="51"/>
        <v>0.98033898305084755</v>
      </c>
      <c r="H118" s="26">
        <f t="shared" si="51"/>
        <v>0.82543333333333324</v>
      </c>
      <c r="I118" s="26">
        <f t="shared" si="51"/>
        <v>1.0688333333333333</v>
      </c>
      <c r="J118" s="26">
        <f t="shared" si="51"/>
        <v>0.97257377049180327</v>
      </c>
      <c r="K118" s="26">
        <f t="shared" si="51"/>
        <v>0.9889838709677421</v>
      </c>
      <c r="L118" s="26">
        <f t="shared" si="51"/>
        <v>0.88267741935483868</v>
      </c>
      <c r="M118" s="26">
        <f t="shared" si="51"/>
        <v>0.91027419354838701</v>
      </c>
      <c r="N118" s="26">
        <f t="shared" si="51"/>
        <v>0.94525806451612893</v>
      </c>
      <c r="O118" s="26">
        <f t="shared" si="47"/>
        <v>10.956079799197505</v>
      </c>
      <c r="P118" s="161">
        <f>SUM($C118:D118)</f>
        <v>1.6247103825136611</v>
      </c>
      <c r="Q118" s="162">
        <f>SUM($C118:E118)</f>
        <v>2.5919234972677594</v>
      </c>
      <c r="R118" s="162">
        <f>SUM($C118:F118)</f>
        <v>3.3817068306010927</v>
      </c>
      <c r="S118" s="162">
        <f>SUM($C118:G118)</f>
        <v>4.3620458136519407</v>
      </c>
      <c r="T118" s="162">
        <f>SUM($C118:H118)</f>
        <v>5.1874791469852735</v>
      </c>
      <c r="U118" s="162">
        <f>SUM($C118:I118)</f>
        <v>6.2563124803186065</v>
      </c>
      <c r="V118" s="162">
        <f>SUM($C118:J118)</f>
        <v>7.2288862508104099</v>
      </c>
      <c r="W118" s="162">
        <f>SUM($C118:K118)</f>
        <v>8.2178701217781516</v>
      </c>
      <c r="X118" s="162">
        <f>SUM($C118:L118)</f>
        <v>9.1005475411329897</v>
      </c>
      <c r="Y118" s="163">
        <f>SUM($C118:M118)</f>
        <v>10.010821734681377</v>
      </c>
    </row>
    <row r="119" spans="2:25" x14ac:dyDescent="0.2">
      <c r="B119" s="143" t="s">
        <v>34</v>
      </c>
      <c r="C119" s="26">
        <f t="shared" ref="C119:N119" si="52">C$103*C16/SUM(C$12:C$20)</f>
        <v>5.6659999999999995</v>
      </c>
      <c r="D119" s="26">
        <f t="shared" si="52"/>
        <v>4.0822622950819669</v>
      </c>
      <c r="E119" s="26">
        <f t="shared" si="52"/>
        <v>5.8032786885245899</v>
      </c>
      <c r="F119" s="26">
        <f t="shared" si="52"/>
        <v>4.7386999999999997</v>
      </c>
      <c r="G119" s="26">
        <f t="shared" si="52"/>
        <v>5.8820338983050853</v>
      </c>
      <c r="H119" s="26">
        <f t="shared" si="52"/>
        <v>4.9525999999999994</v>
      </c>
      <c r="I119" s="26">
        <f t="shared" si="52"/>
        <v>6.4129999999999994</v>
      </c>
      <c r="J119" s="26">
        <f t="shared" si="52"/>
        <v>5.8354426229508194</v>
      </c>
      <c r="K119" s="26">
        <f t="shared" si="52"/>
        <v>5.9339032258064526</v>
      </c>
      <c r="L119" s="26">
        <f t="shared" si="52"/>
        <v>5.2960645161290323</v>
      </c>
      <c r="M119" s="26">
        <f t="shared" si="52"/>
        <v>5.4616451612903223</v>
      </c>
      <c r="N119" s="26">
        <f t="shared" si="52"/>
        <v>5.6715483870967738</v>
      </c>
      <c r="O119" s="26">
        <f t="shared" si="47"/>
        <v>65.73647879518505</v>
      </c>
      <c r="P119" s="161">
        <f>SUM($C119:D119)</f>
        <v>9.7482622950819664</v>
      </c>
      <c r="Q119" s="162">
        <f>SUM($C119:E119)</f>
        <v>15.551540983606557</v>
      </c>
      <c r="R119" s="162">
        <f>SUM($C119:F119)</f>
        <v>20.290240983606559</v>
      </c>
      <c r="S119" s="162">
        <f>SUM($C119:G119)</f>
        <v>26.172274881911644</v>
      </c>
      <c r="T119" s="162">
        <f>SUM($C119:H119)</f>
        <v>31.124874881911644</v>
      </c>
      <c r="U119" s="162">
        <f>SUM($C119:I119)</f>
        <v>37.537874881911641</v>
      </c>
      <c r="V119" s="162">
        <f>SUM($C119:J119)</f>
        <v>43.373317504862463</v>
      </c>
      <c r="W119" s="162">
        <f>SUM($C119:K119)</f>
        <v>49.307220730668917</v>
      </c>
      <c r="X119" s="162">
        <f>SUM($C119:L119)</f>
        <v>54.603285246797952</v>
      </c>
      <c r="Y119" s="163">
        <f>SUM($C119:M119)</f>
        <v>60.064930408088273</v>
      </c>
    </row>
    <row r="120" spans="2:25" x14ac:dyDescent="0.2">
      <c r="B120" s="143" t="s">
        <v>35</v>
      </c>
      <c r="C120" s="26">
        <f t="shared" ref="C120:N120" si="53">C$103*C17/SUM(C$12:C$20)</f>
        <v>5.6659999999999995</v>
      </c>
      <c r="D120" s="26">
        <f t="shared" si="53"/>
        <v>4.7626393442622952</v>
      </c>
      <c r="E120" s="26">
        <f t="shared" si="53"/>
        <v>6.7704918032786887</v>
      </c>
      <c r="F120" s="26">
        <f t="shared" si="53"/>
        <v>5.528483333333333</v>
      </c>
      <c r="G120" s="26">
        <f t="shared" si="53"/>
        <v>6.8623728813559319</v>
      </c>
      <c r="H120" s="26">
        <f t="shared" si="53"/>
        <v>5.7780333333333322</v>
      </c>
      <c r="I120" s="26">
        <f t="shared" si="53"/>
        <v>7.4818333333333324</v>
      </c>
      <c r="J120" s="26">
        <f t="shared" si="53"/>
        <v>6.8080163934426228</v>
      </c>
      <c r="K120" s="26">
        <f t="shared" si="53"/>
        <v>7.9118709677419368</v>
      </c>
      <c r="L120" s="26">
        <f t="shared" si="53"/>
        <v>7.0614193548387094</v>
      </c>
      <c r="M120" s="26">
        <f t="shared" si="53"/>
        <v>7.2821935483870961</v>
      </c>
      <c r="N120" s="26">
        <f t="shared" si="53"/>
        <v>7.5620645161290314</v>
      </c>
      <c r="O120" s="26">
        <f t="shared" si="47"/>
        <v>79.475418809436306</v>
      </c>
      <c r="P120" s="161">
        <f>SUM($C120:D120)</f>
        <v>10.428639344262294</v>
      </c>
      <c r="Q120" s="162">
        <f>SUM($C120:E120)</f>
        <v>17.199131147540982</v>
      </c>
      <c r="R120" s="162">
        <f>SUM($C120:F120)</f>
        <v>22.727614480874315</v>
      </c>
      <c r="S120" s="162">
        <f>SUM($C120:G120)</f>
        <v>29.589987362230247</v>
      </c>
      <c r="T120" s="162">
        <f>SUM($C120:H120)</f>
        <v>35.36802069556358</v>
      </c>
      <c r="U120" s="162">
        <f>SUM($C120:I120)</f>
        <v>42.849854028896914</v>
      </c>
      <c r="V120" s="162">
        <f>SUM($C120:J120)</f>
        <v>49.657870422339535</v>
      </c>
      <c r="W120" s="162">
        <f>SUM($C120:K120)</f>
        <v>57.569741390081475</v>
      </c>
      <c r="X120" s="162">
        <f>SUM($C120:L120)</f>
        <v>64.63116074492018</v>
      </c>
      <c r="Y120" s="163">
        <f>SUM($C120:M120)</f>
        <v>71.913354293307279</v>
      </c>
    </row>
    <row r="121" spans="2:25" x14ac:dyDescent="0.2">
      <c r="B121" s="143" t="s">
        <v>36</v>
      </c>
      <c r="C121" s="26">
        <f t="shared" ref="C121:N121" si="54">C$103*C18/SUM(C$12:C$20)</f>
        <v>9.4433333333333316</v>
      </c>
      <c r="D121" s="26">
        <f t="shared" si="54"/>
        <v>6.8037704918032782</v>
      </c>
      <c r="E121" s="26">
        <f t="shared" si="54"/>
        <v>9.6721311475409841</v>
      </c>
      <c r="F121" s="26">
        <f t="shared" si="54"/>
        <v>7.8978333333333337</v>
      </c>
      <c r="G121" s="26">
        <f t="shared" si="54"/>
        <v>9.8033898305084755</v>
      </c>
      <c r="H121" s="26">
        <f t="shared" si="54"/>
        <v>8.2543333333333333</v>
      </c>
      <c r="I121" s="26">
        <f t="shared" si="54"/>
        <v>10.688333333333333</v>
      </c>
      <c r="J121" s="26">
        <f t="shared" si="54"/>
        <v>9.725737704918032</v>
      </c>
      <c r="K121" s="26">
        <f t="shared" si="54"/>
        <v>9.8898387096774201</v>
      </c>
      <c r="L121" s="26">
        <f t="shared" si="54"/>
        <v>8.8267741935483865</v>
      </c>
      <c r="M121" s="26">
        <f t="shared" si="54"/>
        <v>9.1027419354838717</v>
      </c>
      <c r="N121" s="26">
        <f t="shared" si="54"/>
        <v>9.452580645161289</v>
      </c>
      <c r="O121" s="26">
        <f t="shared" si="47"/>
        <v>109.56079799197508</v>
      </c>
      <c r="P121" s="161">
        <f>SUM($C121:D121)</f>
        <v>16.247103825136609</v>
      </c>
      <c r="Q121" s="162">
        <f>SUM($C121:E121)</f>
        <v>25.919234972677593</v>
      </c>
      <c r="R121" s="162">
        <f>SUM($C121:F121)</f>
        <v>33.817068306010924</v>
      </c>
      <c r="S121" s="162">
        <f>SUM($C121:G121)</f>
        <v>43.620458136519403</v>
      </c>
      <c r="T121" s="162">
        <f>SUM($C121:H121)</f>
        <v>51.874791469852738</v>
      </c>
      <c r="U121" s="162">
        <f>SUM($C121:I121)</f>
        <v>62.563124803186071</v>
      </c>
      <c r="V121" s="162">
        <f>SUM($C121:J121)</f>
        <v>72.288862508104103</v>
      </c>
      <c r="W121" s="162">
        <f>SUM($C121:K121)</f>
        <v>82.178701217781523</v>
      </c>
      <c r="X121" s="162">
        <f>SUM($C121:L121)</f>
        <v>91.005475411329911</v>
      </c>
      <c r="Y121" s="163">
        <f>SUM($C121:M121)</f>
        <v>100.10821734681379</v>
      </c>
    </row>
    <row r="122" spans="2:25" x14ac:dyDescent="0.2">
      <c r="B122" s="143" t="s">
        <v>37</v>
      </c>
      <c r="C122" s="26">
        <f t="shared" ref="C122:N122" si="55">C$103*C19/SUM(C$12:C$20)</f>
        <v>4.7216666666666658</v>
      </c>
      <c r="D122" s="26">
        <f t="shared" si="55"/>
        <v>3.4018852459016391</v>
      </c>
      <c r="E122" s="26">
        <f t="shared" si="55"/>
        <v>4.8360655737704921</v>
      </c>
      <c r="F122" s="26">
        <f t="shared" si="55"/>
        <v>3.9489166666666669</v>
      </c>
      <c r="G122" s="26">
        <f t="shared" si="55"/>
        <v>4.9016949152542377</v>
      </c>
      <c r="H122" s="26">
        <f t="shared" si="55"/>
        <v>4.1271666666666667</v>
      </c>
      <c r="I122" s="26">
        <f t="shared" si="55"/>
        <v>5.3441666666666663</v>
      </c>
      <c r="J122" s="26">
        <f t="shared" si="55"/>
        <v>4.862868852459016</v>
      </c>
      <c r="K122" s="26">
        <f t="shared" si="55"/>
        <v>4.94491935483871</v>
      </c>
      <c r="L122" s="26">
        <f t="shared" si="55"/>
        <v>4.4133870967741933</v>
      </c>
      <c r="M122" s="26">
        <f t="shared" si="55"/>
        <v>4.5513709677419358</v>
      </c>
      <c r="N122" s="26">
        <f t="shared" si="55"/>
        <v>4.7262903225806445</v>
      </c>
      <c r="O122" s="26">
        <f t="shared" si="47"/>
        <v>54.780398995987539</v>
      </c>
      <c r="P122" s="161">
        <f>SUM($C122:D122)</f>
        <v>8.1235519125683044</v>
      </c>
      <c r="Q122" s="162">
        <f>SUM($C122:E122)</f>
        <v>12.959617486338797</v>
      </c>
      <c r="R122" s="162">
        <f>SUM($C122:F122)</f>
        <v>16.908534153005462</v>
      </c>
      <c r="S122" s="162">
        <f>SUM($C122:G122)</f>
        <v>21.810229068259702</v>
      </c>
      <c r="T122" s="162">
        <f>SUM($C122:H122)</f>
        <v>25.937395734926369</v>
      </c>
      <c r="U122" s="162">
        <f>SUM($C122:I122)</f>
        <v>31.281562401593035</v>
      </c>
      <c r="V122" s="162">
        <f>SUM($C122:J122)</f>
        <v>36.144431254052051</v>
      </c>
      <c r="W122" s="162">
        <f>SUM($C122:K122)</f>
        <v>41.089350608890761</v>
      </c>
      <c r="X122" s="162">
        <f>SUM($C122:L122)</f>
        <v>45.502737705664956</v>
      </c>
      <c r="Y122" s="163">
        <f>SUM($C122:M122)</f>
        <v>50.054108673406894</v>
      </c>
    </row>
    <row r="123" spans="2:25" x14ac:dyDescent="0.2">
      <c r="B123" s="143" t="s">
        <v>453</v>
      </c>
      <c r="C123" s="26">
        <f t="shared" ref="C123:N123" si="56">C$103*C20/SUM(C$12:C$20)</f>
        <v>7.554666666666666</v>
      </c>
      <c r="D123" s="26">
        <f t="shared" si="56"/>
        <v>5.4430163934426226</v>
      </c>
      <c r="E123" s="26">
        <f t="shared" si="56"/>
        <v>7.7377049180327866</v>
      </c>
      <c r="F123" s="26">
        <f t="shared" si="56"/>
        <v>6.3182666666666671</v>
      </c>
      <c r="G123" s="26">
        <f t="shared" si="56"/>
        <v>7.8427118644067804</v>
      </c>
      <c r="H123" s="26">
        <f t="shared" si="56"/>
        <v>7.4288999999999996</v>
      </c>
      <c r="I123" s="26">
        <f t="shared" si="56"/>
        <v>9.6194999999999986</v>
      </c>
      <c r="J123" s="26">
        <f t="shared" si="56"/>
        <v>8.7531639344262295</v>
      </c>
      <c r="K123" s="26">
        <f t="shared" si="56"/>
        <v>8.9008548387096784</v>
      </c>
      <c r="L123" s="26">
        <f t="shared" si="56"/>
        <v>7.9440967741935484</v>
      </c>
      <c r="M123" s="26">
        <f t="shared" si="56"/>
        <v>8.1924677419354843</v>
      </c>
      <c r="N123" s="26">
        <f t="shared" si="56"/>
        <v>8.5073225806451607</v>
      </c>
      <c r="O123" s="26">
        <f t="shared" si="47"/>
        <v>94.242672379125636</v>
      </c>
      <c r="P123" s="161">
        <f>SUM($C123:D123)</f>
        <v>12.997683060109289</v>
      </c>
      <c r="Q123" s="162">
        <f>SUM($C123:E123)</f>
        <v>20.735387978142075</v>
      </c>
      <c r="R123" s="162">
        <f>SUM($C123:F123)</f>
        <v>27.053654644808741</v>
      </c>
      <c r="S123" s="162">
        <f>SUM($C123:G123)</f>
        <v>34.896366509215525</v>
      </c>
      <c r="T123" s="162">
        <f>SUM($C123:H123)</f>
        <v>42.325266509215524</v>
      </c>
      <c r="U123" s="162">
        <f>SUM($C123:I123)</f>
        <v>51.944766509215526</v>
      </c>
      <c r="V123" s="162">
        <f>SUM($C123:J123)</f>
        <v>60.697930443641752</v>
      </c>
      <c r="W123" s="162">
        <f>SUM($C123:K123)</f>
        <v>69.598785282351429</v>
      </c>
      <c r="X123" s="162">
        <f>SUM($C123:L123)</f>
        <v>77.542882056544983</v>
      </c>
      <c r="Y123" s="163">
        <f>SUM($C123:M123)</f>
        <v>85.73534979848047</v>
      </c>
    </row>
    <row r="124" spans="2:25" x14ac:dyDescent="0.2">
      <c r="B124" s="143" t="s">
        <v>39</v>
      </c>
      <c r="C124" s="273">
        <f>C$104*C21/SUM(C$21:C$26)</f>
        <v>16.202885416666668</v>
      </c>
      <c r="D124" s="26">
        <f t="shared" ref="D124:N124" si="57">D$104*D21/SUM(D$21:D$26)</f>
        <v>11.523093750000001</v>
      </c>
      <c r="E124" s="26">
        <f t="shared" si="57"/>
        <v>14.2135</v>
      </c>
      <c r="F124" s="26">
        <f t="shared" si="57"/>
        <v>10.886441176470587</v>
      </c>
      <c r="G124" s="26">
        <f t="shared" si="57"/>
        <v>13.813625</v>
      </c>
      <c r="H124" s="26">
        <f t="shared" si="57"/>
        <v>11.963094339622641</v>
      </c>
      <c r="I124" s="26">
        <f t="shared" si="57"/>
        <v>15.073407407407409</v>
      </c>
      <c r="J124" s="26">
        <f t="shared" si="57"/>
        <v>12.174148148148149</v>
      </c>
      <c r="K124" s="26">
        <f t="shared" si="57"/>
        <v>15.061454545454545</v>
      </c>
      <c r="L124" s="26">
        <f t="shared" si="57"/>
        <v>12.46072727272727</v>
      </c>
      <c r="M124" s="26">
        <f t="shared" si="57"/>
        <v>15.647636363636364</v>
      </c>
      <c r="N124" s="26">
        <f t="shared" si="57"/>
        <v>11.512799999999999</v>
      </c>
      <c r="O124" s="26">
        <f t="shared" si="47"/>
        <v>160.53281342013364</v>
      </c>
      <c r="P124" s="161">
        <f>SUM($C124:D124)</f>
        <v>27.725979166666669</v>
      </c>
      <c r="Q124" s="162">
        <f>SUM($C124:E124)</f>
        <v>41.939479166666672</v>
      </c>
      <c r="R124" s="162">
        <f>SUM($C124:F124)</f>
        <v>52.825920343137255</v>
      </c>
      <c r="S124" s="162">
        <f>SUM($C124:G124)</f>
        <v>66.639545343137257</v>
      </c>
      <c r="T124" s="162">
        <f>SUM($C124:H124)</f>
        <v>78.6026396827599</v>
      </c>
      <c r="U124" s="162">
        <f>SUM($C124:I124)</f>
        <v>93.676047090167316</v>
      </c>
      <c r="V124" s="162">
        <f>SUM($C124:J124)</f>
        <v>105.85019523831546</v>
      </c>
      <c r="W124" s="162">
        <f>SUM($C124:K124)</f>
        <v>120.91164978377</v>
      </c>
      <c r="X124" s="162">
        <f>SUM($C124:L124)</f>
        <v>133.37237705649727</v>
      </c>
      <c r="Y124" s="163">
        <f>SUM($C124:M124)</f>
        <v>149.02001342013364</v>
      </c>
    </row>
    <row r="125" spans="2:25" x14ac:dyDescent="0.2">
      <c r="B125" s="143" t="s">
        <v>451</v>
      </c>
      <c r="C125" s="26">
        <f t="shared" ref="C125:N125" si="58">C$104*C22/SUM(C$21:C$26)</f>
        <v>20.832281250000001</v>
      </c>
      <c r="D125" s="26">
        <f t="shared" si="58"/>
        <v>14.815406250000001</v>
      </c>
      <c r="E125" s="26">
        <f t="shared" si="58"/>
        <v>20.304999999999996</v>
      </c>
      <c r="F125" s="26">
        <f t="shared" si="58"/>
        <v>15.552058823529411</v>
      </c>
      <c r="G125" s="26">
        <f t="shared" si="58"/>
        <v>19.733750000000001</v>
      </c>
      <c r="H125" s="26">
        <f t="shared" si="58"/>
        <v>14.953867924528302</v>
      </c>
      <c r="I125" s="26">
        <f t="shared" si="58"/>
        <v>20.72593518518519</v>
      </c>
      <c r="J125" s="26">
        <f t="shared" si="58"/>
        <v>16.739453703703703</v>
      </c>
      <c r="K125" s="26">
        <f t="shared" si="58"/>
        <v>20.709500000000002</v>
      </c>
      <c r="L125" s="26">
        <f t="shared" si="58"/>
        <v>17.133499999999998</v>
      </c>
      <c r="M125" s="26">
        <f t="shared" si="58"/>
        <v>21.515499999999999</v>
      </c>
      <c r="N125" s="26">
        <f t="shared" si="58"/>
        <v>15.8301</v>
      </c>
      <c r="O125" s="26">
        <f t="shared" si="47"/>
        <v>218.84635313694659</v>
      </c>
      <c r="P125" s="161">
        <f>SUM($C125:D125)</f>
        <v>35.647687500000004</v>
      </c>
      <c r="Q125" s="162">
        <f>SUM($C125:E125)</f>
        <v>55.952687499999996</v>
      </c>
      <c r="R125" s="162">
        <f>SUM($C125:F125)</f>
        <v>71.504746323529403</v>
      </c>
      <c r="S125" s="162">
        <f>SUM($C125:G125)</f>
        <v>91.238496323529404</v>
      </c>
      <c r="T125" s="162">
        <f>SUM($C125:H125)</f>
        <v>106.1923642480577</v>
      </c>
      <c r="U125" s="162">
        <f>SUM($C125:I125)</f>
        <v>126.91829943324289</v>
      </c>
      <c r="V125" s="162">
        <f>SUM($C125:J125)</f>
        <v>143.65775313694661</v>
      </c>
      <c r="W125" s="162">
        <f>SUM($C125:K125)</f>
        <v>164.3672531369466</v>
      </c>
      <c r="X125" s="162">
        <f>SUM($C125:L125)</f>
        <v>181.5007531369466</v>
      </c>
      <c r="Y125" s="163">
        <f>SUM($C125:M125)</f>
        <v>203.0162531369466</v>
      </c>
    </row>
    <row r="126" spans="2:25" x14ac:dyDescent="0.2">
      <c r="B126" s="143" t="s">
        <v>13</v>
      </c>
      <c r="C126" s="26">
        <f t="shared" ref="C126:N126" si="59">C$104*C23/SUM(C$21:C$26)</f>
        <v>16.202885416666668</v>
      </c>
      <c r="D126" s="26">
        <f t="shared" si="59"/>
        <v>11.523093750000001</v>
      </c>
      <c r="E126" s="26">
        <f t="shared" si="59"/>
        <v>16.244</v>
      </c>
      <c r="F126" s="26">
        <f t="shared" si="59"/>
        <v>12.441647058823529</v>
      </c>
      <c r="G126" s="26">
        <f t="shared" si="59"/>
        <v>15.786999999999999</v>
      </c>
      <c r="H126" s="26">
        <f t="shared" si="59"/>
        <v>11.963094339622641</v>
      </c>
      <c r="I126" s="26">
        <f t="shared" si="59"/>
        <v>15.073407407407409</v>
      </c>
      <c r="J126" s="26">
        <f t="shared" si="59"/>
        <v>12.174148148148149</v>
      </c>
      <c r="K126" s="26">
        <f t="shared" si="59"/>
        <v>15.061454545454545</v>
      </c>
      <c r="L126" s="26">
        <f t="shared" si="59"/>
        <v>12.46072727272727</v>
      </c>
      <c r="M126" s="26">
        <f t="shared" si="59"/>
        <v>15.647636363636364</v>
      </c>
      <c r="N126" s="26">
        <f t="shared" si="59"/>
        <v>11.512799999999999</v>
      </c>
      <c r="O126" s="26">
        <f t="shared" si="47"/>
        <v>166.09189430248657</v>
      </c>
      <c r="P126" s="161">
        <f>SUM($C126:D126)</f>
        <v>27.725979166666669</v>
      </c>
      <c r="Q126" s="162">
        <f>SUM($C126:E126)</f>
        <v>43.969979166666668</v>
      </c>
      <c r="R126" s="162">
        <f>SUM($C126:F126)</f>
        <v>56.411626225490195</v>
      </c>
      <c r="S126" s="162">
        <f>SUM($C126:G126)</f>
        <v>72.198626225490187</v>
      </c>
      <c r="T126" s="162">
        <f>SUM($C126:H126)</f>
        <v>84.16172056511283</v>
      </c>
      <c r="U126" s="162">
        <f>SUM($C126:I126)</f>
        <v>99.235127972520246</v>
      </c>
      <c r="V126" s="162">
        <f>SUM($C126:J126)</f>
        <v>111.40927612066839</v>
      </c>
      <c r="W126" s="162">
        <f>SUM($C126:K126)</f>
        <v>126.47073066612293</v>
      </c>
      <c r="X126" s="162">
        <f>SUM($C126:L126)</f>
        <v>138.9314579388502</v>
      </c>
      <c r="Y126" s="163">
        <f>SUM($C126:M126)</f>
        <v>154.57909430248657</v>
      </c>
    </row>
    <row r="127" spans="2:25" x14ac:dyDescent="0.2">
      <c r="B127" s="143" t="s">
        <v>455</v>
      </c>
      <c r="C127" s="26">
        <f t="shared" ref="C127:N127" si="60">C$104*C24/SUM(C$21:C$26)</f>
        <v>16.202885416666668</v>
      </c>
      <c r="D127" s="26">
        <f t="shared" si="60"/>
        <v>11.523093750000001</v>
      </c>
      <c r="E127" s="26">
        <f t="shared" si="60"/>
        <v>16.244</v>
      </c>
      <c r="F127" s="26">
        <f t="shared" si="60"/>
        <v>12.441647058823529</v>
      </c>
      <c r="G127" s="26">
        <f t="shared" si="60"/>
        <v>15.786999999999999</v>
      </c>
      <c r="H127" s="26">
        <f t="shared" si="60"/>
        <v>11.963094339622641</v>
      </c>
      <c r="I127" s="26">
        <f t="shared" si="60"/>
        <v>15.073407407407409</v>
      </c>
      <c r="J127" s="26">
        <f t="shared" si="60"/>
        <v>12.174148148148149</v>
      </c>
      <c r="K127" s="26">
        <f t="shared" si="60"/>
        <v>15.061454545454545</v>
      </c>
      <c r="L127" s="26">
        <f t="shared" si="60"/>
        <v>12.46072727272727</v>
      </c>
      <c r="M127" s="26">
        <f t="shared" si="60"/>
        <v>15.647636363636364</v>
      </c>
      <c r="N127" s="26">
        <f t="shared" si="60"/>
        <v>11.512799999999999</v>
      </c>
      <c r="O127" s="26">
        <f t="shared" si="47"/>
        <v>166.09189430248657</v>
      </c>
      <c r="P127" s="161">
        <f>SUM($C127:D127)</f>
        <v>27.725979166666669</v>
      </c>
      <c r="Q127" s="162">
        <f>SUM($C127:E127)</f>
        <v>43.969979166666668</v>
      </c>
      <c r="R127" s="162">
        <f>SUM($C127:F127)</f>
        <v>56.411626225490195</v>
      </c>
      <c r="S127" s="162">
        <f>SUM($C127:G127)</f>
        <v>72.198626225490187</v>
      </c>
      <c r="T127" s="162">
        <f>SUM($C127:H127)</f>
        <v>84.16172056511283</v>
      </c>
      <c r="U127" s="162">
        <f>SUM($C127:I127)</f>
        <v>99.235127972520246</v>
      </c>
      <c r="V127" s="162">
        <f>SUM($C127:J127)</f>
        <v>111.40927612066839</v>
      </c>
      <c r="W127" s="162">
        <f>SUM($C127:K127)</f>
        <v>126.47073066612293</v>
      </c>
      <c r="X127" s="162">
        <f>SUM($C127:L127)</f>
        <v>138.9314579388502</v>
      </c>
      <c r="Y127" s="163">
        <f>SUM($C127:M127)</f>
        <v>154.57909430248657</v>
      </c>
    </row>
    <row r="128" spans="2:25" x14ac:dyDescent="0.2">
      <c r="B128" s="143" t="s">
        <v>452</v>
      </c>
      <c r="C128" s="26">
        <f t="shared" ref="C128:N128" si="61">C$104*C25/SUM(C$21:C$26)</f>
        <v>20.832281250000001</v>
      </c>
      <c r="D128" s="26">
        <f t="shared" si="61"/>
        <v>14.815406250000001</v>
      </c>
      <c r="E128" s="26">
        <f t="shared" si="61"/>
        <v>20.304999999999996</v>
      </c>
      <c r="F128" s="26">
        <f t="shared" si="61"/>
        <v>15.552058823529411</v>
      </c>
      <c r="G128" s="26">
        <f t="shared" si="61"/>
        <v>21.707125000000001</v>
      </c>
      <c r="H128" s="26">
        <f t="shared" si="61"/>
        <v>16.44925471698113</v>
      </c>
      <c r="I128" s="26">
        <f t="shared" si="61"/>
        <v>20.72593518518519</v>
      </c>
      <c r="J128" s="26">
        <f t="shared" si="61"/>
        <v>16.739453703703703</v>
      </c>
      <c r="K128" s="26">
        <f t="shared" si="61"/>
        <v>22.592181818181817</v>
      </c>
      <c r="L128" s="26">
        <f t="shared" si="61"/>
        <v>18.691090909090907</v>
      </c>
      <c r="M128" s="26">
        <f t="shared" si="61"/>
        <v>23.471454545454545</v>
      </c>
      <c r="N128" s="26">
        <f t="shared" si="61"/>
        <v>17.269199999999998</v>
      </c>
      <c r="O128" s="26">
        <f t="shared" si="47"/>
        <v>229.15044220212673</v>
      </c>
      <c r="P128" s="161">
        <f>SUM($C128:D128)</f>
        <v>35.647687500000004</v>
      </c>
      <c r="Q128" s="162">
        <f>SUM($C128:E128)</f>
        <v>55.952687499999996</v>
      </c>
      <c r="R128" s="162">
        <f>SUM($C128:F128)</f>
        <v>71.504746323529403</v>
      </c>
      <c r="S128" s="162">
        <f>SUM($C128:G128)</f>
        <v>93.211871323529408</v>
      </c>
      <c r="T128" s="162">
        <f>SUM($C128:H128)</f>
        <v>109.66112604051054</v>
      </c>
      <c r="U128" s="162">
        <f>SUM($C128:I128)</f>
        <v>130.38706122569573</v>
      </c>
      <c r="V128" s="162">
        <f>SUM($C128:J128)</f>
        <v>147.12651492939943</v>
      </c>
      <c r="W128" s="162">
        <f>SUM($C128:K128)</f>
        <v>169.71869674758125</v>
      </c>
      <c r="X128" s="162">
        <f>SUM($C128:L128)</f>
        <v>188.40978765667217</v>
      </c>
      <c r="Y128" s="163">
        <f>SUM($C128:M128)</f>
        <v>211.88124220212671</v>
      </c>
    </row>
    <row r="129" spans="2:25" x14ac:dyDescent="0.2">
      <c r="B129" s="143" t="s">
        <v>14</v>
      </c>
      <c r="C129" s="26">
        <f t="shared" ref="C129:N129" si="62">C$104*C26/SUM(C$21:C$26)</f>
        <v>20.832281250000001</v>
      </c>
      <c r="D129" s="26">
        <f t="shared" si="62"/>
        <v>14.815406250000001</v>
      </c>
      <c r="E129" s="26">
        <f t="shared" si="62"/>
        <v>16.244</v>
      </c>
      <c r="F129" s="26">
        <f t="shared" si="62"/>
        <v>12.441647058823529</v>
      </c>
      <c r="G129" s="26">
        <f t="shared" si="62"/>
        <v>15.786999999999999</v>
      </c>
      <c r="H129" s="26">
        <f t="shared" si="62"/>
        <v>11.963094339622641</v>
      </c>
      <c r="I129" s="26">
        <f t="shared" si="62"/>
        <v>15.073407407407409</v>
      </c>
      <c r="J129" s="26">
        <f t="shared" si="62"/>
        <v>12.174148148148149</v>
      </c>
      <c r="K129" s="26">
        <f t="shared" si="62"/>
        <v>15.061454545454545</v>
      </c>
      <c r="L129" s="26">
        <f t="shared" si="62"/>
        <v>12.46072727272727</v>
      </c>
      <c r="M129" s="26">
        <f t="shared" si="62"/>
        <v>15.647636363636364</v>
      </c>
      <c r="N129" s="26">
        <f t="shared" si="62"/>
        <v>11.512799999999999</v>
      </c>
      <c r="O129" s="26">
        <f t="shared" si="47"/>
        <v>174.01360263581992</v>
      </c>
      <c r="P129" s="161">
        <f>SUM($C129:D129)</f>
        <v>35.647687500000004</v>
      </c>
      <c r="Q129" s="162">
        <f>SUM($C129:E129)</f>
        <v>51.891687500000003</v>
      </c>
      <c r="R129" s="162">
        <f>SUM($C129:F129)</f>
        <v>64.333334558823537</v>
      </c>
      <c r="S129" s="162">
        <f>SUM($C129:G129)</f>
        <v>80.120334558823544</v>
      </c>
      <c r="T129" s="162">
        <f>SUM($C129:H129)</f>
        <v>92.083428898446186</v>
      </c>
      <c r="U129" s="162">
        <f>SUM($C129:I129)</f>
        <v>107.1568363058536</v>
      </c>
      <c r="V129" s="162">
        <f>SUM($C129:J129)</f>
        <v>119.33098445400175</v>
      </c>
      <c r="W129" s="162">
        <f>SUM($C129:K129)</f>
        <v>134.39243899945629</v>
      </c>
      <c r="X129" s="162">
        <f>SUM($C129:L129)</f>
        <v>146.85316627218356</v>
      </c>
      <c r="Y129" s="163">
        <f>SUM($C129:M129)</f>
        <v>162.50080263581992</v>
      </c>
    </row>
    <row r="130" spans="2:25" s="112" customFormat="1" ht="13.5" thickBot="1" x14ac:dyDescent="0.25">
      <c r="C130" s="147">
        <f>SUM(C106:C129)</f>
        <v>306.20549999999992</v>
      </c>
      <c r="D130" s="147">
        <f t="shared" ref="D130" si="63">SUM(D106:D129)</f>
        <v>221.76449999999994</v>
      </c>
      <c r="E130" s="147">
        <f t="shared" ref="E130" si="64">SUM(E106:E129)</f>
        <v>294.14750000000004</v>
      </c>
      <c r="F130" s="147">
        <f t="shared" ref="F130" si="65">SUM(F106:F129)</f>
        <v>236.82849999999996</v>
      </c>
      <c r="G130" s="147">
        <f t="shared" ref="G130" si="66">SUM(G106:G129)</f>
        <v>302.76749999999998</v>
      </c>
      <c r="H130" s="147">
        <f t="shared" ref="H130" si="67">SUM(H106:H129)</f>
        <v>232.37449999999998</v>
      </c>
      <c r="I130" s="147">
        <f t="shared" ref="I130" si="68">SUM(I106:I129)</f>
        <v>311.23549999999994</v>
      </c>
      <c r="J130" s="147">
        <f t="shared" ref="J130" si="69">SUM(J106:J129)</f>
        <v>254.79849999999999</v>
      </c>
      <c r="K130" s="147">
        <f t="shared" ref="K130" si="70">SUM(K106:K129)</f>
        <v>304.79649999999992</v>
      </c>
      <c r="L130" s="147">
        <f t="shared" ref="L130" si="71">SUM(L106:L129)</f>
        <v>256.06550000000004</v>
      </c>
      <c r="M130" s="147">
        <f t="shared" ref="M130" si="72">SUM(M106:M129)</f>
        <v>310.98249999999996</v>
      </c>
      <c r="N130" s="147">
        <f t="shared" ref="N130" si="73">SUM(N106:N129)</f>
        <v>247.79749999999999</v>
      </c>
      <c r="O130" s="147">
        <f t="shared" si="47"/>
        <v>3279.7640000000001</v>
      </c>
      <c r="P130" s="158">
        <f>SUM($C130:D130)</f>
        <v>527.9699999999998</v>
      </c>
      <c r="Q130" s="159">
        <f>SUM($C130:E130)</f>
        <v>822.11749999999984</v>
      </c>
      <c r="R130" s="159">
        <f>SUM($C130:F130)</f>
        <v>1058.9459999999999</v>
      </c>
      <c r="S130" s="159">
        <f>SUM($C130:G130)</f>
        <v>1361.7134999999998</v>
      </c>
      <c r="T130" s="159">
        <f>SUM($C130:H130)</f>
        <v>1594.0879999999997</v>
      </c>
      <c r="U130" s="159">
        <f>SUM($C130:I130)</f>
        <v>1905.3234999999997</v>
      </c>
      <c r="V130" s="159">
        <f>SUM($C130:J130)</f>
        <v>2160.1219999999998</v>
      </c>
      <c r="W130" s="159">
        <f>SUM($C130:K130)</f>
        <v>2464.9184999999998</v>
      </c>
      <c r="X130" s="159">
        <f>SUM($C130:L130)</f>
        <v>2720.9839999999999</v>
      </c>
      <c r="Y130" s="160">
        <f>SUM($C130:M130)</f>
        <v>3031.9665</v>
      </c>
    </row>
    <row r="132" spans="2:25" ht="13.5" thickBot="1" x14ac:dyDescent="0.25">
      <c r="B132" s="113" t="s">
        <v>374</v>
      </c>
    </row>
    <row r="133" spans="2:25" x14ac:dyDescent="0.2">
      <c r="P133" s="152" t="s">
        <v>459</v>
      </c>
      <c r="Q133" s="153" t="s">
        <v>461</v>
      </c>
      <c r="R133" s="153" t="s">
        <v>462</v>
      </c>
      <c r="S133" s="153" t="s">
        <v>463</v>
      </c>
      <c r="T133" s="153" t="s">
        <v>464</v>
      </c>
      <c r="U133" s="153" t="s">
        <v>465</v>
      </c>
      <c r="V133" s="153" t="s">
        <v>466</v>
      </c>
      <c r="W133" s="153" t="s">
        <v>467</v>
      </c>
      <c r="X133" s="153" t="s">
        <v>468</v>
      </c>
      <c r="Y133" s="154" t="s">
        <v>469</v>
      </c>
    </row>
    <row r="134" spans="2:25" x14ac:dyDescent="0.2">
      <c r="B134" s="143" t="s">
        <v>4</v>
      </c>
      <c r="C134" s="26">
        <f>SUMIF('MPP no. of stores'!$D$3:$D$307,'MPP DETAILS'!$B134,'MPP no. of stores'!T$3:T$307)</f>
        <v>0</v>
      </c>
      <c r="D134" s="26">
        <f>SUMIF('MPP no. of stores'!$D$3:$D$307,'MPP DETAILS'!$B134,'MPP no. of stores'!U$3:U$307)</f>
        <v>0</v>
      </c>
      <c r="E134" s="26">
        <f>SUMIF('MPP no. of stores'!$D$3:$D$307,'MPP DETAILS'!$B134,'MPP no. of stores'!V$3:V$307)</f>
        <v>0</v>
      </c>
      <c r="F134" s="26">
        <f>SUMIF('MPP no. of stores'!$D$3:$D$307,'MPP DETAILS'!$B134,'MPP no. of stores'!W$3:W$307)</f>
        <v>0</v>
      </c>
      <c r="G134" s="26">
        <f>SUMIF('MPP no. of stores'!$D$3:$D$307,'MPP DETAILS'!$B134,'MPP no. of stores'!X$3:X$307)</f>
        <v>0</v>
      </c>
      <c r="H134" s="26">
        <f>SUMIF('MPP no. of stores'!$D$3:$D$307,'MPP DETAILS'!$B134,'MPP no. of stores'!Y$3:Y$307)</f>
        <v>209.5</v>
      </c>
      <c r="I134" s="26">
        <f>SUMIF('MPP no. of stores'!$D$3:$D$307,'MPP DETAILS'!$B134,'MPP no. of stores'!Z$3:Z$307)</f>
        <v>0</v>
      </c>
      <c r="J134" s="26">
        <f>SUMIF('MPP no. of stores'!$D$3:$D$307,'MPP DETAILS'!$B134,'MPP no. of stores'!AA$3:AA$307)</f>
        <v>0</v>
      </c>
      <c r="K134" s="26">
        <f>SUMIF('MPP no. of stores'!$D$3:$D$307,'MPP DETAILS'!$B134,'MPP no. of stores'!AB$3:AB$307)</f>
        <v>0</v>
      </c>
      <c r="L134" s="26">
        <f>SUMIF('MPP no. of stores'!$D$3:$D$307,'MPP DETAILS'!$B134,'MPP no. of stores'!AC$3:AC$307)</f>
        <v>0</v>
      </c>
      <c r="M134" s="26">
        <f>SUMIF('MPP no. of stores'!$D$3:$D$307,'MPP DETAILS'!$B134,'MPP no. of stores'!AD$3:AD$307)</f>
        <v>0</v>
      </c>
      <c r="N134" s="26">
        <f>SUMIF('MPP no. of stores'!$D$3:$D$307,'MPP DETAILS'!$B134,'MPP no. of stores'!AE$3:AE$307)</f>
        <v>0</v>
      </c>
      <c r="O134" s="26">
        <f>SUMIF('MPP no. of stores'!$D$3:$D$307,'MPP DETAILS'!$B134,'MPP no. of stores'!AF$3:AF$307)</f>
        <v>283.5</v>
      </c>
      <c r="P134" s="161">
        <f>SUM($C134:D134)</f>
        <v>0</v>
      </c>
      <c r="Q134" s="162">
        <f>SUM($C134:E134)</f>
        <v>0</v>
      </c>
      <c r="R134" s="162">
        <f>SUM($C134:F134)</f>
        <v>0</v>
      </c>
      <c r="S134" s="162">
        <f>SUM($C134:G134)</f>
        <v>0</v>
      </c>
      <c r="T134" s="162">
        <f>SUM($C134:H134)</f>
        <v>209.5</v>
      </c>
      <c r="U134" s="162">
        <f>SUM($C134:I134)</f>
        <v>209.5</v>
      </c>
      <c r="V134" s="162">
        <f>SUM($C134:J134)</f>
        <v>209.5</v>
      </c>
      <c r="W134" s="162">
        <f>SUM($C134:K134)</f>
        <v>209.5</v>
      </c>
      <c r="X134" s="162">
        <f>SUM($C134:L134)</f>
        <v>209.5</v>
      </c>
      <c r="Y134" s="163">
        <f>SUM($C134:M134)</f>
        <v>209.5</v>
      </c>
    </row>
    <row r="135" spans="2:25" x14ac:dyDescent="0.2">
      <c r="B135" s="143" t="s">
        <v>2</v>
      </c>
      <c r="C135" s="26">
        <f>SUMIF('MPP no. of stores'!$D$3:$D$307,'MPP DETAILS'!$B135,'MPP no. of stores'!T$3:T$307)</f>
        <v>0</v>
      </c>
      <c r="D135" s="26">
        <f>SUMIF('MPP no. of stores'!$D$3:$D$307,'MPP DETAILS'!$B135,'MPP no. of stores'!U$3:U$307)</f>
        <v>0</v>
      </c>
      <c r="E135" s="26">
        <f>SUMIF('MPP no. of stores'!$D$3:$D$307,'MPP DETAILS'!$B135,'MPP no. of stores'!V$3:V$307)</f>
        <v>0</v>
      </c>
      <c r="F135" s="26">
        <f>SUMIF('MPP no. of stores'!$D$3:$D$307,'MPP DETAILS'!$B135,'MPP no. of stores'!W$3:W$307)</f>
        <v>0</v>
      </c>
      <c r="G135" s="26">
        <f>SUMIF('MPP no. of stores'!$D$3:$D$307,'MPP DETAILS'!$B135,'MPP no. of stores'!X$3:X$307)</f>
        <v>0</v>
      </c>
      <c r="H135" s="26">
        <f>SUMIF('MPP no. of stores'!$D$3:$D$307,'MPP DETAILS'!$B135,'MPP no. of stores'!Y$3:Y$307)</f>
        <v>0</v>
      </c>
      <c r="I135" s="26">
        <f>SUMIF('MPP no. of stores'!$D$3:$D$307,'MPP DETAILS'!$B135,'MPP no. of stores'!Z$3:Z$307)</f>
        <v>0</v>
      </c>
      <c r="J135" s="26">
        <f>SUMIF('MPP no. of stores'!$D$3:$D$307,'MPP DETAILS'!$B135,'MPP no. of stores'!AA$3:AA$307)</f>
        <v>0</v>
      </c>
      <c r="K135" s="26">
        <f>SUMIF('MPP no. of stores'!$D$3:$D$307,'MPP DETAILS'!$B135,'MPP no. of stores'!AB$3:AB$307)</f>
        <v>0</v>
      </c>
      <c r="L135" s="26">
        <f>SUMIF('MPP no. of stores'!$D$3:$D$307,'MPP DETAILS'!$B135,'MPP no. of stores'!AC$3:AC$307)</f>
        <v>0</v>
      </c>
      <c r="M135" s="26">
        <f>SUMIF('MPP no. of stores'!$D$3:$D$307,'MPP DETAILS'!$B135,'MPP no. of stores'!AD$3:AD$307)</f>
        <v>0</v>
      </c>
      <c r="N135" s="26">
        <f>SUMIF('MPP no. of stores'!$D$3:$D$307,'MPP DETAILS'!$B135,'MPP no. of stores'!AE$3:AE$307)</f>
        <v>0</v>
      </c>
      <c r="O135" s="26">
        <f>SUMIF('MPP no. of stores'!$D$3:$D$307,'MPP DETAILS'!$B135,'MPP no. of stores'!AF$3:AF$307)</f>
        <v>195.5</v>
      </c>
      <c r="P135" s="161">
        <f>SUM($C135:D135)</f>
        <v>0</v>
      </c>
      <c r="Q135" s="162">
        <f>SUM($C135:E135)</f>
        <v>0</v>
      </c>
      <c r="R135" s="162">
        <f>SUM($C135:F135)</f>
        <v>0</v>
      </c>
      <c r="S135" s="162">
        <f>SUM($C135:G135)</f>
        <v>0</v>
      </c>
      <c r="T135" s="162">
        <f>SUM($C135:H135)</f>
        <v>0</v>
      </c>
      <c r="U135" s="162">
        <f>SUM($C135:I135)</f>
        <v>0</v>
      </c>
      <c r="V135" s="162">
        <f>SUM($C135:J135)</f>
        <v>0</v>
      </c>
      <c r="W135" s="162">
        <f>SUM($C135:K135)</f>
        <v>0</v>
      </c>
      <c r="X135" s="162">
        <f>SUM($C135:L135)</f>
        <v>0</v>
      </c>
      <c r="Y135" s="163">
        <f>SUM($C135:M135)</f>
        <v>0</v>
      </c>
    </row>
    <row r="136" spans="2:25" x14ac:dyDescent="0.2">
      <c r="B136" s="143" t="s">
        <v>3</v>
      </c>
      <c r="C136" s="26">
        <f>SUMIF('MPP no. of stores'!$D$3:$D$307,'MPP DETAILS'!$B136,'MPP no. of stores'!T$3:T$307)</f>
        <v>0</v>
      </c>
      <c r="D136" s="26">
        <f>SUMIF('MPP no. of stores'!$D$3:$D$307,'MPP DETAILS'!$B136,'MPP no. of stores'!U$3:U$307)</f>
        <v>0</v>
      </c>
      <c r="E136" s="26">
        <f>SUMIF('MPP no. of stores'!$D$3:$D$307,'MPP DETAILS'!$B136,'MPP no. of stores'!V$3:V$307)</f>
        <v>0</v>
      </c>
      <c r="F136" s="26">
        <f>SUMIF('MPP no. of stores'!$D$3:$D$307,'MPP DETAILS'!$B136,'MPP no. of stores'!W$3:W$307)</f>
        <v>0</v>
      </c>
      <c r="G136" s="26">
        <f>SUMIF('MPP no. of stores'!$D$3:$D$307,'MPP DETAILS'!$B136,'MPP no. of stores'!X$3:X$307)</f>
        <v>0</v>
      </c>
      <c r="H136" s="26">
        <f>SUMIF('MPP no. of stores'!$D$3:$D$307,'MPP DETAILS'!$B136,'MPP no. of stores'!Y$3:Y$307)</f>
        <v>209.5</v>
      </c>
      <c r="I136" s="26">
        <f>SUMIF('MPP no. of stores'!$D$3:$D$307,'MPP DETAILS'!$B136,'MPP no. of stores'!Z$3:Z$307)</f>
        <v>0</v>
      </c>
      <c r="J136" s="26">
        <f>SUMIF('MPP no. of stores'!$D$3:$D$307,'MPP DETAILS'!$B136,'MPP no. of stores'!AA$3:AA$307)</f>
        <v>0</v>
      </c>
      <c r="K136" s="26">
        <f>SUMIF('MPP no. of stores'!$D$3:$D$307,'MPP DETAILS'!$B136,'MPP no. of stores'!AB$3:AB$307)</f>
        <v>0</v>
      </c>
      <c r="L136" s="26">
        <f>SUMIF('MPP no. of stores'!$D$3:$D$307,'MPP DETAILS'!$B136,'MPP no. of stores'!AC$3:AC$307)</f>
        <v>0</v>
      </c>
      <c r="M136" s="26">
        <f>SUMIF('MPP no. of stores'!$D$3:$D$307,'MPP DETAILS'!$B136,'MPP no. of stores'!AD$3:AD$307)</f>
        <v>0</v>
      </c>
      <c r="N136" s="26">
        <f>SUMIF('MPP no. of stores'!$D$3:$D$307,'MPP DETAILS'!$B136,'MPP no. of stores'!AE$3:AE$307)</f>
        <v>0</v>
      </c>
      <c r="O136" s="26">
        <f>SUMIF('MPP no. of stores'!$D$3:$D$307,'MPP DETAILS'!$B136,'MPP no. of stores'!AF$3:AF$307)</f>
        <v>0</v>
      </c>
      <c r="P136" s="161">
        <f>SUM($C136:D136)</f>
        <v>0</v>
      </c>
      <c r="Q136" s="162">
        <f>SUM($C136:E136)</f>
        <v>0</v>
      </c>
      <c r="R136" s="162">
        <f>SUM($C136:F136)</f>
        <v>0</v>
      </c>
      <c r="S136" s="162">
        <f>SUM($C136:G136)</f>
        <v>0</v>
      </c>
      <c r="T136" s="162">
        <f>SUM($C136:H136)</f>
        <v>209.5</v>
      </c>
      <c r="U136" s="162">
        <f>SUM($C136:I136)</f>
        <v>209.5</v>
      </c>
      <c r="V136" s="162">
        <f>SUM($C136:J136)</f>
        <v>209.5</v>
      </c>
      <c r="W136" s="162">
        <f>SUM($C136:K136)</f>
        <v>209.5</v>
      </c>
      <c r="X136" s="162">
        <f>SUM($C136:L136)</f>
        <v>209.5</v>
      </c>
      <c r="Y136" s="163">
        <f>SUM($C136:M136)</f>
        <v>209.5</v>
      </c>
    </row>
    <row r="137" spans="2:25" x14ac:dyDescent="0.2">
      <c r="B137" s="143" t="s">
        <v>454</v>
      </c>
      <c r="C137" s="26">
        <f>SUMIF('MPP no. of stores'!$D$3:$D$307,'MPP DETAILS'!$B137,'MPP no. of stores'!T$3:T$307)</f>
        <v>0</v>
      </c>
      <c r="D137" s="26">
        <f>SUMIF('MPP no. of stores'!$D$3:$D$307,'MPP DETAILS'!$B137,'MPP no. of stores'!U$3:U$307)</f>
        <v>0</v>
      </c>
      <c r="E137" s="26">
        <f>SUMIF('MPP no. of stores'!$D$3:$D$307,'MPP DETAILS'!$B137,'MPP no. of stores'!V$3:V$307)</f>
        <v>0</v>
      </c>
      <c r="F137" s="26">
        <f>SUMIF('MPP no. of stores'!$D$3:$D$307,'MPP DETAILS'!$B137,'MPP no. of stores'!W$3:W$307)</f>
        <v>0</v>
      </c>
      <c r="G137" s="26">
        <f>SUMIF('MPP no. of stores'!$D$3:$D$307,'MPP DETAILS'!$B137,'MPP no. of stores'!X$3:X$307)</f>
        <v>0</v>
      </c>
      <c r="H137" s="26">
        <f>SUMIF('MPP no. of stores'!$D$3:$D$307,'MPP DETAILS'!$B137,'MPP no. of stores'!Y$3:Y$307)</f>
        <v>209.5</v>
      </c>
      <c r="I137" s="26">
        <f>SUMIF('MPP no. of stores'!$D$3:$D$307,'MPP DETAILS'!$B137,'MPP no. of stores'!Z$3:Z$307)</f>
        <v>0</v>
      </c>
      <c r="J137" s="26">
        <f>SUMIF('MPP no. of stores'!$D$3:$D$307,'MPP DETAILS'!$B137,'MPP no. of stores'!AA$3:AA$307)</f>
        <v>0</v>
      </c>
      <c r="K137" s="26">
        <f>SUMIF('MPP no. of stores'!$D$3:$D$307,'MPP DETAILS'!$B137,'MPP no. of stores'!AB$3:AB$307)</f>
        <v>0</v>
      </c>
      <c r="L137" s="26">
        <f>SUMIF('MPP no. of stores'!$D$3:$D$307,'MPP DETAILS'!$B137,'MPP no. of stores'!AC$3:AC$307)</f>
        <v>0</v>
      </c>
      <c r="M137" s="26">
        <f>SUMIF('MPP no. of stores'!$D$3:$D$307,'MPP DETAILS'!$B137,'MPP no. of stores'!AD$3:AD$307)</f>
        <v>0</v>
      </c>
      <c r="N137" s="26">
        <f>SUMIF('MPP no. of stores'!$D$3:$D$307,'MPP DETAILS'!$B137,'MPP no. of stores'!AE$3:AE$307)</f>
        <v>0</v>
      </c>
      <c r="O137" s="26">
        <f>SUMIF('MPP no. of stores'!$D$3:$D$307,'MPP DETAILS'!$B137,'MPP no. of stores'!AF$3:AF$307)</f>
        <v>283.5</v>
      </c>
      <c r="P137" s="161">
        <f>SUM($C137:D137)</f>
        <v>0</v>
      </c>
      <c r="Q137" s="162">
        <f>SUM($C137:E137)</f>
        <v>0</v>
      </c>
      <c r="R137" s="162">
        <f>SUM($C137:F137)</f>
        <v>0</v>
      </c>
      <c r="S137" s="162">
        <f>SUM($C137:G137)</f>
        <v>0</v>
      </c>
      <c r="T137" s="162">
        <f>SUM($C137:H137)</f>
        <v>209.5</v>
      </c>
      <c r="U137" s="162">
        <f>SUM($C137:I137)</f>
        <v>209.5</v>
      </c>
      <c r="V137" s="162">
        <f>SUM($C137:J137)</f>
        <v>209.5</v>
      </c>
      <c r="W137" s="162">
        <f>SUM($C137:K137)</f>
        <v>209.5</v>
      </c>
      <c r="X137" s="162">
        <f>SUM($C137:L137)</f>
        <v>209.5</v>
      </c>
      <c r="Y137" s="163">
        <f>SUM($C137:M137)</f>
        <v>209.5</v>
      </c>
    </row>
    <row r="138" spans="2:25" x14ac:dyDescent="0.2">
      <c r="B138" s="143" t="s">
        <v>42</v>
      </c>
      <c r="C138" s="26">
        <f>SUMIF('MPP no. of stores'!$D$3:$D$307,'MPP DETAILS'!$B138,'MPP no. of stores'!T$3:T$307)</f>
        <v>0</v>
      </c>
      <c r="D138" s="26">
        <f>SUMIF('MPP no. of stores'!$D$3:$D$307,'MPP DETAILS'!$B138,'MPP no. of stores'!U$3:U$307)</f>
        <v>0</v>
      </c>
      <c r="E138" s="26">
        <f>SUMIF('MPP no. of stores'!$D$3:$D$307,'MPP DETAILS'!$B138,'MPP no. of stores'!V$3:V$307)</f>
        <v>0</v>
      </c>
      <c r="F138" s="26">
        <f>SUMIF('MPP no. of stores'!$D$3:$D$307,'MPP DETAILS'!$B138,'MPP no. of stores'!W$3:W$307)</f>
        <v>0</v>
      </c>
      <c r="G138" s="26">
        <f>SUMIF('MPP no. of stores'!$D$3:$D$307,'MPP DETAILS'!$B138,'MPP no. of stores'!X$3:X$307)</f>
        <v>0</v>
      </c>
      <c r="H138" s="26">
        <f>SUMIF('MPP no. of stores'!$D$3:$D$307,'MPP DETAILS'!$B138,'MPP no. of stores'!Y$3:Y$307)</f>
        <v>0</v>
      </c>
      <c r="I138" s="26">
        <f>SUMIF('MPP no. of stores'!$D$3:$D$307,'MPP DETAILS'!$B138,'MPP no. of stores'!Z$3:Z$307)</f>
        <v>0</v>
      </c>
      <c r="J138" s="26">
        <f>SUMIF('MPP no. of stores'!$D$3:$D$307,'MPP DETAILS'!$B138,'MPP no. of stores'!AA$3:AA$307)</f>
        <v>0</v>
      </c>
      <c r="K138" s="26">
        <f>SUMIF('MPP no. of stores'!$D$3:$D$307,'MPP DETAILS'!$B138,'MPP no. of stores'!AB$3:AB$307)</f>
        <v>0</v>
      </c>
      <c r="L138" s="26">
        <f>SUMIF('MPP no. of stores'!$D$3:$D$307,'MPP DETAILS'!$B138,'MPP no. of stores'!AC$3:AC$307)</f>
        <v>0</v>
      </c>
      <c r="M138" s="26">
        <f>SUMIF('MPP no. of stores'!$D$3:$D$307,'MPP DETAILS'!$B138,'MPP no. of stores'!AD$3:AD$307)</f>
        <v>0</v>
      </c>
      <c r="N138" s="26">
        <f>SUMIF('MPP no. of stores'!$D$3:$D$307,'MPP DETAILS'!$B138,'MPP no. of stores'!AE$3:AE$307)</f>
        <v>0</v>
      </c>
      <c r="O138" s="26">
        <f>SUMIF('MPP no. of stores'!$D$3:$D$307,'MPP DETAILS'!$B138,'MPP no. of stores'!AF$3:AF$307)</f>
        <v>0</v>
      </c>
      <c r="P138" s="161">
        <f>SUM($C138:D138)</f>
        <v>0</v>
      </c>
      <c r="Q138" s="162">
        <f>SUM($C138:E138)</f>
        <v>0</v>
      </c>
      <c r="R138" s="162">
        <f>SUM($C138:F138)</f>
        <v>0</v>
      </c>
      <c r="S138" s="162">
        <f>SUM($C138:G138)</f>
        <v>0</v>
      </c>
      <c r="T138" s="162">
        <f>SUM($C138:H138)</f>
        <v>0</v>
      </c>
      <c r="U138" s="162">
        <f>SUM($C138:I138)</f>
        <v>0</v>
      </c>
      <c r="V138" s="162">
        <f>SUM($C138:J138)</f>
        <v>0</v>
      </c>
      <c r="W138" s="162">
        <f>SUM($C138:K138)</f>
        <v>0</v>
      </c>
      <c r="X138" s="162">
        <f>SUM($C138:L138)</f>
        <v>0</v>
      </c>
      <c r="Y138" s="163">
        <f>SUM($C138:M138)</f>
        <v>0</v>
      </c>
    </row>
    <row r="139" spans="2:25" x14ac:dyDescent="0.2">
      <c r="B139" s="143" t="s">
        <v>6</v>
      </c>
      <c r="C139" s="26">
        <f>SUMIF('MPP no. of stores'!$D$3:$D$307,'MPP DETAILS'!$B139,'MPP no. of stores'!T$3:T$307)</f>
        <v>0</v>
      </c>
      <c r="D139" s="26">
        <f>SUMIF('MPP no. of stores'!$D$3:$D$307,'MPP DETAILS'!$B139,'MPP no. of stores'!U$3:U$307)</f>
        <v>0</v>
      </c>
      <c r="E139" s="26">
        <f>SUMIF('MPP no. of stores'!$D$3:$D$307,'MPP DETAILS'!$B139,'MPP no. of stores'!V$3:V$307)</f>
        <v>0</v>
      </c>
      <c r="F139" s="26">
        <f>SUMIF('MPP no. of stores'!$D$3:$D$307,'MPP DETAILS'!$B139,'MPP no. of stores'!W$3:W$307)</f>
        <v>0</v>
      </c>
      <c r="G139" s="26">
        <f>SUMIF('MPP no. of stores'!$D$3:$D$307,'MPP DETAILS'!$B139,'MPP no. of stores'!X$3:X$307)</f>
        <v>0</v>
      </c>
      <c r="H139" s="26">
        <f>SUMIF('MPP no. of stores'!$D$3:$D$307,'MPP DETAILS'!$B139,'MPP no. of stores'!Y$3:Y$307)</f>
        <v>0</v>
      </c>
      <c r="I139" s="26">
        <f>SUMIF('MPP no. of stores'!$D$3:$D$307,'MPP DETAILS'!$B139,'MPP no. of stores'!Z$3:Z$307)</f>
        <v>0</v>
      </c>
      <c r="J139" s="26">
        <f>SUMIF('MPP no. of stores'!$D$3:$D$307,'MPP DETAILS'!$B139,'MPP no. of stores'!AA$3:AA$307)</f>
        <v>0</v>
      </c>
      <c r="K139" s="26">
        <f>SUMIF('MPP no. of stores'!$D$3:$D$307,'MPP DETAILS'!$B139,'MPP no. of stores'!AB$3:AB$307)</f>
        <v>0</v>
      </c>
      <c r="L139" s="26">
        <f>SUMIF('MPP no. of stores'!$D$3:$D$307,'MPP DETAILS'!$B139,'MPP no. of stores'!AC$3:AC$307)</f>
        <v>0</v>
      </c>
      <c r="M139" s="26">
        <f>SUMIF('MPP no. of stores'!$D$3:$D$307,'MPP DETAILS'!$B139,'MPP no. of stores'!AD$3:AD$307)</f>
        <v>0</v>
      </c>
      <c r="N139" s="26">
        <f>SUMIF('MPP no. of stores'!$D$3:$D$307,'MPP DETAILS'!$B139,'MPP no. of stores'!AE$3:AE$307)</f>
        <v>0</v>
      </c>
      <c r="O139" s="26">
        <f>SUMIF('MPP no. of stores'!$D$3:$D$307,'MPP DETAILS'!$B139,'MPP no. of stores'!AF$3:AF$307)</f>
        <v>0</v>
      </c>
      <c r="P139" s="161">
        <f>SUM($C139:D139)</f>
        <v>0</v>
      </c>
      <c r="Q139" s="162">
        <f>SUM($C139:E139)</f>
        <v>0</v>
      </c>
      <c r="R139" s="162">
        <f>SUM($C139:F139)</f>
        <v>0</v>
      </c>
      <c r="S139" s="162">
        <f>SUM($C139:G139)</f>
        <v>0</v>
      </c>
      <c r="T139" s="162">
        <f>SUM($C139:H139)</f>
        <v>0</v>
      </c>
      <c r="U139" s="162">
        <f>SUM($C139:I139)</f>
        <v>0</v>
      </c>
      <c r="V139" s="162">
        <f>SUM($C139:J139)</f>
        <v>0</v>
      </c>
      <c r="W139" s="162">
        <f>SUM($C139:K139)</f>
        <v>0</v>
      </c>
      <c r="X139" s="162">
        <f>SUM($C139:L139)</f>
        <v>0</v>
      </c>
      <c r="Y139" s="163">
        <f>SUM($C139:M139)</f>
        <v>0</v>
      </c>
    </row>
    <row r="140" spans="2:25" x14ac:dyDescent="0.2">
      <c r="B140" s="143" t="s">
        <v>5</v>
      </c>
      <c r="C140" s="26">
        <f>SUMIF('MPP no. of stores'!$D$3:$D$307,'MPP DETAILS'!$B140,'MPP no. of stores'!T$3:T$307)</f>
        <v>0</v>
      </c>
      <c r="D140" s="26">
        <f>SUMIF('MPP no. of stores'!$D$3:$D$307,'MPP DETAILS'!$B140,'MPP no. of stores'!U$3:U$307)</f>
        <v>0</v>
      </c>
      <c r="E140" s="26">
        <f>SUMIF('MPP no. of stores'!$D$3:$D$307,'MPP DETAILS'!$B140,'MPP no. of stores'!V$3:V$307)</f>
        <v>0</v>
      </c>
      <c r="F140" s="26">
        <f>SUMIF('MPP no. of stores'!$D$3:$D$307,'MPP DETAILS'!$B140,'MPP no. of stores'!W$3:W$307)</f>
        <v>0</v>
      </c>
      <c r="G140" s="26">
        <f>SUMIF('MPP no. of stores'!$D$3:$D$307,'MPP DETAILS'!$B140,'MPP no. of stores'!X$3:X$307)</f>
        <v>0</v>
      </c>
      <c r="H140" s="26">
        <f>SUMIF('MPP no. of stores'!$D$3:$D$307,'MPP DETAILS'!$B140,'MPP no. of stores'!Y$3:Y$307)</f>
        <v>0</v>
      </c>
      <c r="I140" s="26">
        <f>SUMIF('MPP no. of stores'!$D$3:$D$307,'MPP DETAILS'!$B140,'MPP no. of stores'!Z$3:Z$307)</f>
        <v>0</v>
      </c>
      <c r="J140" s="26">
        <f>SUMIF('MPP no. of stores'!$D$3:$D$307,'MPP DETAILS'!$B140,'MPP no. of stores'!AA$3:AA$307)</f>
        <v>0</v>
      </c>
      <c r="K140" s="26">
        <f>SUMIF('MPP no. of stores'!$D$3:$D$307,'MPP DETAILS'!$B140,'MPP no. of stores'!AB$3:AB$307)</f>
        <v>0</v>
      </c>
      <c r="L140" s="26">
        <f>SUMIF('MPP no. of stores'!$D$3:$D$307,'MPP DETAILS'!$B140,'MPP no. of stores'!AC$3:AC$307)</f>
        <v>0</v>
      </c>
      <c r="M140" s="26">
        <f>SUMIF('MPP no. of stores'!$D$3:$D$307,'MPP DETAILS'!$B140,'MPP no. of stores'!AD$3:AD$307)</f>
        <v>0</v>
      </c>
      <c r="N140" s="26">
        <f>SUMIF('MPP no. of stores'!$D$3:$D$307,'MPP DETAILS'!$B140,'MPP no. of stores'!AE$3:AE$307)</f>
        <v>0</v>
      </c>
      <c r="O140" s="26">
        <f>SUMIF('MPP no. of stores'!$D$3:$D$307,'MPP DETAILS'!$B140,'MPP no. of stores'!AF$3:AF$307)</f>
        <v>283.5</v>
      </c>
      <c r="P140" s="161">
        <f>SUM($C140:D140)</f>
        <v>0</v>
      </c>
      <c r="Q140" s="162">
        <f>SUM($C140:E140)</f>
        <v>0</v>
      </c>
      <c r="R140" s="162">
        <f>SUM($C140:F140)</f>
        <v>0</v>
      </c>
      <c r="S140" s="162">
        <f>SUM($C140:G140)</f>
        <v>0</v>
      </c>
      <c r="T140" s="162">
        <f>SUM($C140:H140)</f>
        <v>0</v>
      </c>
      <c r="U140" s="162">
        <f>SUM($C140:I140)</f>
        <v>0</v>
      </c>
      <c r="V140" s="162">
        <f>SUM($C140:J140)</f>
        <v>0</v>
      </c>
      <c r="W140" s="162">
        <f>SUM($C140:K140)</f>
        <v>0</v>
      </c>
      <c r="X140" s="162">
        <f>SUM($C140:L140)</f>
        <v>0</v>
      </c>
      <c r="Y140" s="163">
        <f>SUM($C140:M140)</f>
        <v>0</v>
      </c>
    </row>
    <row r="141" spans="2:25" x14ac:dyDescent="0.2">
      <c r="B141" s="143" t="s">
        <v>7</v>
      </c>
      <c r="C141" s="26">
        <f>SUMIF('MPP no. of stores'!$D$3:$D$307,'MPP DETAILS'!$B141,'MPP no. of stores'!T$3:T$307)</f>
        <v>0</v>
      </c>
      <c r="D141" s="26">
        <f>SUMIF('MPP no. of stores'!$D$3:$D$307,'MPP DETAILS'!$B141,'MPP no. of stores'!U$3:U$307)</f>
        <v>0</v>
      </c>
      <c r="E141" s="26">
        <f>SUMIF('MPP no. of stores'!$D$3:$D$307,'MPP DETAILS'!$B141,'MPP no. of stores'!V$3:V$307)</f>
        <v>0</v>
      </c>
      <c r="F141" s="26">
        <f>SUMIF('MPP no. of stores'!$D$3:$D$307,'MPP DETAILS'!$B141,'MPP no. of stores'!W$3:W$307)</f>
        <v>0</v>
      </c>
      <c r="G141" s="26">
        <f>SUMIF('MPP no. of stores'!$D$3:$D$307,'MPP DETAILS'!$B141,'MPP no. of stores'!X$3:X$307)</f>
        <v>0</v>
      </c>
      <c r="H141" s="26">
        <f>SUMIF('MPP no. of stores'!$D$3:$D$307,'MPP DETAILS'!$B141,'MPP no. of stores'!Y$3:Y$307)</f>
        <v>0</v>
      </c>
      <c r="I141" s="26">
        <f>SUMIF('MPP no. of stores'!$D$3:$D$307,'MPP DETAILS'!$B141,'MPP no. of stores'!Z$3:Z$307)</f>
        <v>0</v>
      </c>
      <c r="J141" s="26">
        <f>SUMIF('MPP no. of stores'!$D$3:$D$307,'MPP DETAILS'!$B141,'MPP no. of stores'!AA$3:AA$307)</f>
        <v>0</v>
      </c>
      <c r="K141" s="26">
        <f>SUMIF('MPP no. of stores'!$D$3:$D$307,'MPP DETAILS'!$B141,'MPP no. of stores'!AB$3:AB$307)</f>
        <v>0</v>
      </c>
      <c r="L141" s="26">
        <f>SUMIF('MPP no. of stores'!$D$3:$D$307,'MPP DETAILS'!$B141,'MPP no. of stores'!AC$3:AC$307)</f>
        <v>0</v>
      </c>
      <c r="M141" s="26">
        <f>SUMIF('MPP no. of stores'!$D$3:$D$307,'MPP DETAILS'!$B141,'MPP no. of stores'!AD$3:AD$307)</f>
        <v>0</v>
      </c>
      <c r="N141" s="26">
        <f>SUMIF('MPP no. of stores'!$D$3:$D$307,'MPP DETAILS'!$B141,'MPP no. of stores'!AE$3:AE$307)</f>
        <v>0</v>
      </c>
      <c r="O141" s="26">
        <f>SUMIF('MPP no. of stores'!$D$3:$D$307,'MPP DETAILS'!$B141,'MPP no. of stores'!AF$3:AF$307)</f>
        <v>195.5</v>
      </c>
      <c r="P141" s="161">
        <f>SUM($C141:D141)</f>
        <v>0</v>
      </c>
      <c r="Q141" s="162">
        <f>SUM($C141:E141)</f>
        <v>0</v>
      </c>
      <c r="R141" s="162">
        <f>SUM($C141:F141)</f>
        <v>0</v>
      </c>
      <c r="S141" s="162">
        <f>SUM($C141:G141)</f>
        <v>0</v>
      </c>
      <c r="T141" s="162">
        <f>SUM($C141:H141)</f>
        <v>0</v>
      </c>
      <c r="U141" s="162">
        <f>SUM($C141:I141)</f>
        <v>0</v>
      </c>
      <c r="V141" s="162">
        <f>SUM($C141:J141)</f>
        <v>0</v>
      </c>
      <c r="W141" s="162">
        <f>SUM($C141:K141)</f>
        <v>0</v>
      </c>
      <c r="X141" s="162">
        <f>SUM($C141:L141)</f>
        <v>0</v>
      </c>
      <c r="Y141" s="163">
        <f>SUM($C141:M141)</f>
        <v>0</v>
      </c>
    </row>
    <row r="142" spans="2:25" x14ac:dyDescent="0.2">
      <c r="B142" s="143" t="s">
        <v>8</v>
      </c>
      <c r="C142" s="26">
        <f>SUMIF('MPP no. of stores'!$D$3:$D$307,'MPP DETAILS'!$B142,'MPP no. of stores'!T$3:T$307)</f>
        <v>0</v>
      </c>
      <c r="D142" s="26">
        <f>SUMIF('MPP no. of stores'!$D$3:$D$307,'MPP DETAILS'!$B142,'MPP no. of stores'!U$3:U$307)</f>
        <v>0</v>
      </c>
      <c r="E142" s="26">
        <f>SUMIF('MPP no. of stores'!$D$3:$D$307,'MPP DETAILS'!$B142,'MPP no. of stores'!V$3:V$307)</f>
        <v>0</v>
      </c>
      <c r="F142" s="26">
        <f>SUMIF('MPP no. of stores'!$D$3:$D$307,'MPP DETAILS'!$B142,'MPP no. of stores'!W$3:W$307)</f>
        <v>0</v>
      </c>
      <c r="G142" s="26">
        <f>SUMIF('MPP no. of stores'!$D$3:$D$307,'MPP DETAILS'!$B142,'MPP no. of stores'!X$3:X$307)</f>
        <v>0</v>
      </c>
      <c r="H142" s="26">
        <f>SUMIF('MPP no. of stores'!$D$3:$D$307,'MPP DETAILS'!$B142,'MPP no. of stores'!Y$3:Y$307)</f>
        <v>0</v>
      </c>
      <c r="I142" s="26">
        <f>SUMIF('MPP no. of stores'!$D$3:$D$307,'MPP DETAILS'!$B142,'MPP no. of stores'!Z$3:Z$307)</f>
        <v>0</v>
      </c>
      <c r="J142" s="26">
        <f>SUMIF('MPP no. of stores'!$D$3:$D$307,'MPP DETAILS'!$B142,'MPP no. of stores'!AA$3:AA$307)</f>
        <v>0</v>
      </c>
      <c r="K142" s="26">
        <f>SUMIF('MPP no. of stores'!$D$3:$D$307,'MPP DETAILS'!$B142,'MPP no. of stores'!AB$3:AB$307)</f>
        <v>0</v>
      </c>
      <c r="L142" s="26">
        <f>SUMIF('MPP no. of stores'!$D$3:$D$307,'MPP DETAILS'!$B142,'MPP no. of stores'!AC$3:AC$307)</f>
        <v>0</v>
      </c>
      <c r="M142" s="26">
        <f>SUMIF('MPP no. of stores'!$D$3:$D$307,'MPP DETAILS'!$B142,'MPP no. of stores'!AD$3:AD$307)</f>
        <v>0</v>
      </c>
      <c r="N142" s="26">
        <f>SUMIF('MPP no. of stores'!$D$3:$D$307,'MPP DETAILS'!$B142,'MPP no. of stores'!AE$3:AE$307)</f>
        <v>0</v>
      </c>
      <c r="O142" s="26">
        <f>SUMIF('MPP no. of stores'!$D$3:$D$307,'MPP DETAILS'!$B142,'MPP no. of stores'!AF$3:AF$307)</f>
        <v>0</v>
      </c>
      <c r="P142" s="161">
        <f>SUM($C142:D142)</f>
        <v>0</v>
      </c>
      <c r="Q142" s="162">
        <f>SUM($C142:E142)</f>
        <v>0</v>
      </c>
      <c r="R142" s="162">
        <f>SUM($C142:F142)</f>
        <v>0</v>
      </c>
      <c r="S142" s="162">
        <f>SUM($C142:G142)</f>
        <v>0</v>
      </c>
      <c r="T142" s="162">
        <f>SUM($C142:H142)</f>
        <v>0</v>
      </c>
      <c r="U142" s="162">
        <f>SUM($C142:I142)</f>
        <v>0</v>
      </c>
      <c r="V142" s="162">
        <f>SUM($C142:J142)</f>
        <v>0</v>
      </c>
      <c r="W142" s="162">
        <f>SUM($C142:K142)</f>
        <v>0</v>
      </c>
      <c r="X142" s="162">
        <f>SUM($C142:L142)</f>
        <v>0</v>
      </c>
      <c r="Y142" s="163">
        <f>SUM($C142:M142)</f>
        <v>0</v>
      </c>
    </row>
    <row r="143" spans="2:25" x14ac:dyDescent="0.2">
      <c r="B143" s="143" t="s">
        <v>9</v>
      </c>
      <c r="C143" s="26">
        <f>SUMIF('MPP no. of stores'!$D$3:$D$307,'MPP DETAILS'!$B143,'MPP no. of stores'!T$3:T$307)</f>
        <v>0</v>
      </c>
      <c r="D143" s="26">
        <f>SUMIF('MPP no. of stores'!$D$3:$D$307,'MPP DETAILS'!$B143,'MPP no. of stores'!U$3:U$307)</f>
        <v>0</v>
      </c>
      <c r="E143" s="26">
        <f>SUMIF('MPP no. of stores'!$D$3:$D$307,'MPP DETAILS'!$B143,'MPP no. of stores'!V$3:V$307)</f>
        <v>0</v>
      </c>
      <c r="F143" s="26">
        <f>SUMIF('MPP no. of stores'!$D$3:$D$307,'MPP DETAILS'!$B143,'MPP no. of stores'!W$3:W$307)</f>
        <v>0</v>
      </c>
      <c r="G143" s="26">
        <f>SUMIF('MPP no. of stores'!$D$3:$D$307,'MPP DETAILS'!$B143,'MPP no. of stores'!X$3:X$307)</f>
        <v>0</v>
      </c>
      <c r="H143" s="26">
        <f>SUMIF('MPP no. of stores'!$D$3:$D$307,'MPP DETAILS'!$B143,'MPP no. of stores'!Y$3:Y$307)</f>
        <v>0</v>
      </c>
      <c r="I143" s="26">
        <f>SUMIF('MPP no. of stores'!$D$3:$D$307,'MPP DETAILS'!$B143,'MPP no. of stores'!Z$3:Z$307)</f>
        <v>0</v>
      </c>
      <c r="J143" s="26">
        <f>SUMIF('MPP no. of stores'!$D$3:$D$307,'MPP DETAILS'!$B143,'MPP no. of stores'!AA$3:AA$307)</f>
        <v>0</v>
      </c>
      <c r="K143" s="26">
        <f>SUMIF('MPP no. of stores'!$D$3:$D$307,'MPP DETAILS'!$B143,'MPP no. of stores'!AB$3:AB$307)</f>
        <v>0</v>
      </c>
      <c r="L143" s="26">
        <f>SUMIF('MPP no. of stores'!$D$3:$D$307,'MPP DETAILS'!$B143,'MPP no. of stores'!AC$3:AC$307)</f>
        <v>0</v>
      </c>
      <c r="M143" s="26">
        <f>SUMIF('MPP no. of stores'!$D$3:$D$307,'MPP DETAILS'!$B143,'MPP no. of stores'!AD$3:AD$307)</f>
        <v>0</v>
      </c>
      <c r="N143" s="26">
        <f>SUMIF('MPP no. of stores'!$D$3:$D$307,'MPP DETAILS'!$B143,'MPP no. of stores'!AE$3:AE$307)</f>
        <v>0</v>
      </c>
      <c r="O143" s="26">
        <f>SUMIF('MPP no. of stores'!$D$3:$D$307,'MPP DETAILS'!$B143,'MPP no. of stores'!AF$3:AF$307)</f>
        <v>0</v>
      </c>
      <c r="P143" s="161">
        <f>SUM($C143:D143)</f>
        <v>0</v>
      </c>
      <c r="Q143" s="162">
        <f>SUM($C143:E143)</f>
        <v>0</v>
      </c>
      <c r="R143" s="162">
        <f>SUM($C143:F143)</f>
        <v>0</v>
      </c>
      <c r="S143" s="162">
        <f>SUM($C143:G143)</f>
        <v>0</v>
      </c>
      <c r="T143" s="162">
        <f>SUM($C143:H143)</f>
        <v>0</v>
      </c>
      <c r="U143" s="162">
        <f>SUM($C143:I143)</f>
        <v>0</v>
      </c>
      <c r="V143" s="162">
        <f>SUM($C143:J143)</f>
        <v>0</v>
      </c>
      <c r="W143" s="162">
        <f>SUM($C143:K143)</f>
        <v>0</v>
      </c>
      <c r="X143" s="162">
        <f>SUM($C143:L143)</f>
        <v>0</v>
      </c>
      <c r="Y143" s="163">
        <f>SUM($C143:M143)</f>
        <v>0</v>
      </c>
    </row>
    <row r="144" spans="2:25" x14ac:dyDescent="0.2">
      <c r="B144" s="143" t="s">
        <v>10</v>
      </c>
      <c r="C144" s="26">
        <f>SUMIF('MPP no. of stores'!$D$3:$D$307,'MPP DETAILS'!$B144,'MPP no. of stores'!T$3:T$307)</f>
        <v>0</v>
      </c>
      <c r="D144" s="26">
        <f>SUMIF('MPP no. of stores'!$D$3:$D$307,'MPP DETAILS'!$B144,'MPP no. of stores'!U$3:U$307)</f>
        <v>0</v>
      </c>
      <c r="E144" s="26">
        <f>SUMIF('MPP no. of stores'!$D$3:$D$307,'MPP DETAILS'!$B144,'MPP no. of stores'!V$3:V$307)</f>
        <v>0</v>
      </c>
      <c r="F144" s="26">
        <f>SUMIF('MPP no. of stores'!$D$3:$D$307,'MPP DETAILS'!$B144,'MPP no. of stores'!W$3:W$307)</f>
        <v>0</v>
      </c>
      <c r="G144" s="26">
        <f>SUMIF('MPP no. of stores'!$D$3:$D$307,'MPP DETAILS'!$B144,'MPP no. of stores'!X$3:X$307)</f>
        <v>0</v>
      </c>
      <c r="H144" s="26">
        <f>SUMIF('MPP no. of stores'!$D$3:$D$307,'MPP DETAILS'!$B144,'MPP no. of stores'!Y$3:Y$307)</f>
        <v>0</v>
      </c>
      <c r="I144" s="26">
        <f>SUMIF('MPP no. of stores'!$D$3:$D$307,'MPP DETAILS'!$B144,'MPP no. of stores'!Z$3:Z$307)</f>
        <v>0</v>
      </c>
      <c r="J144" s="26">
        <f>SUMIF('MPP no. of stores'!$D$3:$D$307,'MPP DETAILS'!$B144,'MPP no. of stores'!AA$3:AA$307)</f>
        <v>209.5</v>
      </c>
      <c r="K144" s="26">
        <f>SUMIF('MPP no. of stores'!$D$3:$D$307,'MPP DETAILS'!$B144,'MPP no. of stores'!AB$3:AB$307)</f>
        <v>0</v>
      </c>
      <c r="L144" s="26">
        <f>SUMIF('MPP no. of stores'!$D$3:$D$307,'MPP DETAILS'!$B144,'MPP no. of stores'!AC$3:AC$307)</f>
        <v>0</v>
      </c>
      <c r="M144" s="26">
        <f>SUMIF('MPP no. of stores'!$D$3:$D$307,'MPP DETAILS'!$B144,'MPP no. of stores'!AD$3:AD$307)</f>
        <v>0</v>
      </c>
      <c r="N144" s="26">
        <f>SUMIF('MPP no. of stores'!$D$3:$D$307,'MPP DETAILS'!$B144,'MPP no. of stores'!AE$3:AE$307)</f>
        <v>0</v>
      </c>
      <c r="O144" s="26">
        <f>SUMIF('MPP no. of stores'!$D$3:$D$307,'MPP DETAILS'!$B144,'MPP no. of stores'!AF$3:AF$307)</f>
        <v>0</v>
      </c>
      <c r="P144" s="161">
        <f>SUM($C144:D144)</f>
        <v>0</v>
      </c>
      <c r="Q144" s="162">
        <f>SUM($C144:E144)</f>
        <v>0</v>
      </c>
      <c r="R144" s="162">
        <f>SUM($C144:F144)</f>
        <v>0</v>
      </c>
      <c r="S144" s="162">
        <f>SUM($C144:G144)</f>
        <v>0</v>
      </c>
      <c r="T144" s="162">
        <f>SUM($C144:H144)</f>
        <v>0</v>
      </c>
      <c r="U144" s="162">
        <f>SUM($C144:I144)</f>
        <v>0</v>
      </c>
      <c r="V144" s="162">
        <f>SUM($C144:J144)</f>
        <v>209.5</v>
      </c>
      <c r="W144" s="162">
        <f>SUM($C144:K144)</f>
        <v>209.5</v>
      </c>
      <c r="X144" s="162">
        <f>SUM($C144:L144)</f>
        <v>209.5</v>
      </c>
      <c r="Y144" s="163">
        <f>SUM($C144:M144)</f>
        <v>209.5</v>
      </c>
    </row>
    <row r="145" spans="2:25" x14ac:dyDescent="0.2">
      <c r="B145" s="143" t="s">
        <v>11</v>
      </c>
      <c r="C145" s="26">
        <f>SUMIF('MPP no. of stores'!$D$3:$D$307,'MPP DETAILS'!$B145,'MPP no. of stores'!T$3:T$307)</f>
        <v>0</v>
      </c>
      <c r="D145" s="26">
        <f>SUMIF('MPP no. of stores'!$D$3:$D$307,'MPP DETAILS'!$B145,'MPP no. of stores'!U$3:U$307)</f>
        <v>0</v>
      </c>
      <c r="E145" s="26">
        <f>SUMIF('MPP no. of stores'!$D$3:$D$307,'MPP DETAILS'!$B145,'MPP no. of stores'!V$3:V$307)</f>
        <v>0</v>
      </c>
      <c r="F145" s="26">
        <f>SUMIF('MPP no. of stores'!$D$3:$D$307,'MPP DETAILS'!$B145,'MPP no. of stores'!W$3:W$307)</f>
        <v>0</v>
      </c>
      <c r="G145" s="26">
        <f>SUMIF('MPP no. of stores'!$D$3:$D$307,'MPP DETAILS'!$B145,'MPP no. of stores'!X$3:X$307)</f>
        <v>0</v>
      </c>
      <c r="H145" s="26">
        <f>SUMIF('MPP no. of stores'!$D$3:$D$307,'MPP DETAILS'!$B145,'MPP no. of stores'!Y$3:Y$307)</f>
        <v>0</v>
      </c>
      <c r="I145" s="26">
        <f>SUMIF('MPP no. of stores'!$D$3:$D$307,'MPP DETAILS'!$B145,'MPP no. of stores'!Z$3:Z$307)</f>
        <v>0</v>
      </c>
      <c r="J145" s="26">
        <f>SUMIF('MPP no. of stores'!$D$3:$D$307,'MPP DETAILS'!$B145,'MPP no. of stores'!AA$3:AA$307)</f>
        <v>0</v>
      </c>
      <c r="K145" s="26">
        <f>SUMIF('MPP no. of stores'!$D$3:$D$307,'MPP DETAILS'!$B145,'MPP no. of stores'!AB$3:AB$307)</f>
        <v>0</v>
      </c>
      <c r="L145" s="26">
        <f>SUMIF('MPP no. of stores'!$D$3:$D$307,'MPP DETAILS'!$B145,'MPP no. of stores'!AC$3:AC$307)</f>
        <v>0</v>
      </c>
      <c r="M145" s="26">
        <f>SUMIF('MPP no. of stores'!$D$3:$D$307,'MPP DETAILS'!$B145,'MPP no. of stores'!AD$3:AD$307)</f>
        <v>0</v>
      </c>
      <c r="N145" s="26">
        <f>SUMIF('MPP no. of stores'!$D$3:$D$307,'MPP DETAILS'!$B145,'MPP no. of stores'!AE$3:AE$307)</f>
        <v>0</v>
      </c>
      <c r="O145" s="26">
        <f>SUMIF('MPP no. of stores'!$D$3:$D$307,'MPP DETAILS'!$B145,'MPP no. of stores'!AF$3:AF$307)</f>
        <v>0</v>
      </c>
      <c r="P145" s="161">
        <f>SUM($C145:D145)</f>
        <v>0</v>
      </c>
      <c r="Q145" s="162">
        <f>SUM($C145:E145)</f>
        <v>0</v>
      </c>
      <c r="R145" s="162">
        <f>SUM($C145:F145)</f>
        <v>0</v>
      </c>
      <c r="S145" s="162">
        <f>SUM($C145:G145)</f>
        <v>0</v>
      </c>
      <c r="T145" s="162">
        <f>SUM($C145:H145)</f>
        <v>0</v>
      </c>
      <c r="U145" s="162">
        <f>SUM($C145:I145)</f>
        <v>0</v>
      </c>
      <c r="V145" s="162">
        <f>SUM($C145:J145)</f>
        <v>0</v>
      </c>
      <c r="W145" s="162">
        <f>SUM($C145:K145)</f>
        <v>0</v>
      </c>
      <c r="X145" s="162">
        <f>SUM($C145:L145)</f>
        <v>0</v>
      </c>
      <c r="Y145" s="163">
        <f>SUM($C145:M145)</f>
        <v>0</v>
      </c>
    </row>
    <row r="146" spans="2:25" x14ac:dyDescent="0.2">
      <c r="B146" s="143" t="s">
        <v>33</v>
      </c>
      <c r="C146" s="26">
        <f>SUMIF('MPP no. of stores'!$D$3:$D$307,'MPP DETAILS'!$B146,'MPP no. of stores'!T$3:T$307)</f>
        <v>0</v>
      </c>
      <c r="D146" s="26">
        <f>SUMIF('MPP no. of stores'!$D$3:$D$307,'MPP DETAILS'!$B146,'MPP no. of stores'!U$3:U$307)</f>
        <v>0</v>
      </c>
      <c r="E146" s="26">
        <f>SUMIF('MPP no. of stores'!$D$3:$D$307,'MPP DETAILS'!$B146,'MPP no. of stores'!V$3:V$307)</f>
        <v>0</v>
      </c>
      <c r="F146" s="26">
        <f>SUMIF('MPP no. of stores'!$D$3:$D$307,'MPP DETAILS'!$B146,'MPP no. of stores'!W$3:W$307)</f>
        <v>0</v>
      </c>
      <c r="G146" s="26">
        <f>SUMIF('MPP no. of stores'!$D$3:$D$307,'MPP DETAILS'!$B146,'MPP no. of stores'!X$3:X$307)</f>
        <v>0</v>
      </c>
      <c r="H146" s="26">
        <f>SUMIF('MPP no. of stores'!$D$3:$D$307,'MPP DETAILS'!$B146,'MPP no. of stores'!Y$3:Y$307)</f>
        <v>0</v>
      </c>
      <c r="I146" s="26">
        <f>SUMIF('MPP no. of stores'!$D$3:$D$307,'MPP DETAILS'!$B146,'MPP no. of stores'!Z$3:Z$307)</f>
        <v>0</v>
      </c>
      <c r="J146" s="26">
        <f>SUMIF('MPP no. of stores'!$D$3:$D$307,'MPP DETAILS'!$B146,'MPP no. of stores'!AA$3:AA$307)</f>
        <v>0</v>
      </c>
      <c r="K146" s="26">
        <f>SUMIF('MPP no. of stores'!$D$3:$D$307,'MPP DETAILS'!$B146,'MPP no. of stores'!AB$3:AB$307)</f>
        <v>0</v>
      </c>
      <c r="L146" s="26">
        <f>SUMIF('MPP no. of stores'!$D$3:$D$307,'MPP DETAILS'!$B146,'MPP no. of stores'!AC$3:AC$307)</f>
        <v>0</v>
      </c>
      <c r="M146" s="26">
        <f>SUMIF('MPP no. of stores'!$D$3:$D$307,'MPP DETAILS'!$B146,'MPP no. of stores'!AD$3:AD$307)</f>
        <v>0</v>
      </c>
      <c r="N146" s="26">
        <f>SUMIF('MPP no. of stores'!$D$3:$D$307,'MPP DETAILS'!$B146,'MPP no. of stores'!AE$3:AE$307)</f>
        <v>0</v>
      </c>
      <c r="O146" s="26">
        <f>SUMIF('MPP no. of stores'!$D$3:$D$307,'MPP DETAILS'!$B146,'MPP no. of stores'!AF$3:AF$307)</f>
        <v>0</v>
      </c>
      <c r="P146" s="161">
        <f>SUM($C146:D146)</f>
        <v>0</v>
      </c>
      <c r="Q146" s="162">
        <f>SUM($C146:E146)</f>
        <v>0</v>
      </c>
      <c r="R146" s="162">
        <f>SUM($C146:F146)</f>
        <v>0</v>
      </c>
      <c r="S146" s="162">
        <f>SUM($C146:G146)</f>
        <v>0</v>
      </c>
      <c r="T146" s="162">
        <f>SUM($C146:H146)</f>
        <v>0</v>
      </c>
      <c r="U146" s="162">
        <f>SUM($C146:I146)</f>
        <v>0</v>
      </c>
      <c r="V146" s="162">
        <f>SUM($C146:J146)</f>
        <v>0</v>
      </c>
      <c r="W146" s="162">
        <f>SUM($C146:K146)</f>
        <v>0</v>
      </c>
      <c r="X146" s="162">
        <f>SUM($C146:L146)</f>
        <v>0</v>
      </c>
      <c r="Y146" s="163">
        <f>SUM($C146:M146)</f>
        <v>0</v>
      </c>
    </row>
    <row r="147" spans="2:25" x14ac:dyDescent="0.2">
      <c r="B147" s="143" t="s">
        <v>34</v>
      </c>
      <c r="C147" s="26">
        <f>SUMIF('MPP no. of stores'!$D$3:$D$307,'MPP DETAILS'!$B147,'MPP no. of stores'!T$3:T$307)</f>
        <v>0</v>
      </c>
      <c r="D147" s="26">
        <f>SUMIF('MPP no. of stores'!$D$3:$D$307,'MPP DETAILS'!$B147,'MPP no. of stores'!U$3:U$307)</f>
        <v>0</v>
      </c>
      <c r="E147" s="26">
        <f>SUMIF('MPP no. of stores'!$D$3:$D$307,'MPP DETAILS'!$B147,'MPP no. of stores'!V$3:V$307)</f>
        <v>0</v>
      </c>
      <c r="F147" s="26">
        <f>SUMIF('MPP no. of stores'!$D$3:$D$307,'MPP DETAILS'!$B147,'MPP no. of stores'!W$3:W$307)</f>
        <v>0</v>
      </c>
      <c r="G147" s="26">
        <f>SUMIF('MPP no. of stores'!$D$3:$D$307,'MPP DETAILS'!$B147,'MPP no. of stores'!X$3:X$307)</f>
        <v>0</v>
      </c>
      <c r="H147" s="26">
        <f>SUMIF('MPP no. of stores'!$D$3:$D$307,'MPP DETAILS'!$B147,'MPP no. of stores'!Y$3:Y$307)</f>
        <v>0</v>
      </c>
      <c r="I147" s="26">
        <f>SUMIF('MPP no. of stores'!$D$3:$D$307,'MPP DETAILS'!$B147,'MPP no. of stores'!Z$3:Z$307)</f>
        <v>0</v>
      </c>
      <c r="J147" s="26">
        <f>SUMIF('MPP no. of stores'!$D$3:$D$307,'MPP DETAILS'!$B147,'MPP no. of stores'!AA$3:AA$307)</f>
        <v>0</v>
      </c>
      <c r="K147" s="26">
        <f>SUMIF('MPP no. of stores'!$D$3:$D$307,'MPP DETAILS'!$B147,'MPP no. of stores'!AB$3:AB$307)</f>
        <v>0</v>
      </c>
      <c r="L147" s="26">
        <f>SUMIF('MPP no. of stores'!$D$3:$D$307,'MPP DETAILS'!$B147,'MPP no. of stores'!AC$3:AC$307)</f>
        <v>0</v>
      </c>
      <c r="M147" s="26">
        <f>SUMIF('MPP no. of stores'!$D$3:$D$307,'MPP DETAILS'!$B147,'MPP no. of stores'!AD$3:AD$307)</f>
        <v>0</v>
      </c>
      <c r="N147" s="26">
        <f>SUMIF('MPP no. of stores'!$D$3:$D$307,'MPP DETAILS'!$B147,'MPP no. of stores'!AE$3:AE$307)</f>
        <v>0</v>
      </c>
      <c r="O147" s="26">
        <f>SUMIF('MPP no. of stores'!$D$3:$D$307,'MPP DETAILS'!$B147,'MPP no. of stores'!AF$3:AF$307)</f>
        <v>0</v>
      </c>
      <c r="P147" s="161">
        <f>SUM($C147:D147)</f>
        <v>0</v>
      </c>
      <c r="Q147" s="162">
        <f>SUM($C147:E147)</f>
        <v>0</v>
      </c>
      <c r="R147" s="162">
        <f>SUM($C147:F147)</f>
        <v>0</v>
      </c>
      <c r="S147" s="162">
        <f>SUM($C147:G147)</f>
        <v>0</v>
      </c>
      <c r="T147" s="162">
        <f>SUM($C147:H147)</f>
        <v>0</v>
      </c>
      <c r="U147" s="162">
        <f>SUM($C147:I147)</f>
        <v>0</v>
      </c>
      <c r="V147" s="162">
        <f>SUM($C147:J147)</f>
        <v>0</v>
      </c>
      <c r="W147" s="162">
        <f>SUM($C147:K147)</f>
        <v>0</v>
      </c>
      <c r="X147" s="162">
        <f>SUM($C147:L147)</f>
        <v>0</v>
      </c>
      <c r="Y147" s="163">
        <f>SUM($C147:M147)</f>
        <v>0</v>
      </c>
    </row>
    <row r="148" spans="2:25" x14ac:dyDescent="0.2">
      <c r="B148" s="143" t="s">
        <v>35</v>
      </c>
      <c r="C148" s="26">
        <f>SUMIF('MPP no. of stores'!$D$3:$D$307,'MPP DETAILS'!$B148,'MPP no. of stores'!T$3:T$307)</f>
        <v>0</v>
      </c>
      <c r="D148" s="26">
        <f>SUMIF('MPP no. of stores'!$D$3:$D$307,'MPP DETAILS'!$B148,'MPP no. of stores'!U$3:U$307)</f>
        <v>0</v>
      </c>
      <c r="E148" s="26">
        <f>SUMIF('MPP no. of stores'!$D$3:$D$307,'MPP DETAILS'!$B148,'MPP no. of stores'!V$3:V$307)</f>
        <v>0</v>
      </c>
      <c r="F148" s="26">
        <f>SUMIF('MPP no. of stores'!$D$3:$D$307,'MPP DETAILS'!$B148,'MPP no. of stores'!W$3:W$307)</f>
        <v>0</v>
      </c>
      <c r="G148" s="26">
        <f>SUMIF('MPP no. of stores'!$D$3:$D$307,'MPP DETAILS'!$B148,'MPP no. of stores'!X$3:X$307)</f>
        <v>0</v>
      </c>
      <c r="H148" s="26">
        <f>SUMIF('MPP no. of stores'!$D$3:$D$307,'MPP DETAILS'!$B148,'MPP no. of stores'!Y$3:Y$307)</f>
        <v>0</v>
      </c>
      <c r="I148" s="26">
        <f>SUMIF('MPP no. of stores'!$D$3:$D$307,'MPP DETAILS'!$B148,'MPP no. of stores'!Z$3:Z$307)</f>
        <v>0</v>
      </c>
      <c r="J148" s="26">
        <f>SUMIF('MPP no. of stores'!$D$3:$D$307,'MPP DETAILS'!$B148,'MPP no. of stores'!AA$3:AA$307)</f>
        <v>0</v>
      </c>
      <c r="K148" s="26">
        <f>SUMIF('MPP no. of stores'!$D$3:$D$307,'MPP DETAILS'!$B148,'MPP no. of stores'!AB$3:AB$307)</f>
        <v>209.5</v>
      </c>
      <c r="L148" s="26">
        <f>SUMIF('MPP no. of stores'!$D$3:$D$307,'MPP DETAILS'!$B148,'MPP no. of stores'!AC$3:AC$307)</f>
        <v>0</v>
      </c>
      <c r="M148" s="26">
        <f>SUMIF('MPP no. of stores'!$D$3:$D$307,'MPP DETAILS'!$B148,'MPP no. of stores'!AD$3:AD$307)</f>
        <v>0</v>
      </c>
      <c r="N148" s="26">
        <f>SUMIF('MPP no. of stores'!$D$3:$D$307,'MPP DETAILS'!$B148,'MPP no. of stores'!AE$3:AE$307)</f>
        <v>0</v>
      </c>
      <c r="O148" s="26">
        <f>SUMIF('MPP no. of stores'!$D$3:$D$307,'MPP DETAILS'!$B148,'MPP no. of stores'!AF$3:AF$307)</f>
        <v>0</v>
      </c>
      <c r="P148" s="161">
        <f>SUM($C148:D148)</f>
        <v>0</v>
      </c>
      <c r="Q148" s="162">
        <f>SUM($C148:E148)</f>
        <v>0</v>
      </c>
      <c r="R148" s="162">
        <f>SUM($C148:F148)</f>
        <v>0</v>
      </c>
      <c r="S148" s="162">
        <f>SUM($C148:G148)</f>
        <v>0</v>
      </c>
      <c r="T148" s="162">
        <f>SUM($C148:H148)</f>
        <v>0</v>
      </c>
      <c r="U148" s="162">
        <f>SUM($C148:I148)</f>
        <v>0</v>
      </c>
      <c r="V148" s="162">
        <f>SUM($C148:J148)</f>
        <v>0</v>
      </c>
      <c r="W148" s="162">
        <f>SUM($C148:K148)</f>
        <v>209.5</v>
      </c>
      <c r="X148" s="162">
        <f>SUM($C148:L148)</f>
        <v>209.5</v>
      </c>
      <c r="Y148" s="163">
        <f>SUM($C148:M148)</f>
        <v>209.5</v>
      </c>
    </row>
    <row r="149" spans="2:25" x14ac:dyDescent="0.2">
      <c r="B149" s="143" t="s">
        <v>36</v>
      </c>
      <c r="C149" s="26">
        <f>SUMIF('MPP no. of stores'!$D$3:$D$307,'MPP DETAILS'!$B149,'MPP no. of stores'!T$3:T$307)</f>
        <v>0</v>
      </c>
      <c r="D149" s="26">
        <f>SUMIF('MPP no. of stores'!$D$3:$D$307,'MPP DETAILS'!$B149,'MPP no. of stores'!U$3:U$307)</f>
        <v>0</v>
      </c>
      <c r="E149" s="26">
        <f>SUMIF('MPP no. of stores'!$D$3:$D$307,'MPP DETAILS'!$B149,'MPP no. of stores'!V$3:V$307)</f>
        <v>0</v>
      </c>
      <c r="F149" s="26">
        <f>SUMIF('MPP no. of stores'!$D$3:$D$307,'MPP DETAILS'!$B149,'MPP no. of stores'!W$3:W$307)</f>
        <v>0</v>
      </c>
      <c r="G149" s="26">
        <f>SUMIF('MPP no. of stores'!$D$3:$D$307,'MPP DETAILS'!$B149,'MPP no. of stores'!X$3:X$307)</f>
        <v>0</v>
      </c>
      <c r="H149" s="26">
        <f>SUMIF('MPP no. of stores'!$D$3:$D$307,'MPP DETAILS'!$B149,'MPP no. of stores'!Y$3:Y$307)</f>
        <v>0</v>
      </c>
      <c r="I149" s="26">
        <f>SUMIF('MPP no. of stores'!$D$3:$D$307,'MPP DETAILS'!$B149,'MPP no. of stores'!Z$3:Z$307)</f>
        <v>0</v>
      </c>
      <c r="J149" s="26">
        <f>SUMIF('MPP no. of stores'!$D$3:$D$307,'MPP DETAILS'!$B149,'MPP no. of stores'!AA$3:AA$307)</f>
        <v>0</v>
      </c>
      <c r="K149" s="26">
        <f>SUMIF('MPP no. of stores'!$D$3:$D$307,'MPP DETAILS'!$B149,'MPP no. of stores'!AB$3:AB$307)</f>
        <v>0</v>
      </c>
      <c r="L149" s="26">
        <f>SUMIF('MPP no. of stores'!$D$3:$D$307,'MPP DETAILS'!$B149,'MPP no. of stores'!AC$3:AC$307)</f>
        <v>0</v>
      </c>
      <c r="M149" s="26">
        <f>SUMIF('MPP no. of stores'!$D$3:$D$307,'MPP DETAILS'!$B149,'MPP no. of stores'!AD$3:AD$307)</f>
        <v>0</v>
      </c>
      <c r="N149" s="26">
        <f>SUMIF('MPP no. of stores'!$D$3:$D$307,'MPP DETAILS'!$B149,'MPP no. of stores'!AE$3:AE$307)</f>
        <v>0</v>
      </c>
      <c r="O149" s="26">
        <f>SUMIF('MPP no. of stores'!$D$3:$D$307,'MPP DETAILS'!$B149,'MPP no. of stores'!AF$3:AF$307)</f>
        <v>195.5</v>
      </c>
      <c r="P149" s="161">
        <f>SUM($C149:D149)</f>
        <v>0</v>
      </c>
      <c r="Q149" s="162">
        <f>SUM($C149:E149)</f>
        <v>0</v>
      </c>
      <c r="R149" s="162">
        <f>SUM($C149:F149)</f>
        <v>0</v>
      </c>
      <c r="S149" s="162">
        <f>SUM($C149:G149)</f>
        <v>0</v>
      </c>
      <c r="T149" s="162">
        <f>SUM($C149:H149)</f>
        <v>0</v>
      </c>
      <c r="U149" s="162">
        <f>SUM($C149:I149)</f>
        <v>0</v>
      </c>
      <c r="V149" s="162">
        <f>SUM($C149:J149)</f>
        <v>0</v>
      </c>
      <c r="W149" s="162">
        <f>SUM($C149:K149)</f>
        <v>0</v>
      </c>
      <c r="X149" s="162">
        <f>SUM($C149:L149)</f>
        <v>0</v>
      </c>
      <c r="Y149" s="163">
        <f>SUM($C149:M149)</f>
        <v>0</v>
      </c>
    </row>
    <row r="150" spans="2:25" x14ac:dyDescent="0.2">
      <c r="B150" s="143" t="s">
        <v>37</v>
      </c>
      <c r="C150" s="26">
        <f>SUMIF('MPP no. of stores'!$D$3:$D$307,'MPP DETAILS'!$B150,'MPP no. of stores'!T$3:T$307)</f>
        <v>0</v>
      </c>
      <c r="D150" s="26">
        <f>SUMIF('MPP no. of stores'!$D$3:$D$307,'MPP DETAILS'!$B150,'MPP no. of stores'!U$3:U$307)</f>
        <v>0</v>
      </c>
      <c r="E150" s="26">
        <f>SUMIF('MPP no. of stores'!$D$3:$D$307,'MPP DETAILS'!$B150,'MPP no. of stores'!V$3:V$307)</f>
        <v>0</v>
      </c>
      <c r="F150" s="26">
        <f>SUMIF('MPP no. of stores'!$D$3:$D$307,'MPP DETAILS'!$B150,'MPP no. of stores'!W$3:W$307)</f>
        <v>0</v>
      </c>
      <c r="G150" s="26">
        <f>SUMIF('MPP no. of stores'!$D$3:$D$307,'MPP DETAILS'!$B150,'MPP no. of stores'!X$3:X$307)</f>
        <v>0</v>
      </c>
      <c r="H150" s="26">
        <f>SUMIF('MPP no. of stores'!$D$3:$D$307,'MPP DETAILS'!$B150,'MPP no. of stores'!Y$3:Y$307)</f>
        <v>0</v>
      </c>
      <c r="I150" s="26">
        <f>SUMIF('MPP no. of stores'!$D$3:$D$307,'MPP DETAILS'!$B150,'MPP no. of stores'!Z$3:Z$307)</f>
        <v>0</v>
      </c>
      <c r="J150" s="26">
        <f>SUMIF('MPP no. of stores'!$D$3:$D$307,'MPP DETAILS'!$B150,'MPP no. of stores'!AA$3:AA$307)</f>
        <v>0</v>
      </c>
      <c r="K150" s="26">
        <f>SUMIF('MPP no. of stores'!$D$3:$D$307,'MPP DETAILS'!$B150,'MPP no. of stores'!AB$3:AB$307)</f>
        <v>0</v>
      </c>
      <c r="L150" s="26">
        <f>SUMIF('MPP no. of stores'!$D$3:$D$307,'MPP DETAILS'!$B150,'MPP no. of stores'!AC$3:AC$307)</f>
        <v>0</v>
      </c>
      <c r="M150" s="26">
        <f>SUMIF('MPP no. of stores'!$D$3:$D$307,'MPP DETAILS'!$B150,'MPP no. of stores'!AD$3:AD$307)</f>
        <v>0</v>
      </c>
      <c r="N150" s="26">
        <f>SUMIF('MPP no. of stores'!$D$3:$D$307,'MPP DETAILS'!$B150,'MPP no. of stores'!AE$3:AE$307)</f>
        <v>0</v>
      </c>
      <c r="O150" s="26">
        <f>SUMIF('MPP no. of stores'!$D$3:$D$307,'MPP DETAILS'!$B150,'MPP no. of stores'!AF$3:AF$307)</f>
        <v>0</v>
      </c>
      <c r="P150" s="161">
        <f>SUM($C150:D150)</f>
        <v>0</v>
      </c>
      <c r="Q150" s="162">
        <f>SUM($C150:E150)</f>
        <v>0</v>
      </c>
      <c r="R150" s="162">
        <f>SUM($C150:F150)</f>
        <v>0</v>
      </c>
      <c r="S150" s="162">
        <f>SUM($C150:G150)</f>
        <v>0</v>
      </c>
      <c r="T150" s="162">
        <f>SUM($C150:H150)</f>
        <v>0</v>
      </c>
      <c r="U150" s="162">
        <f>SUM($C150:I150)</f>
        <v>0</v>
      </c>
      <c r="V150" s="162">
        <f>SUM($C150:J150)</f>
        <v>0</v>
      </c>
      <c r="W150" s="162">
        <f>SUM($C150:K150)</f>
        <v>0</v>
      </c>
      <c r="X150" s="162">
        <f>SUM($C150:L150)</f>
        <v>0</v>
      </c>
      <c r="Y150" s="163">
        <f>SUM($C150:M150)</f>
        <v>0</v>
      </c>
    </row>
    <row r="151" spans="2:25" x14ac:dyDescent="0.2">
      <c r="B151" s="143" t="s">
        <v>453</v>
      </c>
      <c r="C151" s="26">
        <f>SUMIF('MPP no. of stores'!$D$3:$D$307,'MPP DETAILS'!$B151,'MPP no. of stores'!T$3:T$307)</f>
        <v>0</v>
      </c>
      <c r="D151" s="26">
        <f>SUMIF('MPP no. of stores'!$D$3:$D$307,'MPP DETAILS'!$B151,'MPP no. of stores'!U$3:U$307)</f>
        <v>0</v>
      </c>
      <c r="E151" s="26">
        <f>SUMIF('MPP no. of stores'!$D$3:$D$307,'MPP DETAILS'!$B151,'MPP no. of stores'!V$3:V$307)</f>
        <v>0</v>
      </c>
      <c r="F151" s="26">
        <f>SUMIF('MPP no. of stores'!$D$3:$D$307,'MPP DETAILS'!$B151,'MPP no. of stores'!W$3:W$307)</f>
        <v>0</v>
      </c>
      <c r="G151" s="26">
        <f>SUMIF('MPP no. of stores'!$D$3:$D$307,'MPP DETAILS'!$B151,'MPP no. of stores'!X$3:X$307)</f>
        <v>0</v>
      </c>
      <c r="H151" s="26">
        <f>SUMIF('MPP no. of stores'!$D$3:$D$307,'MPP DETAILS'!$B151,'MPP no. of stores'!Y$3:Y$307)</f>
        <v>272.5</v>
      </c>
      <c r="I151" s="26">
        <f>SUMIF('MPP no. of stores'!$D$3:$D$307,'MPP DETAILS'!$B151,'MPP no. of stores'!Z$3:Z$307)</f>
        <v>0</v>
      </c>
      <c r="J151" s="26">
        <f>SUMIF('MPP no. of stores'!$D$3:$D$307,'MPP DETAILS'!$B151,'MPP no. of stores'!AA$3:AA$307)</f>
        <v>0</v>
      </c>
      <c r="K151" s="26">
        <f>SUMIF('MPP no. of stores'!$D$3:$D$307,'MPP DETAILS'!$B151,'MPP no. of stores'!AB$3:AB$307)</f>
        <v>0</v>
      </c>
      <c r="L151" s="26">
        <f>SUMIF('MPP no. of stores'!$D$3:$D$307,'MPP DETAILS'!$B151,'MPP no. of stores'!AC$3:AC$307)</f>
        <v>0</v>
      </c>
      <c r="M151" s="26">
        <f>SUMIF('MPP no. of stores'!$D$3:$D$307,'MPP DETAILS'!$B151,'MPP no. of stores'!AD$3:AD$307)</f>
        <v>0</v>
      </c>
      <c r="N151" s="26">
        <f>SUMIF('MPP no. of stores'!$D$3:$D$307,'MPP DETAILS'!$B151,'MPP no. of stores'!AE$3:AE$307)</f>
        <v>0</v>
      </c>
      <c r="O151" s="26">
        <f>SUMIF('MPP no. of stores'!$D$3:$D$307,'MPP DETAILS'!$B151,'MPP no. of stores'!AF$3:AF$307)</f>
        <v>0</v>
      </c>
      <c r="P151" s="161">
        <f>SUM($C151:D151)</f>
        <v>0</v>
      </c>
      <c r="Q151" s="162">
        <f>SUM($C151:E151)</f>
        <v>0</v>
      </c>
      <c r="R151" s="162">
        <f>SUM($C151:F151)</f>
        <v>0</v>
      </c>
      <c r="S151" s="162">
        <f>SUM($C151:G151)</f>
        <v>0</v>
      </c>
      <c r="T151" s="162">
        <f>SUM($C151:H151)</f>
        <v>272.5</v>
      </c>
      <c r="U151" s="162">
        <f>SUM($C151:I151)</f>
        <v>272.5</v>
      </c>
      <c r="V151" s="162">
        <f>SUM($C151:J151)</f>
        <v>272.5</v>
      </c>
      <c r="W151" s="162">
        <f>SUM($C151:K151)</f>
        <v>272.5</v>
      </c>
      <c r="X151" s="162">
        <f>SUM($C151:L151)</f>
        <v>272.5</v>
      </c>
      <c r="Y151" s="163">
        <f>SUM($C151:M151)</f>
        <v>272.5</v>
      </c>
    </row>
    <row r="152" spans="2:25" x14ac:dyDescent="0.2">
      <c r="B152" s="143" t="s">
        <v>39</v>
      </c>
      <c r="C152" s="26">
        <f>SUMIF('MPP no. of stores'!$D$3:$D$307,'MPP DETAILS'!$B152,'MPP no. of stores'!T$3:T$307)</f>
        <v>0</v>
      </c>
      <c r="D152" s="26">
        <f>SUMIF('MPP no. of stores'!$D$3:$D$307,'MPP DETAILS'!$B152,'MPP no. of stores'!U$3:U$307)</f>
        <v>0</v>
      </c>
      <c r="E152" s="26">
        <f>SUMIF('MPP no. of stores'!$D$3:$D$307,'MPP DETAILS'!$B152,'MPP no. of stores'!V$3:V$307)</f>
        <v>0</v>
      </c>
      <c r="F152" s="26">
        <f>SUMIF('MPP no. of stores'!$D$3:$D$307,'MPP DETAILS'!$B152,'MPP no. of stores'!W$3:W$307)</f>
        <v>0</v>
      </c>
      <c r="G152" s="26">
        <f>SUMIF('MPP no. of stores'!$D$3:$D$307,'MPP DETAILS'!$B152,'MPP no. of stores'!X$3:X$307)</f>
        <v>209.5</v>
      </c>
      <c r="H152" s="26">
        <f>SUMIF('MPP no. of stores'!$D$3:$D$307,'MPP DETAILS'!$B152,'MPP no. of stores'!Y$3:Y$307)</f>
        <v>0</v>
      </c>
      <c r="I152" s="26">
        <f>SUMIF('MPP no. of stores'!$D$3:$D$307,'MPP DETAILS'!$B152,'MPP no. of stores'!Z$3:Z$307)</f>
        <v>0</v>
      </c>
      <c r="J152" s="26">
        <f>SUMIF('MPP no. of stores'!$D$3:$D$307,'MPP DETAILS'!$B152,'MPP no. of stores'!AA$3:AA$307)</f>
        <v>0</v>
      </c>
      <c r="K152" s="26">
        <f>SUMIF('MPP no. of stores'!$D$3:$D$307,'MPP DETAILS'!$B152,'MPP no. of stores'!AB$3:AB$307)</f>
        <v>0</v>
      </c>
      <c r="L152" s="26">
        <f>SUMIF('MPP no. of stores'!$D$3:$D$307,'MPP DETAILS'!$B152,'MPP no. of stores'!AC$3:AC$307)</f>
        <v>0</v>
      </c>
      <c r="M152" s="26">
        <f>SUMIF('MPP no. of stores'!$D$3:$D$307,'MPP DETAILS'!$B152,'MPP no. of stores'!AD$3:AD$307)</f>
        <v>0</v>
      </c>
      <c r="N152" s="26">
        <f>SUMIF('MPP no. of stores'!$D$3:$D$307,'MPP DETAILS'!$B152,'MPP no. of stores'!AE$3:AE$307)</f>
        <v>0</v>
      </c>
      <c r="O152" s="26">
        <f>SUMIF('MPP no. of stores'!$D$3:$D$307,'MPP DETAILS'!$B152,'MPP no. of stores'!AF$3:AF$307)</f>
        <v>674.5</v>
      </c>
      <c r="P152" s="161">
        <f>SUM($C152:D152)</f>
        <v>0</v>
      </c>
      <c r="Q152" s="162">
        <f>SUM($C152:E152)</f>
        <v>0</v>
      </c>
      <c r="R152" s="162">
        <f>SUM($C152:F152)</f>
        <v>0</v>
      </c>
      <c r="S152" s="162">
        <f>SUM($C152:G152)</f>
        <v>209.5</v>
      </c>
      <c r="T152" s="162">
        <f>SUM($C152:H152)</f>
        <v>209.5</v>
      </c>
      <c r="U152" s="162">
        <f>SUM($C152:I152)</f>
        <v>209.5</v>
      </c>
      <c r="V152" s="162">
        <f>SUM($C152:J152)</f>
        <v>209.5</v>
      </c>
      <c r="W152" s="162">
        <f>SUM($C152:K152)</f>
        <v>209.5</v>
      </c>
      <c r="X152" s="162">
        <f>SUM($C152:L152)</f>
        <v>209.5</v>
      </c>
      <c r="Y152" s="163">
        <f>SUM($C152:M152)</f>
        <v>209.5</v>
      </c>
    </row>
    <row r="153" spans="2:25" x14ac:dyDescent="0.2">
      <c r="B153" s="143" t="s">
        <v>451</v>
      </c>
      <c r="C153" s="26">
        <f>SUMIF('MPP no. of stores'!$D$3:$D$307,'MPP DETAILS'!$B153,'MPP no. of stores'!T$3:T$307)</f>
        <v>0</v>
      </c>
      <c r="D153" s="26">
        <f>SUMIF('MPP no. of stores'!$D$3:$D$307,'MPP DETAILS'!$B153,'MPP no. of stores'!U$3:U$307)</f>
        <v>0</v>
      </c>
      <c r="E153" s="26">
        <f>SUMIF('MPP no. of stores'!$D$3:$D$307,'MPP DETAILS'!$B153,'MPP no. of stores'!V$3:V$307)</f>
        <v>209.5</v>
      </c>
      <c r="F153" s="26">
        <f>SUMIF('MPP no. of stores'!$D$3:$D$307,'MPP DETAILS'!$B153,'MPP no. of stores'!W$3:W$307)</f>
        <v>0</v>
      </c>
      <c r="G153" s="26">
        <f>SUMIF('MPP no. of stores'!$D$3:$D$307,'MPP DETAILS'!$B153,'MPP no. of stores'!X$3:X$307)</f>
        <v>0</v>
      </c>
      <c r="H153" s="26">
        <f>SUMIF('MPP no. of stores'!$D$3:$D$307,'MPP DETAILS'!$B153,'MPP no. of stores'!Y$3:Y$307)</f>
        <v>0</v>
      </c>
      <c r="I153" s="26">
        <f>SUMIF('MPP no. of stores'!$D$3:$D$307,'MPP DETAILS'!$B153,'MPP no. of stores'!Z$3:Z$307)</f>
        <v>209.5</v>
      </c>
      <c r="J153" s="26">
        <f>SUMIF('MPP no. of stores'!$D$3:$D$307,'MPP DETAILS'!$B153,'MPP no. of stores'!AA$3:AA$307)</f>
        <v>0</v>
      </c>
      <c r="K153" s="26">
        <f>SUMIF('MPP no. of stores'!$D$3:$D$307,'MPP DETAILS'!$B153,'MPP no. of stores'!AB$3:AB$307)</f>
        <v>0</v>
      </c>
      <c r="L153" s="26">
        <f>SUMIF('MPP no. of stores'!$D$3:$D$307,'MPP DETAILS'!$B153,'MPP no. of stores'!AC$3:AC$307)</f>
        <v>0</v>
      </c>
      <c r="M153" s="26">
        <f>SUMIF('MPP no. of stores'!$D$3:$D$307,'MPP DETAILS'!$B153,'MPP no. of stores'!AD$3:AD$307)</f>
        <v>0</v>
      </c>
      <c r="N153" s="26">
        <f>SUMIF('MPP no. of stores'!$D$3:$D$307,'MPP DETAILS'!$B153,'MPP no. of stores'!AE$3:AE$307)</f>
        <v>0</v>
      </c>
      <c r="O153" s="26">
        <f>SUMIF('MPP no. of stores'!$D$3:$D$307,'MPP DETAILS'!$B153,'MPP no. of stores'!AF$3:AF$307)</f>
        <v>391</v>
      </c>
      <c r="P153" s="161">
        <f>SUM($C153:D153)</f>
        <v>0</v>
      </c>
      <c r="Q153" s="162">
        <f>SUM($C153:E153)</f>
        <v>209.5</v>
      </c>
      <c r="R153" s="162">
        <f>SUM($C153:F153)</f>
        <v>209.5</v>
      </c>
      <c r="S153" s="162">
        <f>SUM($C153:G153)</f>
        <v>209.5</v>
      </c>
      <c r="T153" s="162">
        <f>SUM($C153:H153)</f>
        <v>209.5</v>
      </c>
      <c r="U153" s="162">
        <f>SUM($C153:I153)</f>
        <v>419</v>
      </c>
      <c r="V153" s="162">
        <f>SUM($C153:J153)</f>
        <v>419</v>
      </c>
      <c r="W153" s="162">
        <f>SUM($C153:K153)</f>
        <v>419</v>
      </c>
      <c r="X153" s="162">
        <f>SUM($C153:L153)</f>
        <v>419</v>
      </c>
      <c r="Y153" s="163">
        <f>SUM($C153:M153)</f>
        <v>419</v>
      </c>
    </row>
    <row r="154" spans="2:25" x14ac:dyDescent="0.2">
      <c r="B154" s="143" t="s">
        <v>13</v>
      </c>
      <c r="C154" s="26">
        <f>SUMIF('MPP no. of stores'!$D$3:$D$307,'MPP DETAILS'!$B154,'MPP no. of stores'!T$3:T$307)</f>
        <v>0</v>
      </c>
      <c r="D154" s="26">
        <f>SUMIF('MPP no. of stores'!$D$3:$D$307,'MPP DETAILS'!$B154,'MPP no. of stores'!U$3:U$307)</f>
        <v>209.5</v>
      </c>
      <c r="E154" s="26">
        <f>SUMIF('MPP no. of stores'!$D$3:$D$307,'MPP DETAILS'!$B154,'MPP no. of stores'!V$3:V$307)</f>
        <v>272.5</v>
      </c>
      <c r="F154" s="26">
        <f>SUMIF('MPP no. of stores'!$D$3:$D$307,'MPP DETAILS'!$B154,'MPP no. of stores'!W$3:W$307)</f>
        <v>0</v>
      </c>
      <c r="G154" s="26">
        <f>SUMIF('MPP no. of stores'!$D$3:$D$307,'MPP DETAILS'!$B154,'MPP no. of stores'!X$3:X$307)</f>
        <v>0</v>
      </c>
      <c r="H154" s="26">
        <f>SUMIF('MPP no. of stores'!$D$3:$D$307,'MPP DETAILS'!$B154,'MPP no. of stores'!Y$3:Y$307)</f>
        <v>0</v>
      </c>
      <c r="I154" s="26">
        <f>SUMIF('MPP no. of stores'!$D$3:$D$307,'MPP DETAILS'!$B154,'MPP no. of stores'!Z$3:Z$307)</f>
        <v>0</v>
      </c>
      <c r="J154" s="26">
        <f>SUMIF('MPP no. of stores'!$D$3:$D$307,'MPP DETAILS'!$B154,'MPP no. of stores'!AA$3:AA$307)</f>
        <v>0</v>
      </c>
      <c r="K154" s="26">
        <f>SUMIF('MPP no. of stores'!$D$3:$D$307,'MPP DETAILS'!$B154,'MPP no. of stores'!AB$3:AB$307)</f>
        <v>0</v>
      </c>
      <c r="L154" s="26">
        <f>SUMIF('MPP no. of stores'!$D$3:$D$307,'MPP DETAILS'!$B154,'MPP no. of stores'!AC$3:AC$307)</f>
        <v>0</v>
      </c>
      <c r="M154" s="26">
        <f>SUMIF('MPP no. of stores'!$D$3:$D$307,'MPP DETAILS'!$B154,'MPP no. of stores'!AD$3:AD$307)</f>
        <v>0</v>
      </c>
      <c r="N154" s="26">
        <f>SUMIF('MPP no. of stores'!$D$3:$D$307,'MPP DETAILS'!$B154,'MPP no. of stores'!AE$3:AE$307)</f>
        <v>0</v>
      </c>
      <c r="O154" s="26">
        <f>SUMIF('MPP no. of stores'!$D$3:$D$307,'MPP DETAILS'!$B154,'MPP no. of stores'!AF$3:AF$307)</f>
        <v>283.5</v>
      </c>
      <c r="P154" s="161">
        <f>SUM($C154:D154)</f>
        <v>209.5</v>
      </c>
      <c r="Q154" s="162">
        <f>SUM($C154:E154)</f>
        <v>482</v>
      </c>
      <c r="R154" s="162">
        <f>SUM($C154:F154)</f>
        <v>482</v>
      </c>
      <c r="S154" s="162">
        <f>SUM($C154:G154)</f>
        <v>482</v>
      </c>
      <c r="T154" s="162">
        <f>SUM($C154:H154)</f>
        <v>482</v>
      </c>
      <c r="U154" s="162">
        <f>SUM($C154:I154)</f>
        <v>482</v>
      </c>
      <c r="V154" s="162">
        <f>SUM($C154:J154)</f>
        <v>482</v>
      </c>
      <c r="W154" s="162">
        <f>SUM($C154:K154)</f>
        <v>482</v>
      </c>
      <c r="X154" s="162">
        <f>SUM($C154:L154)</f>
        <v>482</v>
      </c>
      <c r="Y154" s="163">
        <f>SUM($C154:M154)</f>
        <v>482</v>
      </c>
    </row>
    <row r="155" spans="2:25" x14ac:dyDescent="0.2">
      <c r="B155" s="143" t="s">
        <v>455</v>
      </c>
      <c r="C155" s="26">
        <f>SUMIF('MPP no. of stores'!$D$3:$D$307,'MPP DETAILS'!$B155,'MPP no. of stores'!T$3:T$307)</f>
        <v>0</v>
      </c>
      <c r="D155" s="26">
        <f>SUMIF('MPP no. of stores'!$D$3:$D$307,'MPP DETAILS'!$B155,'MPP no. of stores'!U$3:U$307)</f>
        <v>0</v>
      </c>
      <c r="E155" s="26">
        <f>SUMIF('MPP no. of stores'!$D$3:$D$307,'MPP DETAILS'!$B155,'MPP no. of stores'!V$3:V$307)</f>
        <v>209.5</v>
      </c>
      <c r="F155" s="26">
        <f>SUMIF('MPP no. of stores'!$D$3:$D$307,'MPP DETAILS'!$B155,'MPP no. of stores'!W$3:W$307)</f>
        <v>0</v>
      </c>
      <c r="G155" s="26">
        <f>SUMIF('MPP no. of stores'!$D$3:$D$307,'MPP DETAILS'!$B155,'MPP no. of stores'!X$3:X$307)</f>
        <v>0</v>
      </c>
      <c r="H155" s="26">
        <f>SUMIF('MPP no. of stores'!$D$3:$D$307,'MPP DETAILS'!$B155,'MPP no. of stores'!Y$3:Y$307)</f>
        <v>0</v>
      </c>
      <c r="I155" s="26">
        <f>SUMIF('MPP no. of stores'!$D$3:$D$307,'MPP DETAILS'!$B155,'MPP no. of stores'!Z$3:Z$307)</f>
        <v>0</v>
      </c>
      <c r="J155" s="26">
        <f>SUMIF('MPP no. of stores'!$D$3:$D$307,'MPP DETAILS'!$B155,'MPP no. of stores'!AA$3:AA$307)</f>
        <v>0</v>
      </c>
      <c r="K155" s="26">
        <f>SUMIF('MPP no. of stores'!$D$3:$D$307,'MPP DETAILS'!$B155,'MPP no. of stores'!AB$3:AB$307)</f>
        <v>0</v>
      </c>
      <c r="L155" s="26">
        <f>SUMIF('MPP no. of stores'!$D$3:$D$307,'MPP DETAILS'!$B155,'MPP no. of stores'!AC$3:AC$307)</f>
        <v>0</v>
      </c>
      <c r="M155" s="26">
        <f>SUMIF('MPP no. of stores'!$D$3:$D$307,'MPP DETAILS'!$B155,'MPP no. of stores'!AD$3:AD$307)</f>
        <v>0</v>
      </c>
      <c r="N155" s="26">
        <f>SUMIF('MPP no. of stores'!$D$3:$D$307,'MPP DETAILS'!$B155,'MPP no. of stores'!AE$3:AE$307)</f>
        <v>0</v>
      </c>
      <c r="O155" s="26">
        <f>SUMIF('MPP no. of stores'!$D$3:$D$307,'MPP DETAILS'!$B155,'MPP no. of stores'!AF$3:AF$307)</f>
        <v>0</v>
      </c>
      <c r="P155" s="161">
        <f>SUM($C155:D155)</f>
        <v>0</v>
      </c>
      <c r="Q155" s="162">
        <f>SUM($C155:E155)</f>
        <v>209.5</v>
      </c>
      <c r="R155" s="162">
        <f>SUM($C155:F155)</f>
        <v>209.5</v>
      </c>
      <c r="S155" s="162">
        <f>SUM($C155:G155)</f>
        <v>209.5</v>
      </c>
      <c r="T155" s="162">
        <f>SUM($C155:H155)</f>
        <v>209.5</v>
      </c>
      <c r="U155" s="162">
        <f>SUM($C155:I155)</f>
        <v>209.5</v>
      </c>
      <c r="V155" s="162">
        <f>SUM($C155:J155)</f>
        <v>209.5</v>
      </c>
      <c r="W155" s="162">
        <f>SUM($C155:K155)</f>
        <v>209.5</v>
      </c>
      <c r="X155" s="162">
        <f>SUM($C155:L155)</f>
        <v>209.5</v>
      </c>
      <c r="Y155" s="163">
        <f>SUM($C155:M155)</f>
        <v>209.5</v>
      </c>
    </row>
    <row r="156" spans="2:25" x14ac:dyDescent="0.2">
      <c r="B156" s="143" t="s">
        <v>452</v>
      </c>
      <c r="C156" s="26">
        <f>SUMIF('MPP no. of stores'!$D$3:$D$307,'MPP DETAILS'!$B156,'MPP no. of stores'!T$3:T$307)</f>
        <v>0</v>
      </c>
      <c r="D156" s="26">
        <f>SUMIF('MPP no. of stores'!$D$3:$D$307,'MPP DETAILS'!$B156,'MPP no. of stores'!U$3:U$307)</f>
        <v>0</v>
      </c>
      <c r="E156" s="26">
        <f>SUMIF('MPP no. of stores'!$D$3:$D$307,'MPP DETAILS'!$B156,'MPP no. of stores'!V$3:V$307)</f>
        <v>209.5</v>
      </c>
      <c r="F156" s="26">
        <f>SUMIF('MPP no. of stores'!$D$3:$D$307,'MPP DETAILS'!$B156,'MPP no. of stores'!W$3:W$307)</f>
        <v>0</v>
      </c>
      <c r="G156" s="26">
        <f>SUMIF('MPP no. of stores'!$D$3:$D$307,'MPP DETAILS'!$B156,'MPP no. of stores'!X$3:X$307)</f>
        <v>209.5</v>
      </c>
      <c r="H156" s="26">
        <f>SUMIF('MPP no. of stores'!$D$3:$D$307,'MPP DETAILS'!$B156,'MPP no. of stores'!Y$3:Y$307)</f>
        <v>0</v>
      </c>
      <c r="I156" s="26">
        <f>SUMIF('MPP no. of stores'!$D$3:$D$307,'MPP DETAILS'!$B156,'MPP no. of stores'!Z$3:Z$307)</f>
        <v>0</v>
      </c>
      <c r="J156" s="26">
        <f>SUMIF('MPP no. of stores'!$D$3:$D$307,'MPP DETAILS'!$B156,'MPP no. of stores'!AA$3:AA$307)</f>
        <v>0</v>
      </c>
      <c r="K156" s="26">
        <f>SUMIF('MPP no. of stores'!$D$3:$D$307,'MPP DETAILS'!$B156,'MPP no. of stores'!AB$3:AB$307)</f>
        <v>209.5</v>
      </c>
      <c r="L156" s="26">
        <f>SUMIF('MPP no. of stores'!$D$3:$D$307,'MPP DETAILS'!$B156,'MPP no. of stores'!AC$3:AC$307)</f>
        <v>0</v>
      </c>
      <c r="M156" s="26">
        <f>SUMIF('MPP no. of stores'!$D$3:$D$307,'MPP DETAILS'!$B156,'MPP no. of stores'!AD$3:AD$307)</f>
        <v>0</v>
      </c>
      <c r="N156" s="26">
        <f>SUMIF('MPP no. of stores'!$D$3:$D$307,'MPP DETAILS'!$B156,'MPP no. of stores'!AE$3:AE$307)</f>
        <v>0</v>
      </c>
      <c r="O156" s="26">
        <f>SUMIF('MPP no. of stores'!$D$3:$D$307,'MPP DETAILS'!$B156,'MPP no. of stores'!AF$3:AF$307)</f>
        <v>283.5</v>
      </c>
      <c r="P156" s="161">
        <f>SUM($C156:D156)</f>
        <v>0</v>
      </c>
      <c r="Q156" s="162">
        <f>SUM($C156:E156)</f>
        <v>209.5</v>
      </c>
      <c r="R156" s="162">
        <f>SUM($C156:F156)</f>
        <v>209.5</v>
      </c>
      <c r="S156" s="162">
        <f>SUM($C156:G156)</f>
        <v>419</v>
      </c>
      <c r="T156" s="162">
        <f>SUM($C156:H156)</f>
        <v>419</v>
      </c>
      <c r="U156" s="162">
        <f>SUM($C156:I156)</f>
        <v>419</v>
      </c>
      <c r="V156" s="162">
        <f>SUM($C156:J156)</f>
        <v>419</v>
      </c>
      <c r="W156" s="162">
        <f>SUM($C156:K156)</f>
        <v>628.5</v>
      </c>
      <c r="X156" s="162">
        <f>SUM($C156:L156)</f>
        <v>628.5</v>
      </c>
      <c r="Y156" s="163">
        <f>SUM($C156:M156)</f>
        <v>628.5</v>
      </c>
    </row>
    <row r="157" spans="2:25" x14ac:dyDescent="0.2">
      <c r="B157" s="143" t="s">
        <v>14</v>
      </c>
      <c r="C157" s="26">
        <f>SUMIF('MPP no. of stores'!$D$3:$D$307,'MPP DETAILS'!$B157,'MPP no. of stores'!T$3:T$307)</f>
        <v>0</v>
      </c>
      <c r="D157" s="26">
        <f>SUMIF('MPP no. of stores'!$D$3:$D$307,'MPP DETAILS'!$B157,'MPP no. of stores'!U$3:U$307)</f>
        <v>0</v>
      </c>
      <c r="E157" s="26">
        <f>SUMIF('MPP no. of stores'!$D$3:$D$307,'MPP DETAILS'!$B157,'MPP no. of stores'!V$3:V$307)</f>
        <v>0</v>
      </c>
      <c r="F157" s="26">
        <f>SUMIF('MPP no. of stores'!$D$3:$D$307,'MPP DETAILS'!$B157,'MPP no. of stores'!W$3:W$307)</f>
        <v>0</v>
      </c>
      <c r="G157" s="26">
        <f>SUMIF('MPP no. of stores'!$D$3:$D$307,'MPP DETAILS'!$B157,'MPP no. of stores'!X$3:X$307)</f>
        <v>0</v>
      </c>
      <c r="H157" s="26">
        <f>SUMIF('MPP no. of stores'!$D$3:$D$307,'MPP DETAILS'!$B157,'MPP no. of stores'!Y$3:Y$307)</f>
        <v>0</v>
      </c>
      <c r="I157" s="26">
        <f>SUMIF('MPP no. of stores'!$D$3:$D$307,'MPP DETAILS'!$B157,'MPP no. of stores'!Z$3:Z$307)</f>
        <v>0</v>
      </c>
      <c r="J157" s="26">
        <f>SUMIF('MPP no. of stores'!$D$3:$D$307,'MPP DETAILS'!$B157,'MPP no. of stores'!AA$3:AA$307)</f>
        <v>0</v>
      </c>
      <c r="K157" s="26">
        <f>SUMIF('MPP no. of stores'!$D$3:$D$307,'MPP DETAILS'!$B157,'MPP no. of stores'!AB$3:AB$307)</f>
        <v>0</v>
      </c>
      <c r="L157" s="26">
        <f>SUMIF('MPP no. of stores'!$D$3:$D$307,'MPP DETAILS'!$B157,'MPP no. of stores'!AC$3:AC$307)</f>
        <v>0</v>
      </c>
      <c r="M157" s="26">
        <f>SUMIF('MPP no. of stores'!$D$3:$D$307,'MPP DETAILS'!$B157,'MPP no. of stores'!AD$3:AD$307)</f>
        <v>0</v>
      </c>
      <c r="N157" s="26">
        <f>SUMIF('MPP no. of stores'!$D$3:$D$307,'MPP DETAILS'!$B157,'MPP no. of stores'!AE$3:AE$307)</f>
        <v>0</v>
      </c>
      <c r="O157" s="26">
        <f>SUMIF('MPP no. of stores'!$D$3:$D$307,'MPP DETAILS'!$B157,'MPP no. of stores'!AF$3:AF$307)</f>
        <v>0</v>
      </c>
      <c r="P157" s="161">
        <f>SUM($C157:D157)</f>
        <v>0</v>
      </c>
      <c r="Q157" s="162">
        <f>SUM($C157:E157)</f>
        <v>0</v>
      </c>
      <c r="R157" s="162">
        <f>SUM($C157:F157)</f>
        <v>0</v>
      </c>
      <c r="S157" s="162">
        <f>SUM($C157:G157)</f>
        <v>0</v>
      </c>
      <c r="T157" s="162">
        <f>SUM($C157:H157)</f>
        <v>0</v>
      </c>
      <c r="U157" s="162">
        <f>SUM($C157:I157)</f>
        <v>0</v>
      </c>
      <c r="V157" s="162">
        <f>SUM($C157:J157)</f>
        <v>0</v>
      </c>
      <c r="W157" s="162">
        <f>SUM($C157:K157)</f>
        <v>0</v>
      </c>
      <c r="X157" s="162">
        <f>SUM($C157:L157)</f>
        <v>0</v>
      </c>
      <c r="Y157" s="163">
        <f>SUM($C157:M157)</f>
        <v>0</v>
      </c>
    </row>
    <row r="158" spans="2:25" s="112" customFormat="1" ht="13.5" thickBot="1" x14ac:dyDescent="0.25">
      <c r="C158" s="147">
        <f>SUM(C134:C157)</f>
        <v>0</v>
      </c>
      <c r="D158" s="147">
        <f t="shared" ref="D158" si="74">SUM(D134:D157)</f>
        <v>209.5</v>
      </c>
      <c r="E158" s="147">
        <f t="shared" ref="E158" si="75">SUM(E134:E157)</f>
        <v>901</v>
      </c>
      <c r="F158" s="147">
        <f t="shared" ref="F158" si="76">SUM(F134:F157)</f>
        <v>0</v>
      </c>
      <c r="G158" s="147">
        <f t="shared" ref="G158" si="77">SUM(G134:G157)</f>
        <v>419</v>
      </c>
      <c r="H158" s="147">
        <f t="shared" ref="H158" si="78">SUM(H134:H157)</f>
        <v>901</v>
      </c>
      <c r="I158" s="147">
        <f t="shared" ref="I158" si="79">SUM(I134:I157)</f>
        <v>209.5</v>
      </c>
      <c r="J158" s="147">
        <f t="shared" ref="J158" si="80">SUM(J134:J157)</f>
        <v>209.5</v>
      </c>
      <c r="K158" s="147">
        <f t="shared" ref="K158" si="81">SUM(K134:K157)</f>
        <v>419</v>
      </c>
      <c r="L158" s="147">
        <f t="shared" ref="L158" si="82">SUM(L134:L157)</f>
        <v>0</v>
      </c>
      <c r="M158" s="147">
        <f t="shared" ref="M158" si="83">SUM(M134:M157)</f>
        <v>0</v>
      </c>
      <c r="N158" s="147">
        <f t="shared" ref="N158" si="84">SUM(N134:N157)</f>
        <v>0</v>
      </c>
      <c r="O158" s="147">
        <f>SUM(O134:O157)</f>
        <v>3069.5</v>
      </c>
      <c r="P158" s="158">
        <f>SUM($C158:D158)</f>
        <v>209.5</v>
      </c>
      <c r="Q158" s="159">
        <f>SUM($C158:E158)</f>
        <v>1110.5</v>
      </c>
      <c r="R158" s="159">
        <f>SUM($C158:F158)</f>
        <v>1110.5</v>
      </c>
      <c r="S158" s="159">
        <f>SUM($C158:G158)</f>
        <v>1529.5</v>
      </c>
      <c r="T158" s="159">
        <f>SUM($C158:H158)</f>
        <v>2430.5</v>
      </c>
      <c r="U158" s="159">
        <f>SUM($C158:I158)</f>
        <v>2640</v>
      </c>
      <c r="V158" s="159">
        <f>SUM($C158:J158)</f>
        <v>2849.5</v>
      </c>
      <c r="W158" s="159">
        <f>SUM($C158:K158)</f>
        <v>3268.5</v>
      </c>
      <c r="X158" s="159">
        <f>SUM($C158:L158)</f>
        <v>3268.5</v>
      </c>
      <c r="Y158" s="160">
        <f>SUM($C158:M158)</f>
        <v>3268.5</v>
      </c>
    </row>
    <row r="161" spans="2:25" x14ac:dyDescent="0.2">
      <c r="B161" s="113" t="s">
        <v>470</v>
      </c>
    </row>
    <row r="163" spans="2:25" x14ac:dyDescent="0.2">
      <c r="B163" t="s">
        <v>335</v>
      </c>
      <c r="C163" s="26">
        <v>2.2000000000000002</v>
      </c>
      <c r="D163" s="26">
        <v>2.2000000000000002</v>
      </c>
      <c r="E163" s="26">
        <v>2.2000000000000002</v>
      </c>
      <c r="F163" s="26">
        <v>2.2000000000000002</v>
      </c>
      <c r="G163" s="26">
        <v>2.2000000000000002</v>
      </c>
      <c r="H163" s="26">
        <v>2.2000000000000002</v>
      </c>
      <c r="I163" s="26">
        <v>2.2000000000000002</v>
      </c>
      <c r="J163" s="26">
        <v>2.2000000000000002</v>
      </c>
      <c r="K163" s="26">
        <v>2.2000000000000002</v>
      </c>
      <c r="L163" s="26">
        <v>2.2000000000000002</v>
      </c>
      <c r="M163" s="26">
        <v>2.2000000000000002</v>
      </c>
      <c r="N163" s="26">
        <v>2.2000000000000002</v>
      </c>
      <c r="O163" s="26">
        <f>SUM(C163:N163)</f>
        <v>26.399999999999995</v>
      </c>
    </row>
    <row r="164" spans="2:25" x14ac:dyDescent="0.2">
      <c r="B164" t="s">
        <v>368</v>
      </c>
      <c r="C164" s="26">
        <v>1.69</v>
      </c>
      <c r="D164" s="26">
        <v>1.69</v>
      </c>
      <c r="E164" s="26">
        <v>1.69</v>
      </c>
      <c r="F164" s="26">
        <v>1.69</v>
      </c>
      <c r="G164" s="26">
        <v>1.69</v>
      </c>
      <c r="H164" s="26">
        <v>1.69</v>
      </c>
      <c r="I164" s="26">
        <v>1.69</v>
      </c>
      <c r="J164" s="26">
        <v>1.69</v>
      </c>
      <c r="K164" s="26">
        <v>1.69</v>
      </c>
      <c r="L164" s="26">
        <v>1.69</v>
      </c>
      <c r="M164" s="26">
        <v>1.69</v>
      </c>
      <c r="N164" s="26">
        <v>1.69</v>
      </c>
      <c r="O164" s="26">
        <f t="shared" ref="O164:O166" si="85">SUM(C164:N164)</f>
        <v>20.28</v>
      </c>
    </row>
    <row r="165" spans="2:25" x14ac:dyDescent="0.2">
      <c r="B165" t="s">
        <v>369</v>
      </c>
      <c r="C165" s="26">
        <v>3.9200000000000004</v>
      </c>
      <c r="D165" s="26">
        <v>3.9200000000000004</v>
      </c>
      <c r="E165" s="26">
        <v>3.9200000000000004</v>
      </c>
      <c r="F165" s="26">
        <v>3.9200000000000004</v>
      </c>
      <c r="G165" s="26">
        <v>3.9200000000000004</v>
      </c>
      <c r="H165" s="26">
        <v>3.9200000000000004</v>
      </c>
      <c r="I165" s="26">
        <v>3.9200000000000004</v>
      </c>
      <c r="J165" s="26">
        <v>3.9200000000000004</v>
      </c>
      <c r="K165" s="26">
        <v>3.9200000000000004</v>
      </c>
      <c r="L165" s="26">
        <v>3.9200000000000004</v>
      </c>
      <c r="M165" s="26">
        <v>3.9200000000000004</v>
      </c>
      <c r="N165" s="26">
        <v>3.9200000000000004</v>
      </c>
      <c r="O165" s="26">
        <f t="shared" si="85"/>
        <v>47.040000000000013</v>
      </c>
    </row>
    <row r="166" spans="2:25" ht="13.5" thickBot="1" x14ac:dyDescent="0.25">
      <c r="B166" t="s">
        <v>367</v>
      </c>
      <c r="C166" s="26">
        <v>2.5499999999999998</v>
      </c>
      <c r="D166" s="26">
        <v>2.5499999999999998</v>
      </c>
      <c r="E166" s="26">
        <v>2.5499999999999998</v>
      </c>
      <c r="F166" s="26">
        <v>2.5499999999999998</v>
      </c>
      <c r="G166" s="26">
        <v>2.5499999999999998</v>
      </c>
      <c r="H166" s="26">
        <v>2.5499999999999998</v>
      </c>
      <c r="I166" s="26">
        <v>2.5499999999999998</v>
      </c>
      <c r="J166" s="26">
        <v>2.5499999999999998</v>
      </c>
      <c r="K166" s="26">
        <v>2.5499999999999998</v>
      </c>
      <c r="L166" s="26">
        <v>2.5499999999999998</v>
      </c>
      <c r="M166" s="26">
        <v>2.5499999999999998</v>
      </c>
      <c r="N166" s="26">
        <v>2.5499999999999998</v>
      </c>
      <c r="O166" s="26">
        <f t="shared" si="85"/>
        <v>30.600000000000005</v>
      </c>
    </row>
    <row r="167" spans="2:25" x14ac:dyDescent="0.2">
      <c r="P167" s="152" t="s">
        <v>459</v>
      </c>
      <c r="Q167" s="153" t="s">
        <v>461</v>
      </c>
      <c r="R167" s="153" t="s">
        <v>462</v>
      </c>
      <c r="S167" s="153" t="s">
        <v>463</v>
      </c>
      <c r="T167" s="153" t="s">
        <v>464</v>
      </c>
      <c r="U167" s="153" t="s">
        <v>465</v>
      </c>
      <c r="V167" s="153" t="s">
        <v>466</v>
      </c>
      <c r="W167" s="153" t="s">
        <v>467</v>
      </c>
      <c r="X167" s="153" t="s">
        <v>468</v>
      </c>
      <c r="Y167" s="154" t="s">
        <v>469</v>
      </c>
    </row>
    <row r="168" spans="2:25" x14ac:dyDescent="0.2">
      <c r="B168" s="143" t="s">
        <v>4</v>
      </c>
      <c r="C168" s="273">
        <f>C$163*C3/SUM(C$3:C$7)</f>
        <v>0.4</v>
      </c>
      <c r="D168" s="26">
        <f t="shared" ref="D168:N168" si="86">D$163*D3/SUM(D$3:D$7)</f>
        <v>0.4</v>
      </c>
      <c r="E168" s="26">
        <f t="shared" si="86"/>
        <v>0.4</v>
      </c>
      <c r="F168" s="26">
        <f t="shared" si="86"/>
        <v>0.4</v>
      </c>
      <c r="G168" s="26">
        <f t="shared" si="86"/>
        <v>0.4093023255813954</v>
      </c>
      <c r="H168" s="26">
        <f t="shared" si="86"/>
        <v>0.43043478260869567</v>
      </c>
      <c r="I168" s="26">
        <f t="shared" si="86"/>
        <v>0.43043478260869567</v>
      </c>
      <c r="J168" s="26">
        <f t="shared" si="86"/>
        <v>0.43043478260869567</v>
      </c>
      <c r="K168" s="26">
        <f t="shared" si="86"/>
        <v>0.43043478260869567</v>
      </c>
      <c r="L168" s="26">
        <f t="shared" si="86"/>
        <v>0.43043478260869567</v>
      </c>
      <c r="M168" s="26">
        <f t="shared" si="86"/>
        <v>0.43043478260869567</v>
      </c>
      <c r="N168" s="26">
        <f t="shared" si="86"/>
        <v>0.43043478260869567</v>
      </c>
      <c r="O168" s="26">
        <f t="shared" ref="O168:O192" si="87">SUM(C168:N168)</f>
        <v>5.0223458038422661</v>
      </c>
      <c r="P168" s="161">
        <f>SUM($C168:D168)</f>
        <v>0.8</v>
      </c>
      <c r="Q168" s="162">
        <f>SUM($C168:E168)</f>
        <v>1.2000000000000002</v>
      </c>
      <c r="R168" s="162">
        <f>SUM($C168:F168)</f>
        <v>1.6</v>
      </c>
      <c r="S168" s="162">
        <f>SUM($C168:G168)</f>
        <v>2.0093023255813955</v>
      </c>
      <c r="T168" s="162">
        <f>SUM($C168:H168)</f>
        <v>2.4397371081900912</v>
      </c>
      <c r="U168" s="162">
        <f>SUM($C168:I168)</f>
        <v>2.8701718907987868</v>
      </c>
      <c r="V168" s="162">
        <f>SUM($C168:J168)</f>
        <v>3.3006066734074824</v>
      </c>
      <c r="W168" s="162">
        <f>SUM($C168:K168)</f>
        <v>3.731041456016178</v>
      </c>
      <c r="X168" s="162">
        <f>SUM($C168:L168)</f>
        <v>4.161476238624874</v>
      </c>
      <c r="Y168" s="163">
        <f>SUM($C168:M168)</f>
        <v>4.5919110212335701</v>
      </c>
    </row>
    <row r="169" spans="2:25" x14ac:dyDescent="0.2">
      <c r="B169" s="143" t="s">
        <v>2</v>
      </c>
      <c r="C169" s="26">
        <f t="shared" ref="C169:N169" si="88">C$163*C4/SUM(C$3:C$7)</f>
        <v>0.55000000000000004</v>
      </c>
      <c r="D169" s="26">
        <f t="shared" si="88"/>
        <v>0.55000000000000004</v>
      </c>
      <c r="E169" s="26">
        <f t="shared" si="88"/>
        <v>0.55000000000000004</v>
      </c>
      <c r="F169" s="26">
        <f t="shared" si="88"/>
        <v>0.55000000000000004</v>
      </c>
      <c r="G169" s="26">
        <f t="shared" si="88"/>
        <v>0.56279069767441869</v>
      </c>
      <c r="H169" s="26">
        <f t="shared" si="88"/>
        <v>0.5260869565217392</v>
      </c>
      <c r="I169" s="26">
        <f t="shared" si="88"/>
        <v>0.5260869565217392</v>
      </c>
      <c r="J169" s="26">
        <f t="shared" si="88"/>
        <v>0.5260869565217392</v>
      </c>
      <c r="K169" s="26">
        <f t="shared" si="88"/>
        <v>0.5260869565217392</v>
      </c>
      <c r="L169" s="26">
        <f t="shared" si="88"/>
        <v>0.5260869565217392</v>
      </c>
      <c r="M169" s="26">
        <f t="shared" si="88"/>
        <v>0.5260869565217392</v>
      </c>
      <c r="N169" s="26">
        <f t="shared" si="88"/>
        <v>0.5260869565217392</v>
      </c>
      <c r="O169" s="26">
        <f t="shared" si="87"/>
        <v>6.4453993933265945</v>
      </c>
      <c r="P169" s="161">
        <f>SUM($C169:D169)</f>
        <v>1.1000000000000001</v>
      </c>
      <c r="Q169" s="162">
        <f>SUM($C169:E169)</f>
        <v>1.6500000000000001</v>
      </c>
      <c r="R169" s="162">
        <f>SUM($C169:F169)</f>
        <v>2.2000000000000002</v>
      </c>
      <c r="S169" s="162">
        <f>SUM($C169:G169)</f>
        <v>2.762790697674419</v>
      </c>
      <c r="T169" s="162">
        <f>SUM($C169:H169)</f>
        <v>3.288877654196158</v>
      </c>
      <c r="U169" s="162">
        <f>SUM($C169:I169)</f>
        <v>3.8149646107178974</v>
      </c>
      <c r="V169" s="162">
        <f>SUM($C169:J169)</f>
        <v>4.3410515672396368</v>
      </c>
      <c r="W169" s="162">
        <f>SUM($C169:K169)</f>
        <v>4.8671385237613762</v>
      </c>
      <c r="X169" s="162">
        <f>SUM($C169:L169)</f>
        <v>5.3932254802831157</v>
      </c>
      <c r="Y169" s="163">
        <f>SUM($C169:M169)</f>
        <v>5.9193124368048551</v>
      </c>
    </row>
    <row r="170" spans="2:25" x14ac:dyDescent="0.2">
      <c r="B170" s="143" t="s">
        <v>3</v>
      </c>
      <c r="C170" s="26">
        <f t="shared" ref="C170:N170" si="89">C$163*C5/SUM(C$3:C$7)</f>
        <v>0.45</v>
      </c>
      <c r="D170" s="26">
        <f t="shared" si="89"/>
        <v>0.45</v>
      </c>
      <c r="E170" s="26">
        <f t="shared" si="89"/>
        <v>0.45</v>
      </c>
      <c r="F170" s="26">
        <f t="shared" si="89"/>
        <v>0.45</v>
      </c>
      <c r="G170" s="26">
        <f t="shared" si="89"/>
        <v>0.4093023255813954</v>
      </c>
      <c r="H170" s="26">
        <f t="shared" si="89"/>
        <v>0.43043478260869567</v>
      </c>
      <c r="I170" s="26">
        <f t="shared" si="89"/>
        <v>0.43043478260869567</v>
      </c>
      <c r="J170" s="26">
        <f t="shared" si="89"/>
        <v>0.43043478260869567</v>
      </c>
      <c r="K170" s="26">
        <f t="shared" si="89"/>
        <v>0.43043478260869567</v>
      </c>
      <c r="L170" s="26">
        <f t="shared" si="89"/>
        <v>0.43043478260869567</v>
      </c>
      <c r="M170" s="26">
        <f t="shared" si="89"/>
        <v>0.43043478260869567</v>
      </c>
      <c r="N170" s="26">
        <f t="shared" si="89"/>
        <v>0.43043478260869567</v>
      </c>
      <c r="O170" s="26">
        <f t="shared" si="87"/>
        <v>5.2223458038422654</v>
      </c>
      <c r="P170" s="161">
        <f>SUM($C170:D170)</f>
        <v>0.9</v>
      </c>
      <c r="Q170" s="162">
        <f>SUM($C170:E170)</f>
        <v>1.35</v>
      </c>
      <c r="R170" s="162">
        <f>SUM($C170:F170)</f>
        <v>1.8</v>
      </c>
      <c r="S170" s="162">
        <f>SUM($C170:G170)</f>
        <v>2.2093023255813953</v>
      </c>
      <c r="T170" s="162">
        <f>SUM($C170:H170)</f>
        <v>2.6397371081900909</v>
      </c>
      <c r="U170" s="162">
        <f>SUM($C170:I170)</f>
        <v>3.0701718907987865</v>
      </c>
      <c r="V170" s="162">
        <f>SUM($C170:J170)</f>
        <v>3.5006066734074821</v>
      </c>
      <c r="W170" s="162">
        <f>SUM($C170:K170)</f>
        <v>3.9310414560161777</v>
      </c>
      <c r="X170" s="162">
        <f>SUM($C170:L170)</f>
        <v>4.3614762386248733</v>
      </c>
      <c r="Y170" s="163">
        <f>SUM($C170:M170)</f>
        <v>4.7919110212335694</v>
      </c>
    </row>
    <row r="171" spans="2:25" x14ac:dyDescent="0.2">
      <c r="B171" s="143" t="s">
        <v>454</v>
      </c>
      <c r="C171" s="26">
        <f t="shared" ref="C171:N171" si="90">C$163*C6/SUM(C$3:C$7)</f>
        <v>0.5</v>
      </c>
      <c r="D171" s="26">
        <f t="shared" si="90"/>
        <v>0.5</v>
      </c>
      <c r="E171" s="26">
        <f t="shared" si="90"/>
        <v>0.5</v>
      </c>
      <c r="F171" s="26">
        <f t="shared" si="90"/>
        <v>0.5</v>
      </c>
      <c r="G171" s="26">
        <f t="shared" si="90"/>
        <v>0.51162790697674421</v>
      </c>
      <c r="H171" s="26">
        <f t="shared" si="90"/>
        <v>0.5260869565217392</v>
      </c>
      <c r="I171" s="26">
        <f t="shared" si="90"/>
        <v>0.5260869565217392</v>
      </c>
      <c r="J171" s="26">
        <f t="shared" si="90"/>
        <v>0.5260869565217392</v>
      </c>
      <c r="K171" s="26">
        <f t="shared" si="90"/>
        <v>0.5260869565217392</v>
      </c>
      <c r="L171" s="26">
        <f t="shared" si="90"/>
        <v>0.5260869565217392</v>
      </c>
      <c r="M171" s="26">
        <f t="shared" si="90"/>
        <v>0.5260869565217392</v>
      </c>
      <c r="N171" s="26">
        <f t="shared" si="90"/>
        <v>0.5260869565217392</v>
      </c>
      <c r="O171" s="26">
        <f t="shared" si="87"/>
        <v>6.1942366026289202</v>
      </c>
      <c r="P171" s="161">
        <f>SUM($C171:D171)</f>
        <v>1</v>
      </c>
      <c r="Q171" s="162">
        <f>SUM($C171:E171)</f>
        <v>1.5</v>
      </c>
      <c r="R171" s="162">
        <f>SUM($C171:F171)</f>
        <v>2</v>
      </c>
      <c r="S171" s="162">
        <f>SUM($C171:G171)</f>
        <v>2.5116279069767442</v>
      </c>
      <c r="T171" s="162">
        <f>SUM($C171:H171)</f>
        <v>3.0377148634984836</v>
      </c>
      <c r="U171" s="162">
        <f>SUM($C171:I171)</f>
        <v>3.5638018200202231</v>
      </c>
      <c r="V171" s="162">
        <f>SUM($C171:J171)</f>
        <v>4.0898887765419625</v>
      </c>
      <c r="W171" s="162">
        <f>SUM($C171:K171)</f>
        <v>4.6159757330637019</v>
      </c>
      <c r="X171" s="162">
        <f>SUM($C171:L171)</f>
        <v>5.1420626895854413</v>
      </c>
      <c r="Y171" s="163">
        <f>SUM($C171:M171)</f>
        <v>5.6681496461071808</v>
      </c>
    </row>
    <row r="172" spans="2:25" x14ac:dyDescent="0.2">
      <c r="B172" s="143" t="s">
        <v>42</v>
      </c>
      <c r="C172" s="26">
        <f t="shared" ref="C172:N172" si="91">C$163*C7/SUM(C$3:C$7)</f>
        <v>0.30000000000000004</v>
      </c>
      <c r="D172" s="26">
        <f t="shared" si="91"/>
        <v>0.30000000000000004</v>
      </c>
      <c r="E172" s="26">
        <f t="shared" si="91"/>
        <v>0.30000000000000004</v>
      </c>
      <c r="F172" s="26">
        <f t="shared" si="91"/>
        <v>0.30000000000000004</v>
      </c>
      <c r="G172" s="26">
        <f t="shared" si="91"/>
        <v>0.30697674418604654</v>
      </c>
      <c r="H172" s="26">
        <f t="shared" si="91"/>
        <v>0.28695652173913044</v>
      </c>
      <c r="I172" s="26">
        <f t="shared" si="91"/>
        <v>0.28695652173913044</v>
      </c>
      <c r="J172" s="26">
        <f t="shared" si="91"/>
        <v>0.28695652173913044</v>
      </c>
      <c r="K172" s="26">
        <f t="shared" si="91"/>
        <v>0.28695652173913044</v>
      </c>
      <c r="L172" s="26">
        <f t="shared" si="91"/>
        <v>0.28695652173913044</v>
      </c>
      <c r="M172" s="26">
        <f t="shared" si="91"/>
        <v>0.28695652173913044</v>
      </c>
      <c r="N172" s="26">
        <f t="shared" si="91"/>
        <v>0.28695652173913044</v>
      </c>
      <c r="O172" s="26">
        <f t="shared" si="87"/>
        <v>3.5156723963599603</v>
      </c>
      <c r="P172" s="161">
        <f>SUM($C172:D172)</f>
        <v>0.60000000000000009</v>
      </c>
      <c r="Q172" s="162">
        <f>SUM($C172:E172)</f>
        <v>0.90000000000000013</v>
      </c>
      <c r="R172" s="162">
        <f>SUM($C172:F172)</f>
        <v>1.2000000000000002</v>
      </c>
      <c r="S172" s="162">
        <f>SUM($C172:G172)</f>
        <v>1.5069767441860467</v>
      </c>
      <c r="T172" s="162">
        <f>SUM($C172:H172)</f>
        <v>1.793933265925177</v>
      </c>
      <c r="U172" s="162">
        <f>SUM($C172:I172)</f>
        <v>2.0808897876643075</v>
      </c>
      <c r="V172" s="162">
        <f>SUM($C172:J172)</f>
        <v>2.3678463094034381</v>
      </c>
      <c r="W172" s="162">
        <f>SUM($C172:K172)</f>
        <v>2.6548028311425687</v>
      </c>
      <c r="X172" s="162">
        <f>SUM($C172:L172)</f>
        <v>2.9417593528816992</v>
      </c>
      <c r="Y172" s="163">
        <f>SUM($C172:M172)</f>
        <v>3.2287158746208298</v>
      </c>
    </row>
    <row r="173" spans="2:25" x14ac:dyDescent="0.2">
      <c r="B173" s="143" t="s">
        <v>6</v>
      </c>
      <c r="C173" s="273">
        <f>C$164*C8/SUM(C$8:C$11)</f>
        <v>0.49705882352941172</v>
      </c>
      <c r="D173" s="26">
        <f t="shared" ref="D173:N173" si="92">D$164*D8/SUM(D$8:D$11)</f>
        <v>0.49705882352941172</v>
      </c>
      <c r="E173" s="26">
        <f t="shared" si="92"/>
        <v>0.49705882352941172</v>
      </c>
      <c r="F173" s="26">
        <f t="shared" si="92"/>
        <v>0.49705882352941172</v>
      </c>
      <c r="G173" s="26">
        <f t="shared" si="92"/>
        <v>0.49705882352941172</v>
      </c>
      <c r="H173" s="26">
        <f t="shared" si="92"/>
        <v>0.49705882352941172</v>
      </c>
      <c r="I173" s="26">
        <f t="shared" si="92"/>
        <v>0.49705882352941172</v>
      </c>
      <c r="J173" s="26">
        <f t="shared" si="92"/>
        <v>0.46090909090909088</v>
      </c>
      <c r="K173" s="26">
        <f t="shared" si="92"/>
        <v>0.46090909090909088</v>
      </c>
      <c r="L173" s="26">
        <f t="shared" si="92"/>
        <v>0.47531249999999997</v>
      </c>
      <c r="M173" s="26">
        <f t="shared" si="92"/>
        <v>0.47531249999999997</v>
      </c>
      <c r="N173" s="26">
        <f t="shared" si="92"/>
        <v>0.47531249999999997</v>
      </c>
      <c r="O173" s="26">
        <f t="shared" si="87"/>
        <v>5.8271674465240642</v>
      </c>
      <c r="P173" s="161">
        <f>SUM($C173:D173)</f>
        <v>0.99411764705882344</v>
      </c>
      <c r="Q173" s="162">
        <f>SUM($C173:E173)</f>
        <v>1.4911764705882351</v>
      </c>
      <c r="R173" s="162">
        <f>SUM($C173:F173)</f>
        <v>1.9882352941176469</v>
      </c>
      <c r="S173" s="162">
        <f>SUM($C173:G173)</f>
        <v>2.4852941176470584</v>
      </c>
      <c r="T173" s="162">
        <f>SUM($C173:H173)</f>
        <v>2.9823529411764702</v>
      </c>
      <c r="U173" s="162">
        <f>SUM($C173:I173)</f>
        <v>3.479411764705882</v>
      </c>
      <c r="V173" s="162">
        <f>SUM($C173:J173)</f>
        <v>3.9403208556149729</v>
      </c>
      <c r="W173" s="162">
        <f>SUM($C173:K173)</f>
        <v>4.4012299465240634</v>
      </c>
      <c r="X173" s="162">
        <f>SUM($C173:L173)</f>
        <v>4.8765424465240637</v>
      </c>
      <c r="Y173" s="163">
        <f>SUM($C173:M173)</f>
        <v>5.3518549465240639</v>
      </c>
    </row>
    <row r="174" spans="2:25" x14ac:dyDescent="0.2">
      <c r="B174" s="143" t="s">
        <v>5</v>
      </c>
      <c r="C174" s="26">
        <f t="shared" ref="C174:N174" si="93">C$164*C9/SUM(C$8:C$11)</f>
        <v>0.5964705882352942</v>
      </c>
      <c r="D174" s="26">
        <f t="shared" si="93"/>
        <v>0.5964705882352942</v>
      </c>
      <c r="E174" s="26">
        <f t="shared" si="93"/>
        <v>0.5964705882352942</v>
      </c>
      <c r="F174" s="26">
        <f t="shared" si="93"/>
        <v>0.5964705882352942</v>
      </c>
      <c r="G174" s="26">
        <f t="shared" si="93"/>
        <v>0.5964705882352942</v>
      </c>
      <c r="H174" s="26">
        <f t="shared" si="93"/>
        <v>0.5964705882352942</v>
      </c>
      <c r="I174" s="26">
        <f t="shared" si="93"/>
        <v>0.5964705882352942</v>
      </c>
      <c r="J174" s="26">
        <f t="shared" si="93"/>
        <v>0.61454545454545462</v>
      </c>
      <c r="K174" s="26">
        <f t="shared" si="93"/>
        <v>0.61454545454545462</v>
      </c>
      <c r="L174" s="26">
        <f t="shared" si="93"/>
        <v>0.63375000000000004</v>
      </c>
      <c r="M174" s="26">
        <f t="shared" si="93"/>
        <v>0.63375000000000004</v>
      </c>
      <c r="N174" s="26">
        <f t="shared" si="93"/>
        <v>0.63375000000000004</v>
      </c>
      <c r="O174" s="26">
        <f t="shared" si="87"/>
        <v>7.3056350267379679</v>
      </c>
      <c r="P174" s="161">
        <f>SUM($C174:D174)</f>
        <v>1.1929411764705884</v>
      </c>
      <c r="Q174" s="162">
        <f>SUM($C174:E174)</f>
        <v>1.7894117647058825</v>
      </c>
      <c r="R174" s="162">
        <f>SUM($C174:F174)</f>
        <v>2.3858823529411768</v>
      </c>
      <c r="S174" s="162">
        <f>SUM($C174:G174)</f>
        <v>2.9823529411764711</v>
      </c>
      <c r="T174" s="162">
        <f>SUM($C174:H174)</f>
        <v>3.5788235294117654</v>
      </c>
      <c r="U174" s="162">
        <f>SUM($C174:I174)</f>
        <v>4.1752941176470593</v>
      </c>
      <c r="V174" s="162">
        <f>SUM($C174:J174)</f>
        <v>4.7898395721925136</v>
      </c>
      <c r="W174" s="162">
        <f>SUM($C174:K174)</f>
        <v>5.4043850267379678</v>
      </c>
      <c r="X174" s="162">
        <f>SUM($C174:L174)</f>
        <v>6.0381350267379679</v>
      </c>
      <c r="Y174" s="163">
        <f>SUM($C174:M174)</f>
        <v>6.6718850267379679</v>
      </c>
    </row>
    <row r="175" spans="2:25" x14ac:dyDescent="0.2">
      <c r="B175" s="143" t="s">
        <v>7</v>
      </c>
      <c r="C175" s="26">
        <f t="shared" ref="C175:N175" si="94">C$164*C10/SUM(C$8:C$11)</f>
        <v>0.54676470588235293</v>
      </c>
      <c r="D175" s="26">
        <f t="shared" si="94"/>
        <v>0.54676470588235293</v>
      </c>
      <c r="E175" s="26">
        <f t="shared" si="94"/>
        <v>0.54676470588235293</v>
      </c>
      <c r="F175" s="26">
        <f t="shared" si="94"/>
        <v>0.54676470588235293</v>
      </c>
      <c r="G175" s="26">
        <f t="shared" si="94"/>
        <v>0.54676470588235293</v>
      </c>
      <c r="H175" s="26">
        <f t="shared" si="94"/>
        <v>0.54676470588235293</v>
      </c>
      <c r="I175" s="26">
        <f t="shared" si="94"/>
        <v>0.54676470588235293</v>
      </c>
      <c r="J175" s="26">
        <f t="shared" si="94"/>
        <v>0.56333333333333335</v>
      </c>
      <c r="K175" s="26">
        <f t="shared" si="94"/>
        <v>0.56333333333333335</v>
      </c>
      <c r="L175" s="26">
        <f t="shared" si="94"/>
        <v>0.52812499999999996</v>
      </c>
      <c r="M175" s="26">
        <f t="shared" si="94"/>
        <v>0.52812499999999996</v>
      </c>
      <c r="N175" s="26">
        <f t="shared" si="94"/>
        <v>0.52812499999999996</v>
      </c>
      <c r="O175" s="26">
        <f t="shared" si="87"/>
        <v>6.5383946078431379</v>
      </c>
      <c r="P175" s="161">
        <f>SUM($C175:D175)</f>
        <v>1.0935294117647059</v>
      </c>
      <c r="Q175" s="162">
        <f>SUM($C175:E175)</f>
        <v>1.6402941176470587</v>
      </c>
      <c r="R175" s="162">
        <f>SUM($C175:F175)</f>
        <v>2.1870588235294117</v>
      </c>
      <c r="S175" s="162">
        <f>SUM($C175:G175)</f>
        <v>2.7338235294117648</v>
      </c>
      <c r="T175" s="162">
        <f>SUM($C175:H175)</f>
        <v>3.2805882352941178</v>
      </c>
      <c r="U175" s="162">
        <f>SUM($C175:I175)</f>
        <v>3.8273529411764708</v>
      </c>
      <c r="V175" s="162">
        <f>SUM($C175:J175)</f>
        <v>4.3906862745098039</v>
      </c>
      <c r="W175" s="162">
        <f>SUM($C175:K175)</f>
        <v>4.9540196078431373</v>
      </c>
      <c r="X175" s="162">
        <f>SUM($C175:L175)</f>
        <v>5.4821446078431375</v>
      </c>
      <c r="Y175" s="163">
        <f>SUM($C175:M175)</f>
        <v>6.0102696078431377</v>
      </c>
    </row>
    <row r="176" spans="2:25" x14ac:dyDescent="0.2">
      <c r="B176" s="143" t="s">
        <v>8</v>
      </c>
      <c r="C176" s="26">
        <f t="shared" ref="C176:N176" si="95">C$164*C11/SUM(C$8:C$11)</f>
        <v>4.9705882352941176E-2</v>
      </c>
      <c r="D176" s="26">
        <f t="shared" si="95"/>
        <v>4.9705882352941176E-2</v>
      </c>
      <c r="E176" s="26">
        <f t="shared" si="95"/>
        <v>4.9705882352941176E-2</v>
      </c>
      <c r="F176" s="26">
        <f t="shared" si="95"/>
        <v>4.9705882352941176E-2</v>
      </c>
      <c r="G176" s="26">
        <f t="shared" si="95"/>
        <v>4.9705882352941176E-2</v>
      </c>
      <c r="H176" s="26">
        <f t="shared" si="95"/>
        <v>4.9705882352941176E-2</v>
      </c>
      <c r="I176" s="26">
        <f t="shared" si="95"/>
        <v>4.9705882352941176E-2</v>
      </c>
      <c r="J176" s="26">
        <f t="shared" si="95"/>
        <v>5.1212121212121209E-2</v>
      </c>
      <c r="K176" s="26">
        <f t="shared" si="95"/>
        <v>5.1212121212121209E-2</v>
      </c>
      <c r="L176" s="26">
        <f t="shared" si="95"/>
        <v>5.2812499999999998E-2</v>
      </c>
      <c r="M176" s="26">
        <f t="shared" si="95"/>
        <v>5.2812499999999998E-2</v>
      </c>
      <c r="N176" s="26">
        <f t="shared" si="95"/>
        <v>5.2812499999999998E-2</v>
      </c>
      <c r="O176" s="26">
        <f t="shared" si="87"/>
        <v>0.60880291889483074</v>
      </c>
      <c r="P176" s="161">
        <f>SUM($C176:D176)</f>
        <v>9.9411764705882352E-2</v>
      </c>
      <c r="Q176" s="162">
        <f>SUM($C176:E176)</f>
        <v>0.14911764705882352</v>
      </c>
      <c r="R176" s="162">
        <f>SUM($C176:F176)</f>
        <v>0.1988235294117647</v>
      </c>
      <c r="S176" s="162">
        <f>SUM($C176:G176)</f>
        <v>0.24852941176470589</v>
      </c>
      <c r="T176" s="162">
        <f>SUM($C176:H176)</f>
        <v>0.29823529411764704</v>
      </c>
      <c r="U176" s="162">
        <f>SUM($C176:I176)</f>
        <v>0.3479411764705882</v>
      </c>
      <c r="V176" s="162">
        <f>SUM($C176:J176)</f>
        <v>0.39915329768270941</v>
      </c>
      <c r="W176" s="162">
        <f>SUM($C176:K176)</f>
        <v>0.45036541889483062</v>
      </c>
      <c r="X176" s="162">
        <f>SUM($C176:L176)</f>
        <v>0.50317791889483066</v>
      </c>
      <c r="Y176" s="163">
        <f>SUM($C176:M176)</f>
        <v>0.5559904188948307</v>
      </c>
    </row>
    <row r="177" spans="2:25" x14ac:dyDescent="0.2">
      <c r="B177" s="143" t="s">
        <v>9</v>
      </c>
      <c r="C177" s="273">
        <f>C$165*C12/SUM(C$12:C$20)</f>
        <v>0.65333333333333343</v>
      </c>
      <c r="D177" s="26">
        <f t="shared" ref="D177:N177" si="96">D$165*D12/SUM(D$12:D$20)</f>
        <v>0.64262295081967213</v>
      </c>
      <c r="E177" s="26">
        <f t="shared" si="96"/>
        <v>0.64262295081967213</v>
      </c>
      <c r="F177" s="26">
        <f t="shared" si="96"/>
        <v>0.58799999999999997</v>
      </c>
      <c r="G177" s="26">
        <f t="shared" si="96"/>
        <v>0.59796610169491526</v>
      </c>
      <c r="H177" s="26">
        <f t="shared" si="96"/>
        <v>0.58799999999999997</v>
      </c>
      <c r="I177" s="26">
        <f t="shared" si="96"/>
        <v>0.58799999999999997</v>
      </c>
      <c r="J177" s="26">
        <f t="shared" si="96"/>
        <v>0.5783606557377049</v>
      </c>
      <c r="K177" s="26">
        <f t="shared" si="96"/>
        <v>0.56903225806451618</v>
      </c>
      <c r="L177" s="26">
        <f t="shared" si="96"/>
        <v>0.56903225806451618</v>
      </c>
      <c r="M177" s="26">
        <f t="shared" si="96"/>
        <v>0.56903225806451618</v>
      </c>
      <c r="N177" s="26">
        <f t="shared" si="96"/>
        <v>0.56903225806451618</v>
      </c>
      <c r="O177" s="26">
        <f t="shared" si="87"/>
        <v>7.1550350246633636</v>
      </c>
      <c r="P177" s="161">
        <f>SUM($C177:D177)</f>
        <v>1.2959562841530055</v>
      </c>
      <c r="Q177" s="162">
        <f>SUM($C177:E177)</f>
        <v>1.9385792349726776</v>
      </c>
      <c r="R177" s="162">
        <f>SUM($C177:F177)</f>
        <v>2.5265792349726777</v>
      </c>
      <c r="S177" s="162">
        <f>SUM($C177:G177)</f>
        <v>3.1245453366675928</v>
      </c>
      <c r="T177" s="162">
        <f>SUM($C177:H177)</f>
        <v>3.7125453366675929</v>
      </c>
      <c r="U177" s="162">
        <f>SUM($C177:I177)</f>
        <v>4.300545336667593</v>
      </c>
      <c r="V177" s="162">
        <f>SUM($C177:J177)</f>
        <v>4.878905992405298</v>
      </c>
      <c r="W177" s="162">
        <f>SUM($C177:K177)</f>
        <v>5.4479382504698144</v>
      </c>
      <c r="X177" s="162">
        <f>SUM($C177:L177)</f>
        <v>6.0169705085343308</v>
      </c>
      <c r="Y177" s="163">
        <f>SUM($C177:M177)</f>
        <v>6.5860027665988472</v>
      </c>
    </row>
    <row r="178" spans="2:25" x14ac:dyDescent="0.2">
      <c r="B178" s="143" t="s">
        <v>10</v>
      </c>
      <c r="C178" s="26">
        <f t="shared" ref="C178:N178" si="97">C$165*C13/SUM(C$12:C$20)</f>
        <v>0.39200000000000007</v>
      </c>
      <c r="D178" s="26">
        <f t="shared" si="97"/>
        <v>0.3855737704918033</v>
      </c>
      <c r="E178" s="26">
        <f t="shared" si="97"/>
        <v>0.3855737704918033</v>
      </c>
      <c r="F178" s="26">
        <f t="shared" si="97"/>
        <v>0.39200000000000007</v>
      </c>
      <c r="G178" s="26">
        <f t="shared" si="97"/>
        <v>0.39864406779661021</v>
      </c>
      <c r="H178" s="26">
        <f t="shared" si="97"/>
        <v>0.39200000000000007</v>
      </c>
      <c r="I178" s="26">
        <f t="shared" si="97"/>
        <v>0.39200000000000007</v>
      </c>
      <c r="J178" s="26">
        <f t="shared" si="97"/>
        <v>0.44983606557377054</v>
      </c>
      <c r="K178" s="26">
        <f t="shared" si="97"/>
        <v>0.44258064516129036</v>
      </c>
      <c r="L178" s="26">
        <f t="shared" si="97"/>
        <v>0.44258064516129036</v>
      </c>
      <c r="M178" s="26">
        <f t="shared" si="97"/>
        <v>0.44258064516129036</v>
      </c>
      <c r="N178" s="26">
        <f t="shared" si="97"/>
        <v>0.44258064516129036</v>
      </c>
      <c r="O178" s="26">
        <f t="shared" si="87"/>
        <v>4.9579502549991483</v>
      </c>
      <c r="P178" s="161">
        <f>SUM($C178:D178)</f>
        <v>0.77757377049180332</v>
      </c>
      <c r="Q178" s="162">
        <f>SUM($C178:E178)</f>
        <v>1.1631475409836067</v>
      </c>
      <c r="R178" s="162">
        <f>SUM($C178:F178)</f>
        <v>1.5551475409836069</v>
      </c>
      <c r="S178" s="162">
        <f>SUM($C178:G178)</f>
        <v>1.9537916087802172</v>
      </c>
      <c r="T178" s="162">
        <f>SUM($C178:H178)</f>
        <v>2.3457916087802171</v>
      </c>
      <c r="U178" s="162">
        <f>SUM($C178:I178)</f>
        <v>2.737791608780217</v>
      </c>
      <c r="V178" s="162">
        <f>SUM($C178:J178)</f>
        <v>3.1876276743539878</v>
      </c>
      <c r="W178" s="162">
        <f>SUM($C178:K178)</f>
        <v>3.6302083195152779</v>
      </c>
      <c r="X178" s="162">
        <f>SUM($C178:L178)</f>
        <v>4.072788964676568</v>
      </c>
      <c r="Y178" s="163">
        <f>SUM($C178:M178)</f>
        <v>4.5153696098378582</v>
      </c>
    </row>
    <row r="179" spans="2:25" x14ac:dyDescent="0.2">
      <c r="B179" s="143" t="s">
        <v>11</v>
      </c>
      <c r="C179" s="26">
        <f t="shared" ref="C179:N179" si="98">C$165*C14/SUM(C$12:C$20)</f>
        <v>0.52266666666666672</v>
      </c>
      <c r="D179" s="26">
        <f t="shared" si="98"/>
        <v>0.51409836065573777</v>
      </c>
      <c r="E179" s="26">
        <f t="shared" si="98"/>
        <v>0.51409836065573777</v>
      </c>
      <c r="F179" s="26">
        <f t="shared" si="98"/>
        <v>0.52266666666666672</v>
      </c>
      <c r="G179" s="26">
        <f t="shared" si="98"/>
        <v>0.46508474576271186</v>
      </c>
      <c r="H179" s="26">
        <f t="shared" si="98"/>
        <v>0.45733333333333337</v>
      </c>
      <c r="I179" s="26">
        <f t="shared" si="98"/>
        <v>0.45733333333333337</v>
      </c>
      <c r="J179" s="26">
        <f t="shared" si="98"/>
        <v>0.44983606557377054</v>
      </c>
      <c r="K179" s="26">
        <f t="shared" si="98"/>
        <v>0.44258064516129036</v>
      </c>
      <c r="L179" s="26">
        <f t="shared" si="98"/>
        <v>0.44258064516129036</v>
      </c>
      <c r="M179" s="26">
        <f t="shared" si="98"/>
        <v>0.44258064516129036</v>
      </c>
      <c r="N179" s="26">
        <f t="shared" si="98"/>
        <v>0.44258064516129036</v>
      </c>
      <c r="O179" s="26">
        <f t="shared" si="87"/>
        <v>5.6734401132931191</v>
      </c>
      <c r="P179" s="161">
        <f>SUM($C179:D179)</f>
        <v>1.0367650273224045</v>
      </c>
      <c r="Q179" s="162">
        <f>SUM($C179:E179)</f>
        <v>1.5508633879781422</v>
      </c>
      <c r="R179" s="162">
        <f>SUM($C179:F179)</f>
        <v>2.073530054644809</v>
      </c>
      <c r="S179" s="162">
        <f>SUM($C179:G179)</f>
        <v>2.5386148004075206</v>
      </c>
      <c r="T179" s="162">
        <f>SUM($C179:H179)</f>
        <v>2.9959481337408542</v>
      </c>
      <c r="U179" s="162">
        <f>SUM($C179:I179)</f>
        <v>3.4532814670741878</v>
      </c>
      <c r="V179" s="162">
        <f>SUM($C179:J179)</f>
        <v>3.9031175326479586</v>
      </c>
      <c r="W179" s="162">
        <f>SUM($C179:K179)</f>
        <v>4.3456981778092487</v>
      </c>
      <c r="X179" s="162">
        <f>SUM($C179:L179)</f>
        <v>4.7882788229705389</v>
      </c>
      <c r="Y179" s="163">
        <f>SUM($C179:M179)</f>
        <v>5.230859468131829</v>
      </c>
    </row>
    <row r="180" spans="2:25" x14ac:dyDescent="0.2">
      <c r="B180" s="143" t="s">
        <v>33</v>
      </c>
      <c r="C180" s="26">
        <f t="shared" ref="C180:N180" si="99">C$165*C15/SUM(C$12:C$20)</f>
        <v>6.533333333333334E-2</v>
      </c>
      <c r="D180" s="26">
        <f t="shared" si="99"/>
        <v>6.4262295081967222E-2</v>
      </c>
      <c r="E180" s="26">
        <f t="shared" si="99"/>
        <v>6.4262295081967222E-2</v>
      </c>
      <c r="F180" s="26">
        <f t="shared" si="99"/>
        <v>6.533333333333334E-2</v>
      </c>
      <c r="G180" s="26">
        <f t="shared" si="99"/>
        <v>6.6440677966101702E-2</v>
      </c>
      <c r="H180" s="26">
        <f t="shared" si="99"/>
        <v>6.533333333333334E-2</v>
      </c>
      <c r="I180" s="26">
        <f t="shared" si="99"/>
        <v>6.533333333333334E-2</v>
      </c>
      <c r="J180" s="26">
        <f t="shared" si="99"/>
        <v>6.4262295081967222E-2</v>
      </c>
      <c r="K180" s="26">
        <f t="shared" si="99"/>
        <v>6.3225806451612909E-2</v>
      </c>
      <c r="L180" s="26">
        <f t="shared" si="99"/>
        <v>6.3225806451612909E-2</v>
      </c>
      <c r="M180" s="26">
        <f t="shared" si="99"/>
        <v>6.3225806451612909E-2</v>
      </c>
      <c r="N180" s="26">
        <f t="shared" si="99"/>
        <v>6.3225806451612909E-2</v>
      </c>
      <c r="O180" s="26">
        <f t="shared" si="87"/>
        <v>0.77346412235178841</v>
      </c>
      <c r="P180" s="161">
        <f>SUM($C180:D180)</f>
        <v>0.12959562841530056</v>
      </c>
      <c r="Q180" s="162">
        <f>SUM($C180:E180)</f>
        <v>0.19385792349726777</v>
      </c>
      <c r="R180" s="162">
        <f>SUM($C180:F180)</f>
        <v>0.25919125683060112</v>
      </c>
      <c r="S180" s="162">
        <f>SUM($C180:G180)</f>
        <v>0.32563193479670283</v>
      </c>
      <c r="T180" s="162">
        <f>SUM($C180:H180)</f>
        <v>0.39096526813003618</v>
      </c>
      <c r="U180" s="162">
        <f>SUM($C180:I180)</f>
        <v>0.45629860146336954</v>
      </c>
      <c r="V180" s="162">
        <f>SUM($C180:J180)</f>
        <v>0.52056089654533677</v>
      </c>
      <c r="W180" s="162">
        <f>SUM($C180:K180)</f>
        <v>0.58378670299694968</v>
      </c>
      <c r="X180" s="162">
        <f>SUM($C180:L180)</f>
        <v>0.64701250944856259</v>
      </c>
      <c r="Y180" s="163">
        <f>SUM($C180:M180)</f>
        <v>0.7102383159001755</v>
      </c>
    </row>
    <row r="181" spans="2:25" x14ac:dyDescent="0.2">
      <c r="B181" s="143" t="s">
        <v>34</v>
      </c>
      <c r="C181" s="26">
        <f t="shared" ref="C181:N181" si="100">C$165*C16/SUM(C$12:C$20)</f>
        <v>0.39200000000000007</v>
      </c>
      <c r="D181" s="26">
        <f t="shared" si="100"/>
        <v>0.3855737704918033</v>
      </c>
      <c r="E181" s="26">
        <f t="shared" si="100"/>
        <v>0.3855737704918033</v>
      </c>
      <c r="F181" s="26">
        <f t="shared" si="100"/>
        <v>0.39200000000000007</v>
      </c>
      <c r="G181" s="26">
        <f t="shared" si="100"/>
        <v>0.39864406779661021</v>
      </c>
      <c r="H181" s="26">
        <f t="shared" si="100"/>
        <v>0.39200000000000007</v>
      </c>
      <c r="I181" s="26">
        <f t="shared" si="100"/>
        <v>0.39200000000000007</v>
      </c>
      <c r="J181" s="26">
        <f t="shared" si="100"/>
        <v>0.3855737704918033</v>
      </c>
      <c r="K181" s="26">
        <f t="shared" si="100"/>
        <v>0.37935483870967746</v>
      </c>
      <c r="L181" s="26">
        <f t="shared" si="100"/>
        <v>0.37935483870967746</v>
      </c>
      <c r="M181" s="26">
        <f t="shared" si="100"/>
        <v>0.37935483870967746</v>
      </c>
      <c r="N181" s="26">
        <f t="shared" si="100"/>
        <v>0.37935483870967746</v>
      </c>
      <c r="O181" s="26">
        <f t="shared" si="87"/>
        <v>4.6407847341107296</v>
      </c>
      <c r="P181" s="161">
        <f>SUM($C181:D181)</f>
        <v>0.77757377049180332</v>
      </c>
      <c r="Q181" s="162">
        <f>SUM($C181:E181)</f>
        <v>1.1631475409836067</v>
      </c>
      <c r="R181" s="162">
        <f>SUM($C181:F181)</f>
        <v>1.5551475409836069</v>
      </c>
      <c r="S181" s="162">
        <f>SUM($C181:G181)</f>
        <v>1.9537916087802172</v>
      </c>
      <c r="T181" s="162">
        <f>SUM($C181:H181)</f>
        <v>2.3457916087802171</v>
      </c>
      <c r="U181" s="162">
        <f>SUM($C181:I181)</f>
        <v>2.737791608780217</v>
      </c>
      <c r="V181" s="162">
        <f>SUM($C181:J181)</f>
        <v>3.1233653792720202</v>
      </c>
      <c r="W181" s="162">
        <f>SUM($C181:K181)</f>
        <v>3.5027202179816976</v>
      </c>
      <c r="X181" s="162">
        <f>SUM($C181:L181)</f>
        <v>3.8820750566913751</v>
      </c>
      <c r="Y181" s="163">
        <f>SUM($C181:M181)</f>
        <v>4.2614298954010525</v>
      </c>
    </row>
    <row r="182" spans="2:25" x14ac:dyDescent="0.2">
      <c r="B182" s="143" t="s">
        <v>35</v>
      </c>
      <c r="C182" s="26">
        <f t="shared" ref="C182:N182" si="101">C$165*C17/SUM(C$12:C$20)</f>
        <v>0.39200000000000007</v>
      </c>
      <c r="D182" s="26">
        <f t="shared" si="101"/>
        <v>0.44983606557377054</v>
      </c>
      <c r="E182" s="26">
        <f t="shared" si="101"/>
        <v>0.44983606557377054</v>
      </c>
      <c r="F182" s="26">
        <f t="shared" si="101"/>
        <v>0.45733333333333337</v>
      </c>
      <c r="G182" s="26">
        <f t="shared" si="101"/>
        <v>0.46508474576271186</v>
      </c>
      <c r="H182" s="26">
        <f t="shared" si="101"/>
        <v>0.45733333333333337</v>
      </c>
      <c r="I182" s="26">
        <f t="shared" si="101"/>
        <v>0.45733333333333337</v>
      </c>
      <c r="J182" s="26">
        <f t="shared" si="101"/>
        <v>0.44983606557377054</v>
      </c>
      <c r="K182" s="26">
        <f t="shared" si="101"/>
        <v>0.50580645161290327</v>
      </c>
      <c r="L182" s="26">
        <f t="shared" si="101"/>
        <v>0.50580645161290327</v>
      </c>
      <c r="M182" s="26">
        <f t="shared" si="101"/>
        <v>0.50580645161290327</v>
      </c>
      <c r="N182" s="26">
        <f t="shared" si="101"/>
        <v>0.50580645161290327</v>
      </c>
      <c r="O182" s="26">
        <f t="shared" si="87"/>
        <v>5.6018187489356377</v>
      </c>
      <c r="P182" s="161">
        <f>SUM($C182:D182)</f>
        <v>0.84183606557377066</v>
      </c>
      <c r="Q182" s="162">
        <f>SUM($C182:E182)</f>
        <v>1.2916721311475412</v>
      </c>
      <c r="R182" s="162">
        <f>SUM($C182:F182)</f>
        <v>1.7490054644808746</v>
      </c>
      <c r="S182" s="162">
        <f>SUM($C182:G182)</f>
        <v>2.2140902102435867</v>
      </c>
      <c r="T182" s="162">
        <f>SUM($C182:H182)</f>
        <v>2.6714235435769202</v>
      </c>
      <c r="U182" s="162">
        <f>SUM($C182:I182)</f>
        <v>3.1287568769102538</v>
      </c>
      <c r="V182" s="162">
        <f>SUM($C182:J182)</f>
        <v>3.5785929424840246</v>
      </c>
      <c r="W182" s="162">
        <f>SUM($C182:K182)</f>
        <v>4.0843993940969279</v>
      </c>
      <c r="X182" s="162">
        <f>SUM($C182:L182)</f>
        <v>4.5902058457098311</v>
      </c>
      <c r="Y182" s="163">
        <f>SUM($C182:M182)</f>
        <v>5.0960122973227344</v>
      </c>
    </row>
    <row r="183" spans="2:25" x14ac:dyDescent="0.2">
      <c r="B183" s="143" t="s">
        <v>36</v>
      </c>
      <c r="C183" s="26">
        <f t="shared" ref="C183:N183" si="102">C$165*C18/SUM(C$12:C$20)</f>
        <v>0.65333333333333343</v>
      </c>
      <c r="D183" s="26">
        <f t="shared" si="102"/>
        <v>0.64262295081967213</v>
      </c>
      <c r="E183" s="26">
        <f t="shared" si="102"/>
        <v>0.64262295081967213</v>
      </c>
      <c r="F183" s="26">
        <f t="shared" si="102"/>
        <v>0.65333333333333343</v>
      </c>
      <c r="G183" s="26">
        <f t="shared" si="102"/>
        <v>0.66440677966101702</v>
      </c>
      <c r="H183" s="26">
        <f t="shared" si="102"/>
        <v>0.65333333333333343</v>
      </c>
      <c r="I183" s="26">
        <f t="shared" si="102"/>
        <v>0.65333333333333343</v>
      </c>
      <c r="J183" s="26">
        <f t="shared" si="102"/>
        <v>0.64262295081967213</v>
      </c>
      <c r="K183" s="26">
        <f t="shared" si="102"/>
        <v>0.63225806451612909</v>
      </c>
      <c r="L183" s="26">
        <f t="shared" si="102"/>
        <v>0.63225806451612909</v>
      </c>
      <c r="M183" s="26">
        <f t="shared" si="102"/>
        <v>0.63225806451612909</v>
      </c>
      <c r="N183" s="26">
        <f t="shared" si="102"/>
        <v>0.63225806451612909</v>
      </c>
      <c r="O183" s="26">
        <f t="shared" si="87"/>
        <v>7.734641223517885</v>
      </c>
      <c r="P183" s="161">
        <f>SUM($C183:D183)</f>
        <v>1.2959562841530055</v>
      </c>
      <c r="Q183" s="162">
        <f>SUM($C183:E183)</f>
        <v>1.9385792349726776</v>
      </c>
      <c r="R183" s="162">
        <f>SUM($C183:F183)</f>
        <v>2.5919125683060109</v>
      </c>
      <c r="S183" s="162">
        <f>SUM($C183:G183)</f>
        <v>3.256319347967028</v>
      </c>
      <c r="T183" s="162">
        <f>SUM($C183:H183)</f>
        <v>3.9096526813003614</v>
      </c>
      <c r="U183" s="162">
        <f>SUM($C183:I183)</f>
        <v>4.5629860146336947</v>
      </c>
      <c r="V183" s="162">
        <f>SUM($C183:J183)</f>
        <v>5.2056089654533668</v>
      </c>
      <c r="W183" s="162">
        <f>SUM($C183:K183)</f>
        <v>5.8378670299694964</v>
      </c>
      <c r="X183" s="162">
        <f>SUM($C183:L183)</f>
        <v>6.4701250944856259</v>
      </c>
      <c r="Y183" s="163">
        <f>SUM($C183:M183)</f>
        <v>7.1023831590017554</v>
      </c>
    </row>
    <row r="184" spans="2:25" x14ac:dyDescent="0.2">
      <c r="B184" s="143" t="s">
        <v>37</v>
      </c>
      <c r="C184" s="26">
        <f t="shared" ref="C184:N184" si="103">C$165*C19/SUM(C$12:C$20)</f>
        <v>0.32666666666666672</v>
      </c>
      <c r="D184" s="26">
        <f t="shared" si="103"/>
        <v>0.32131147540983607</v>
      </c>
      <c r="E184" s="26">
        <f t="shared" si="103"/>
        <v>0.32131147540983607</v>
      </c>
      <c r="F184" s="26">
        <f t="shared" si="103"/>
        <v>0.32666666666666672</v>
      </c>
      <c r="G184" s="26">
        <f t="shared" si="103"/>
        <v>0.33220338983050851</v>
      </c>
      <c r="H184" s="26">
        <f t="shared" si="103"/>
        <v>0.32666666666666672</v>
      </c>
      <c r="I184" s="273">
        <f t="shared" si="103"/>
        <v>0.32666666666666672</v>
      </c>
      <c r="J184" s="273">
        <f t="shared" si="103"/>
        <v>0.32131147540983607</v>
      </c>
      <c r="K184" s="273">
        <f t="shared" si="103"/>
        <v>0.31612903225806455</v>
      </c>
      <c r="L184" s="273">
        <f t="shared" si="103"/>
        <v>0.31612903225806455</v>
      </c>
      <c r="M184" s="273">
        <f t="shared" si="103"/>
        <v>0.31612903225806455</v>
      </c>
      <c r="N184" s="273">
        <f t="shared" si="103"/>
        <v>0.31612903225806455</v>
      </c>
      <c r="O184" s="274">
        <f t="shared" si="87"/>
        <v>3.8673206117589425</v>
      </c>
      <c r="P184" s="161">
        <f>SUM($C184:D184)</f>
        <v>0.64797814207650273</v>
      </c>
      <c r="Q184" s="162">
        <f>SUM($C184:E184)</f>
        <v>0.96928961748633879</v>
      </c>
      <c r="R184" s="162">
        <f>SUM($C184:F184)</f>
        <v>1.2959562841530055</v>
      </c>
      <c r="S184" s="162">
        <f>SUM($C184:G184)</f>
        <v>1.628159673983514</v>
      </c>
      <c r="T184" s="162">
        <f>SUM($C184:H184)</f>
        <v>1.9548263406501807</v>
      </c>
      <c r="U184" s="162">
        <f>SUM($C184:I184)</f>
        <v>2.2814930073168473</v>
      </c>
      <c r="V184" s="162">
        <f>SUM($C184:J184)</f>
        <v>2.6028044827266834</v>
      </c>
      <c r="W184" s="162">
        <f>SUM($C184:K184)</f>
        <v>2.9189335149847482</v>
      </c>
      <c r="X184" s="162">
        <f>SUM($C184:L184)</f>
        <v>3.2350625472428129</v>
      </c>
      <c r="Y184" s="163">
        <f>SUM($C184:M184)</f>
        <v>3.5511915795008777</v>
      </c>
    </row>
    <row r="185" spans="2:25" x14ac:dyDescent="0.2">
      <c r="B185" s="143" t="s">
        <v>453</v>
      </c>
      <c r="C185" s="26">
        <f t="shared" ref="C185:N185" si="104">C$165*C20/SUM(C$12:C$20)</f>
        <v>0.52266666666666672</v>
      </c>
      <c r="D185" s="26">
        <f t="shared" si="104"/>
        <v>0.51409836065573777</v>
      </c>
      <c r="E185" s="26">
        <f t="shared" si="104"/>
        <v>0.51409836065573777</v>
      </c>
      <c r="F185" s="26">
        <f t="shared" si="104"/>
        <v>0.52266666666666672</v>
      </c>
      <c r="G185" s="26">
        <f t="shared" si="104"/>
        <v>0.53152542372881362</v>
      </c>
      <c r="H185" s="26">
        <f t="shared" si="104"/>
        <v>0.58799999999999997</v>
      </c>
      <c r="I185" s="26">
        <f t="shared" si="104"/>
        <v>0.58799999999999997</v>
      </c>
      <c r="J185" s="26">
        <f t="shared" si="104"/>
        <v>0.5783606557377049</v>
      </c>
      <c r="K185" s="26">
        <f t="shared" si="104"/>
        <v>0.56903225806451618</v>
      </c>
      <c r="L185" s="26">
        <f t="shared" si="104"/>
        <v>0.56903225806451618</v>
      </c>
      <c r="M185" s="26">
        <f t="shared" si="104"/>
        <v>0.56903225806451618</v>
      </c>
      <c r="N185" s="26">
        <f t="shared" si="104"/>
        <v>0.56903225806451618</v>
      </c>
      <c r="O185" s="26">
        <f t="shared" si="87"/>
        <v>6.6355451663693934</v>
      </c>
      <c r="P185" s="161">
        <f>SUM($C185:D185)</f>
        <v>1.0367650273224045</v>
      </c>
      <c r="Q185" s="162">
        <f>SUM($C185:E185)</f>
        <v>1.5508633879781422</v>
      </c>
      <c r="R185" s="162">
        <f>SUM($C185:F185)</f>
        <v>2.073530054644809</v>
      </c>
      <c r="S185" s="162">
        <f>SUM($C185:G185)</f>
        <v>2.6050554783736226</v>
      </c>
      <c r="T185" s="162">
        <f>SUM($C185:H185)</f>
        <v>3.1930554783736227</v>
      </c>
      <c r="U185" s="162">
        <f>SUM($C185:I185)</f>
        <v>3.7810554783736228</v>
      </c>
      <c r="V185" s="162">
        <f>SUM($C185:J185)</f>
        <v>4.3594161341113278</v>
      </c>
      <c r="W185" s="162">
        <f>SUM($C185:K185)</f>
        <v>4.9284483921758442</v>
      </c>
      <c r="X185" s="162">
        <f>SUM($C185:L185)</f>
        <v>5.4974806502403606</v>
      </c>
      <c r="Y185" s="163">
        <f>SUM($C185:M185)</f>
        <v>6.066512908304877</v>
      </c>
    </row>
    <row r="186" spans="2:25" x14ac:dyDescent="0.2">
      <c r="B186" s="143" t="s">
        <v>39</v>
      </c>
      <c r="C186" s="273">
        <f>C$166*C21/SUM(C$21:C$26)</f>
        <v>0.37187499999999996</v>
      </c>
      <c r="D186" s="26">
        <f t="shared" ref="D186:N186" si="105">D$166*D21/SUM(D$21:D$26)</f>
        <v>0.37187499999999996</v>
      </c>
      <c r="E186" s="26">
        <f t="shared" si="105"/>
        <v>0.35</v>
      </c>
      <c r="F186" s="26">
        <f t="shared" si="105"/>
        <v>0.35</v>
      </c>
      <c r="G186" s="26">
        <f t="shared" si="105"/>
        <v>0.34326923076923072</v>
      </c>
      <c r="H186" s="26">
        <f t="shared" si="105"/>
        <v>0.38490566037735846</v>
      </c>
      <c r="I186" s="26">
        <f t="shared" si="105"/>
        <v>0.37777777777777777</v>
      </c>
      <c r="J186" s="26">
        <f t="shared" si="105"/>
        <v>0.37777777777777777</v>
      </c>
      <c r="K186" s="26">
        <f t="shared" si="105"/>
        <v>0.37090909090909091</v>
      </c>
      <c r="L186" s="26">
        <f t="shared" si="105"/>
        <v>0.37090909090909091</v>
      </c>
      <c r="M186" s="26">
        <f t="shared" si="105"/>
        <v>0.37090909090909091</v>
      </c>
      <c r="N186" s="26">
        <f t="shared" si="105"/>
        <v>0.37090909090909091</v>
      </c>
      <c r="O186" s="26">
        <f t="shared" si="87"/>
        <v>4.411116810338509</v>
      </c>
      <c r="P186" s="161">
        <f>SUM($C186:D186)</f>
        <v>0.74374999999999991</v>
      </c>
      <c r="Q186" s="162">
        <f>SUM($C186:E186)</f>
        <v>1.09375</v>
      </c>
      <c r="R186" s="162">
        <f>SUM($C186:F186)</f>
        <v>1.4437500000000001</v>
      </c>
      <c r="S186" s="162">
        <f>SUM($C186:G186)</f>
        <v>1.7870192307692307</v>
      </c>
      <c r="T186" s="162">
        <f>SUM($C186:H186)</f>
        <v>2.1719248911465892</v>
      </c>
      <c r="U186" s="162">
        <f>SUM($C186:I186)</f>
        <v>2.5497026689243669</v>
      </c>
      <c r="V186" s="162">
        <f>SUM($C186:J186)</f>
        <v>2.9274804467021447</v>
      </c>
      <c r="W186" s="162">
        <f>SUM($C186:K186)</f>
        <v>3.2983895376112358</v>
      </c>
      <c r="X186" s="162">
        <f>SUM($C186:L186)</f>
        <v>3.6692986285203268</v>
      </c>
      <c r="Y186" s="163">
        <f>SUM($C186:M186)</f>
        <v>4.0402077194294179</v>
      </c>
    </row>
    <row r="187" spans="2:25" x14ac:dyDescent="0.2">
      <c r="B187" s="143" t="s">
        <v>451</v>
      </c>
      <c r="C187" s="26">
        <f t="shared" ref="C187:N187" si="106">C$166*C22/SUM(C$21:C$26)</f>
        <v>0.47812499999999997</v>
      </c>
      <c r="D187" s="26">
        <f t="shared" si="106"/>
        <v>0.47812499999999997</v>
      </c>
      <c r="E187" s="26">
        <f t="shared" si="106"/>
        <v>0.5</v>
      </c>
      <c r="F187" s="26">
        <f t="shared" si="106"/>
        <v>0.5</v>
      </c>
      <c r="G187" s="26">
        <f t="shared" si="106"/>
        <v>0.49038461538461536</v>
      </c>
      <c r="H187" s="26">
        <f t="shared" si="106"/>
        <v>0.48113207547169812</v>
      </c>
      <c r="I187" s="26">
        <f t="shared" si="106"/>
        <v>0.51944444444444438</v>
      </c>
      <c r="J187" s="26">
        <f t="shared" si="106"/>
        <v>0.51944444444444438</v>
      </c>
      <c r="K187" s="26">
        <f t="shared" si="106"/>
        <v>0.5099999999999999</v>
      </c>
      <c r="L187" s="26">
        <f t="shared" si="106"/>
        <v>0.5099999999999999</v>
      </c>
      <c r="M187" s="26">
        <f t="shared" si="106"/>
        <v>0.5099999999999999</v>
      </c>
      <c r="N187" s="26">
        <f t="shared" si="106"/>
        <v>0.5099999999999999</v>
      </c>
      <c r="O187" s="26">
        <f t="shared" si="87"/>
        <v>6.0066555797452015</v>
      </c>
      <c r="P187" s="161">
        <f>SUM($C187:D187)</f>
        <v>0.95624999999999993</v>
      </c>
      <c r="Q187" s="162">
        <f>SUM($C187:E187)</f>
        <v>1.4562499999999998</v>
      </c>
      <c r="R187" s="162">
        <f>SUM($C187:F187)</f>
        <v>1.9562499999999998</v>
      </c>
      <c r="S187" s="162">
        <f>SUM($C187:G187)</f>
        <v>2.4466346153846152</v>
      </c>
      <c r="T187" s="162">
        <f>SUM($C187:H187)</f>
        <v>2.9277666908563136</v>
      </c>
      <c r="U187" s="162">
        <f>SUM($C187:I187)</f>
        <v>3.447211135300758</v>
      </c>
      <c r="V187" s="162">
        <f>SUM($C187:J187)</f>
        <v>3.9666555797452023</v>
      </c>
      <c r="W187" s="162">
        <f>SUM($C187:K187)</f>
        <v>4.4766555797452021</v>
      </c>
      <c r="X187" s="162">
        <f>SUM($C187:L187)</f>
        <v>4.9866555797452019</v>
      </c>
      <c r="Y187" s="163">
        <f>SUM($C187:M187)</f>
        <v>5.4966555797452017</v>
      </c>
    </row>
    <row r="188" spans="2:25" x14ac:dyDescent="0.2">
      <c r="B188" s="143" t="s">
        <v>13</v>
      </c>
      <c r="C188" s="26">
        <f t="shared" ref="C188:N188" si="107">C$166*C23/SUM(C$21:C$26)</f>
        <v>0.37187499999999996</v>
      </c>
      <c r="D188" s="26">
        <f t="shared" si="107"/>
        <v>0.37187499999999996</v>
      </c>
      <c r="E188" s="26">
        <f t="shared" si="107"/>
        <v>0.39999999999999997</v>
      </c>
      <c r="F188" s="26">
        <f t="shared" si="107"/>
        <v>0.39999999999999997</v>
      </c>
      <c r="G188" s="26">
        <f t="shared" si="107"/>
        <v>0.3923076923076923</v>
      </c>
      <c r="H188" s="26">
        <f t="shared" si="107"/>
        <v>0.38490566037735846</v>
      </c>
      <c r="I188" s="26">
        <f t="shared" si="107"/>
        <v>0.37777777777777777</v>
      </c>
      <c r="J188" s="26">
        <f t="shared" si="107"/>
        <v>0.37777777777777777</v>
      </c>
      <c r="K188" s="26">
        <f t="shared" si="107"/>
        <v>0.37090909090909091</v>
      </c>
      <c r="L188" s="26">
        <f t="shared" si="107"/>
        <v>0.37090909090909091</v>
      </c>
      <c r="M188" s="26">
        <f t="shared" si="107"/>
        <v>0.37090909090909091</v>
      </c>
      <c r="N188" s="26">
        <f t="shared" si="107"/>
        <v>0.37090909090909091</v>
      </c>
      <c r="O188" s="26">
        <f t="shared" si="87"/>
        <v>4.5601552718769698</v>
      </c>
      <c r="P188" s="161">
        <f>SUM($C188:D188)</f>
        <v>0.74374999999999991</v>
      </c>
      <c r="Q188" s="162">
        <f>SUM($C188:E188)</f>
        <v>1.1437499999999998</v>
      </c>
      <c r="R188" s="162">
        <f>SUM($C188:F188)</f>
        <v>1.5437499999999997</v>
      </c>
      <c r="S188" s="162">
        <f>SUM($C188:G188)</f>
        <v>1.936057692307692</v>
      </c>
      <c r="T188" s="162">
        <f>SUM($C188:H188)</f>
        <v>2.3209633526850504</v>
      </c>
      <c r="U188" s="162">
        <f>SUM($C188:I188)</f>
        <v>2.6987411304628282</v>
      </c>
      <c r="V188" s="162">
        <f>SUM($C188:J188)</f>
        <v>3.0765189082406059</v>
      </c>
      <c r="W188" s="162">
        <f>SUM($C188:K188)</f>
        <v>3.447427999149697</v>
      </c>
      <c r="X188" s="162">
        <f>SUM($C188:L188)</f>
        <v>3.8183370900587881</v>
      </c>
      <c r="Y188" s="163">
        <f>SUM($C188:M188)</f>
        <v>4.1892461809678787</v>
      </c>
    </row>
    <row r="189" spans="2:25" x14ac:dyDescent="0.2">
      <c r="B189" s="143" t="s">
        <v>455</v>
      </c>
      <c r="C189" s="26">
        <f t="shared" ref="C189:N189" si="108">C$166*C24/SUM(C$21:C$26)</f>
        <v>0.37187499999999996</v>
      </c>
      <c r="D189" s="26">
        <f t="shared" si="108"/>
        <v>0.37187499999999996</v>
      </c>
      <c r="E189" s="26">
        <f t="shared" si="108"/>
        <v>0.39999999999999997</v>
      </c>
      <c r="F189" s="26">
        <f t="shared" si="108"/>
        <v>0.39999999999999997</v>
      </c>
      <c r="G189" s="26">
        <f t="shared" si="108"/>
        <v>0.3923076923076923</v>
      </c>
      <c r="H189" s="26">
        <f t="shared" si="108"/>
        <v>0.38490566037735846</v>
      </c>
      <c r="I189" s="26">
        <f t="shared" si="108"/>
        <v>0.37777777777777777</v>
      </c>
      <c r="J189" s="26">
        <f t="shared" si="108"/>
        <v>0.37777777777777777</v>
      </c>
      <c r="K189" s="26">
        <f t="shared" si="108"/>
        <v>0.37090909090909091</v>
      </c>
      <c r="L189" s="26">
        <f t="shared" si="108"/>
        <v>0.37090909090909091</v>
      </c>
      <c r="M189" s="26">
        <f t="shared" si="108"/>
        <v>0.37090909090909091</v>
      </c>
      <c r="N189" s="26">
        <f t="shared" si="108"/>
        <v>0.37090909090909091</v>
      </c>
      <c r="O189" s="26">
        <f t="shared" si="87"/>
        <v>4.5601552718769698</v>
      </c>
      <c r="P189" s="161">
        <f>SUM($C189:D189)</f>
        <v>0.74374999999999991</v>
      </c>
      <c r="Q189" s="162">
        <f>SUM($C189:E189)</f>
        <v>1.1437499999999998</v>
      </c>
      <c r="R189" s="162">
        <f>SUM($C189:F189)</f>
        <v>1.5437499999999997</v>
      </c>
      <c r="S189" s="162">
        <f>SUM($C189:G189)</f>
        <v>1.936057692307692</v>
      </c>
      <c r="T189" s="162">
        <f>SUM($C189:H189)</f>
        <v>2.3209633526850504</v>
      </c>
      <c r="U189" s="162">
        <f>SUM($C189:I189)</f>
        <v>2.6987411304628282</v>
      </c>
      <c r="V189" s="162">
        <f>SUM($C189:J189)</f>
        <v>3.0765189082406059</v>
      </c>
      <c r="W189" s="162">
        <f>SUM($C189:K189)</f>
        <v>3.447427999149697</v>
      </c>
      <c r="X189" s="162">
        <f>SUM($C189:L189)</f>
        <v>3.8183370900587881</v>
      </c>
      <c r="Y189" s="163">
        <f>SUM($C189:M189)</f>
        <v>4.1892461809678787</v>
      </c>
    </row>
    <row r="190" spans="2:25" x14ac:dyDescent="0.2">
      <c r="B190" s="143" t="s">
        <v>452</v>
      </c>
      <c r="C190" s="26">
        <f t="shared" ref="C190:N190" si="109">C$166*C25/SUM(C$21:C$26)</f>
        <v>0.47812499999999997</v>
      </c>
      <c r="D190" s="26">
        <f t="shared" si="109"/>
        <v>0.47812499999999997</v>
      </c>
      <c r="E190" s="26">
        <f t="shared" si="109"/>
        <v>0.5</v>
      </c>
      <c r="F190" s="26">
        <f t="shared" si="109"/>
        <v>0.5</v>
      </c>
      <c r="G190" s="26">
        <f t="shared" si="109"/>
        <v>0.53942307692307689</v>
      </c>
      <c r="H190" s="26">
        <f t="shared" si="109"/>
        <v>0.52924528301886786</v>
      </c>
      <c r="I190" s="26">
        <f t="shared" si="109"/>
        <v>0.51944444444444438</v>
      </c>
      <c r="J190" s="26">
        <f t="shared" si="109"/>
        <v>0.51944444444444438</v>
      </c>
      <c r="K190" s="26">
        <f t="shared" si="109"/>
        <v>0.55636363636363628</v>
      </c>
      <c r="L190" s="26">
        <f t="shared" si="109"/>
        <v>0.55636363636363628</v>
      </c>
      <c r="M190" s="26">
        <f t="shared" si="109"/>
        <v>0.55636363636363628</v>
      </c>
      <c r="N190" s="26">
        <f t="shared" si="109"/>
        <v>0.55636363636363628</v>
      </c>
      <c r="O190" s="26">
        <f t="shared" si="87"/>
        <v>6.2892617942853803</v>
      </c>
      <c r="P190" s="161">
        <f>SUM($C190:D190)</f>
        <v>0.95624999999999993</v>
      </c>
      <c r="Q190" s="162">
        <f>SUM($C190:E190)</f>
        <v>1.4562499999999998</v>
      </c>
      <c r="R190" s="162">
        <f>SUM($C190:F190)</f>
        <v>1.9562499999999998</v>
      </c>
      <c r="S190" s="162">
        <f>SUM($C190:G190)</f>
        <v>2.4956730769230768</v>
      </c>
      <c r="T190" s="162">
        <f>SUM($C190:H190)</f>
        <v>3.0249183599419447</v>
      </c>
      <c r="U190" s="162">
        <f>SUM($C190:I190)</f>
        <v>3.5443628043863891</v>
      </c>
      <c r="V190" s="162">
        <f>SUM($C190:J190)</f>
        <v>4.0638072488308339</v>
      </c>
      <c r="W190" s="162">
        <f>SUM($C190:K190)</f>
        <v>4.6201708851944705</v>
      </c>
      <c r="X190" s="162">
        <f>SUM($C190:L190)</f>
        <v>5.1765345215581071</v>
      </c>
      <c r="Y190" s="163">
        <f>SUM($C190:M190)</f>
        <v>5.7328981579217437</v>
      </c>
    </row>
    <row r="191" spans="2:25" x14ac:dyDescent="0.2">
      <c r="B191" s="143" t="s">
        <v>14</v>
      </c>
      <c r="C191" s="26">
        <f t="shared" ref="C191:N191" si="110">C$166*C26/SUM(C$21:C$26)</f>
        <v>0.47812499999999997</v>
      </c>
      <c r="D191" s="26">
        <f t="shared" si="110"/>
        <v>0.47812499999999997</v>
      </c>
      <c r="E191" s="26">
        <f t="shared" si="110"/>
        <v>0.39999999999999997</v>
      </c>
      <c r="F191" s="26">
        <f t="shared" si="110"/>
        <v>0.39999999999999997</v>
      </c>
      <c r="G191" s="26">
        <f t="shared" si="110"/>
        <v>0.3923076923076923</v>
      </c>
      <c r="H191" s="26">
        <f t="shared" si="110"/>
        <v>0.38490566037735846</v>
      </c>
      <c r="I191" s="26">
        <f t="shared" si="110"/>
        <v>0.37777777777777777</v>
      </c>
      <c r="J191" s="26">
        <f t="shared" si="110"/>
        <v>0.37777777777777777</v>
      </c>
      <c r="K191" s="26">
        <f t="shared" si="110"/>
        <v>0.37090909090909091</v>
      </c>
      <c r="L191" s="26">
        <f t="shared" si="110"/>
        <v>0.37090909090909091</v>
      </c>
      <c r="M191" s="26">
        <f t="shared" si="110"/>
        <v>0.37090909090909091</v>
      </c>
      <c r="N191" s="26">
        <f t="shared" si="110"/>
        <v>0.37090909090909091</v>
      </c>
      <c r="O191" s="26">
        <f t="shared" si="87"/>
        <v>4.7726552718769701</v>
      </c>
      <c r="P191" s="161">
        <f>SUM($C191:D191)</f>
        <v>0.95624999999999993</v>
      </c>
      <c r="Q191" s="162">
        <f>SUM($C191:E191)</f>
        <v>1.35625</v>
      </c>
      <c r="R191" s="162">
        <f>SUM($C191:F191)</f>
        <v>1.7562499999999999</v>
      </c>
      <c r="S191" s="162">
        <f>SUM($C191:G191)</f>
        <v>2.1485576923076923</v>
      </c>
      <c r="T191" s="162">
        <f>SUM($C191:H191)</f>
        <v>2.5334633526850507</v>
      </c>
      <c r="U191" s="162">
        <f>SUM($C191:I191)</f>
        <v>2.9112411304628285</v>
      </c>
      <c r="V191" s="162">
        <f>SUM($C191:J191)</f>
        <v>3.2890189082406063</v>
      </c>
      <c r="W191" s="162">
        <f>SUM($C191:K191)</f>
        <v>3.6599279991496974</v>
      </c>
      <c r="X191" s="162">
        <f>SUM($C191:L191)</f>
        <v>4.030837090058788</v>
      </c>
      <c r="Y191" s="163">
        <f>SUM($C191:M191)</f>
        <v>4.4017461809678791</v>
      </c>
    </row>
    <row r="192" spans="2:25" s="112" customFormat="1" ht="13.5" thickBot="1" x14ac:dyDescent="0.25">
      <c r="C192" s="147">
        <f>SUM(C168:C191)</f>
        <v>10.360000000000001</v>
      </c>
      <c r="D192" s="147">
        <f t="shared" ref="D192:N192" si="111">SUM(D168:D191)</f>
        <v>10.360000000000001</v>
      </c>
      <c r="E192" s="147">
        <f t="shared" si="111"/>
        <v>10.360000000000003</v>
      </c>
      <c r="F192" s="147">
        <f t="shared" si="111"/>
        <v>10.360000000000003</v>
      </c>
      <c r="G192" s="147">
        <f t="shared" si="111"/>
        <v>10.360000000000001</v>
      </c>
      <c r="H192" s="147">
        <f t="shared" si="111"/>
        <v>10.360000000000001</v>
      </c>
      <c r="I192" s="147">
        <f t="shared" si="111"/>
        <v>10.360000000000003</v>
      </c>
      <c r="J192" s="147">
        <f t="shared" si="111"/>
        <v>10.360000000000001</v>
      </c>
      <c r="K192" s="147">
        <f t="shared" si="111"/>
        <v>10.360000000000001</v>
      </c>
      <c r="L192" s="147">
        <f t="shared" si="111"/>
        <v>10.360000000000001</v>
      </c>
      <c r="M192" s="147">
        <f t="shared" si="111"/>
        <v>10.360000000000001</v>
      </c>
      <c r="N192" s="147">
        <f t="shared" si="111"/>
        <v>10.360000000000001</v>
      </c>
      <c r="O192" s="147">
        <f t="shared" si="87"/>
        <v>124.32000000000001</v>
      </c>
      <c r="P192" s="158">
        <f>SUM($C192:D192)</f>
        <v>20.720000000000002</v>
      </c>
      <c r="Q192" s="159">
        <f>SUM($C192:E192)</f>
        <v>31.080000000000005</v>
      </c>
      <c r="R192" s="159">
        <f>SUM($C192:F192)</f>
        <v>41.440000000000012</v>
      </c>
      <c r="S192" s="159">
        <f>SUM($C192:G192)</f>
        <v>51.800000000000011</v>
      </c>
      <c r="T192" s="159">
        <f>SUM($C192:H192)</f>
        <v>62.160000000000011</v>
      </c>
      <c r="U192" s="159">
        <f>SUM($C192:I192)</f>
        <v>72.52000000000001</v>
      </c>
      <c r="V192" s="159">
        <f>SUM($C192:J192)</f>
        <v>82.88000000000001</v>
      </c>
      <c r="W192" s="159">
        <f>SUM($C192:K192)</f>
        <v>93.240000000000009</v>
      </c>
      <c r="X192" s="159">
        <f>SUM($C192:L192)</f>
        <v>103.60000000000001</v>
      </c>
      <c r="Y192" s="160">
        <f>SUM($C192:M192)</f>
        <v>113.96000000000001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B2:AF337"/>
  <sheetViews>
    <sheetView workbookViewId="0">
      <pane xSplit="4" ySplit="4" topLeftCell="M291" activePane="bottomRight" state="frozen"/>
      <selection activeCell="AA86" sqref="AA86"/>
      <selection pane="topRight" activeCell="AA86" sqref="AA86"/>
      <selection pane="bottomLeft" activeCell="AA86" sqref="AA86"/>
      <selection pane="bottomRight" activeCell="C317" sqref="C317:D317"/>
    </sheetView>
  </sheetViews>
  <sheetFormatPr defaultRowHeight="12.75" x14ac:dyDescent="0.2"/>
  <cols>
    <col min="3" max="3" width="33.5703125" bestFit="1" customWidth="1"/>
    <col min="4" max="4" width="21.42578125" customWidth="1"/>
  </cols>
  <sheetData>
    <row r="2" spans="2:32" ht="13.5" thickBot="1" x14ac:dyDescent="0.25"/>
    <row r="3" spans="2:32" ht="26.25" thickBot="1" x14ac:dyDescent="0.25">
      <c r="B3" s="114" t="s">
        <v>43</v>
      </c>
      <c r="C3" s="177" t="s">
        <v>44</v>
      </c>
      <c r="D3" s="115" t="s">
        <v>357</v>
      </c>
      <c r="E3" s="177" t="s">
        <v>358</v>
      </c>
      <c r="F3" s="116" t="s">
        <v>336</v>
      </c>
      <c r="G3" s="117" t="s">
        <v>337</v>
      </c>
      <c r="H3" s="117" t="s">
        <v>338</v>
      </c>
      <c r="I3" s="117" t="s">
        <v>359</v>
      </c>
      <c r="J3" s="117" t="s">
        <v>339</v>
      </c>
      <c r="K3" s="117" t="s">
        <v>340</v>
      </c>
      <c r="L3" s="117" t="s">
        <v>341</v>
      </c>
      <c r="M3" s="117" t="s">
        <v>342</v>
      </c>
      <c r="N3" s="117" t="s">
        <v>343</v>
      </c>
      <c r="O3" s="117" t="s">
        <v>348</v>
      </c>
      <c r="P3" s="117" t="s">
        <v>349</v>
      </c>
      <c r="Q3" s="118" t="s">
        <v>350</v>
      </c>
      <c r="R3" s="246" t="s">
        <v>355</v>
      </c>
      <c r="T3" s="164" t="s">
        <v>336</v>
      </c>
      <c r="U3" s="117" t="s">
        <v>337</v>
      </c>
      <c r="V3" s="117" t="s">
        <v>338</v>
      </c>
      <c r="W3" s="117" t="s">
        <v>344</v>
      </c>
      <c r="X3" s="117" t="s">
        <v>339</v>
      </c>
      <c r="Y3" s="117" t="s">
        <v>340</v>
      </c>
      <c r="Z3" s="117" t="s">
        <v>341</v>
      </c>
      <c r="AA3" s="117" t="s">
        <v>342</v>
      </c>
      <c r="AB3" s="117" t="s">
        <v>343</v>
      </c>
      <c r="AC3" s="117" t="s">
        <v>348</v>
      </c>
      <c r="AD3" s="117" t="s">
        <v>349</v>
      </c>
      <c r="AE3" s="118" t="s">
        <v>350</v>
      </c>
      <c r="AF3" s="119" t="s">
        <v>355</v>
      </c>
    </row>
    <row r="4" spans="2:32" x14ac:dyDescent="0.2">
      <c r="B4" s="201">
        <v>6001</v>
      </c>
      <c r="C4" s="178" t="s">
        <v>45</v>
      </c>
      <c r="D4" s="178"/>
      <c r="E4" s="213" t="s">
        <v>360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230">
        <v>0</v>
      </c>
      <c r="Q4" s="231">
        <v>0</v>
      </c>
      <c r="R4" s="247">
        <f t="shared" ref="R4:R67" si="0">SUM(F4:Q4)</f>
        <v>0</v>
      </c>
      <c r="T4" s="33"/>
      <c r="U4" s="33"/>
      <c r="V4" s="33"/>
      <c r="W4" s="33"/>
      <c r="X4" s="33"/>
      <c r="Y4" s="33"/>
      <c r="Z4" s="33"/>
      <c r="AA4" s="33"/>
      <c r="AB4" s="33"/>
      <c r="AC4" s="33"/>
      <c r="AD4" s="230"/>
      <c r="AE4" s="231"/>
      <c r="AF4" s="120"/>
    </row>
    <row r="5" spans="2:32" x14ac:dyDescent="0.2">
      <c r="B5" s="131">
        <v>6002</v>
      </c>
      <c r="C5" s="179" t="s">
        <v>46</v>
      </c>
      <c r="D5" s="179"/>
      <c r="E5" s="214" t="s">
        <v>360</v>
      </c>
      <c r="F5" s="55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7">
        <v>0</v>
      </c>
      <c r="N5" s="37">
        <v>0</v>
      </c>
      <c r="O5" s="37">
        <v>0</v>
      </c>
      <c r="P5" s="37">
        <v>0</v>
      </c>
      <c r="Q5" s="94">
        <v>0</v>
      </c>
      <c r="R5" s="248">
        <f t="shared" si="0"/>
        <v>0</v>
      </c>
      <c r="T5" s="55"/>
      <c r="U5" s="36"/>
      <c r="V5" s="36"/>
      <c r="W5" s="36"/>
      <c r="X5" s="36"/>
      <c r="Y5" s="36"/>
      <c r="Z5" s="36"/>
      <c r="AA5" s="37"/>
      <c r="AB5" s="37"/>
      <c r="AC5" s="37"/>
      <c r="AD5" s="37"/>
      <c r="AE5" s="94"/>
      <c r="AF5" s="122">
        <v>0</v>
      </c>
    </row>
    <row r="6" spans="2:32" x14ac:dyDescent="0.2">
      <c r="B6" s="202">
        <v>6003</v>
      </c>
      <c r="C6" s="180" t="s">
        <v>47</v>
      </c>
      <c r="D6" s="180" t="s">
        <v>9</v>
      </c>
      <c r="E6" s="215" t="s">
        <v>360</v>
      </c>
      <c r="F6" s="38">
        <v>4182.4328381342666</v>
      </c>
      <c r="G6" s="39">
        <v>4010.0715230124783</v>
      </c>
      <c r="H6" s="39">
        <v>4223.831130228642</v>
      </c>
      <c r="I6" s="39">
        <v>3869.1850963046322</v>
      </c>
      <c r="J6" s="39">
        <v>4856.6485867187121</v>
      </c>
      <c r="K6" s="39">
        <v>4333.4407208138573</v>
      </c>
      <c r="L6" s="39">
        <v>3646.8830166151438</v>
      </c>
      <c r="M6" s="40">
        <v>4004.0649091239889</v>
      </c>
      <c r="N6" s="40">
        <v>5142.4549443330452</v>
      </c>
      <c r="O6" s="40">
        <v>4334.1592696706903</v>
      </c>
      <c r="P6" s="40">
        <v>3706.3520212457906</v>
      </c>
      <c r="Q6" s="95">
        <v>4340.4759437987523</v>
      </c>
      <c r="R6" s="249">
        <f t="shared" si="0"/>
        <v>50650.000000000007</v>
      </c>
      <c r="T6" s="38" t="s">
        <v>347</v>
      </c>
      <c r="U6" s="39"/>
      <c r="V6" s="39"/>
      <c r="W6" s="39"/>
      <c r="X6" s="39"/>
      <c r="Y6" s="39"/>
      <c r="Z6" s="39"/>
      <c r="AA6" s="40"/>
      <c r="AB6" s="40"/>
      <c r="AC6" s="40"/>
      <c r="AD6" s="40"/>
      <c r="AE6" s="95"/>
      <c r="AF6" s="122">
        <v>0</v>
      </c>
    </row>
    <row r="7" spans="2:32" x14ac:dyDescent="0.2">
      <c r="B7" s="203">
        <v>6005</v>
      </c>
      <c r="C7" s="181" t="s">
        <v>48</v>
      </c>
      <c r="D7" s="181" t="s">
        <v>347</v>
      </c>
      <c r="E7" s="216" t="s">
        <v>360</v>
      </c>
      <c r="F7" s="41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3">
        <v>0</v>
      </c>
      <c r="N7" s="43">
        <v>0</v>
      </c>
      <c r="O7" s="43">
        <v>0</v>
      </c>
      <c r="P7" s="43">
        <v>0</v>
      </c>
      <c r="Q7" s="96">
        <v>0</v>
      </c>
      <c r="R7" s="250">
        <f t="shared" si="0"/>
        <v>0</v>
      </c>
      <c r="T7" s="41" t="s">
        <v>347</v>
      </c>
      <c r="U7" s="42"/>
      <c r="V7" s="42"/>
      <c r="W7" s="42"/>
      <c r="X7" s="42"/>
      <c r="Y7" s="42"/>
      <c r="Z7" s="42"/>
      <c r="AA7" s="43"/>
      <c r="AB7" s="43"/>
      <c r="AC7" s="43"/>
      <c r="AD7" s="43"/>
      <c r="AE7" s="96"/>
      <c r="AF7" s="124"/>
    </row>
    <row r="8" spans="2:32" x14ac:dyDescent="0.2">
      <c r="B8" s="131">
        <v>6006</v>
      </c>
      <c r="C8" s="179" t="s">
        <v>49</v>
      </c>
      <c r="D8" s="179" t="s">
        <v>9</v>
      </c>
      <c r="E8" s="214" t="s">
        <v>360</v>
      </c>
      <c r="F8" s="34">
        <v>2222.0349890851021</v>
      </c>
      <c r="G8" s="35">
        <v>2134.3520836261614</v>
      </c>
      <c r="H8" s="36">
        <v>829.41937890163717</v>
      </c>
      <c r="I8" s="36">
        <v>0</v>
      </c>
      <c r="J8" s="36">
        <v>0</v>
      </c>
      <c r="K8" s="36">
        <v>0</v>
      </c>
      <c r="L8" s="36">
        <v>0</v>
      </c>
      <c r="M8" s="37">
        <v>0</v>
      </c>
      <c r="N8" s="37">
        <v>0</v>
      </c>
      <c r="O8" s="37">
        <v>0</v>
      </c>
      <c r="P8" s="37">
        <v>0</v>
      </c>
      <c r="Q8" s="94">
        <v>0</v>
      </c>
      <c r="R8" s="248">
        <f t="shared" si="0"/>
        <v>5185.8064516129007</v>
      </c>
      <c r="T8" s="34"/>
      <c r="U8" s="35"/>
      <c r="V8" s="36"/>
      <c r="W8" s="36"/>
      <c r="X8" s="36"/>
      <c r="Y8" s="36"/>
      <c r="Z8" s="36"/>
      <c r="AA8" s="37"/>
      <c r="AB8" s="37"/>
      <c r="AC8" s="37"/>
      <c r="AD8" s="37"/>
      <c r="AE8" s="94"/>
      <c r="AF8" s="122">
        <v>0</v>
      </c>
    </row>
    <row r="9" spans="2:32" x14ac:dyDescent="0.2">
      <c r="B9" s="202">
        <v>6007</v>
      </c>
      <c r="C9" s="182" t="s">
        <v>50</v>
      </c>
      <c r="D9" s="182" t="s">
        <v>5</v>
      </c>
      <c r="E9" s="217" t="s">
        <v>360</v>
      </c>
      <c r="F9" s="34">
        <v>2179.0759542286146</v>
      </c>
      <c r="G9" s="35">
        <v>2112.8445416479826</v>
      </c>
      <c r="H9" s="35">
        <v>2227.7099147363297</v>
      </c>
      <c r="I9" s="44">
        <v>2019.3698219697421</v>
      </c>
      <c r="J9" s="44">
        <v>2538.0467839555531</v>
      </c>
      <c r="K9" s="44">
        <v>2270.844491507471</v>
      </c>
      <c r="L9" s="44">
        <v>1906.9016442637119</v>
      </c>
      <c r="M9" s="45">
        <v>2116.7381287958883</v>
      </c>
      <c r="N9" s="45">
        <v>2689.200256695397</v>
      </c>
      <c r="O9" s="45">
        <v>2264.4263901965533</v>
      </c>
      <c r="P9" s="45">
        <v>1952.690003695064</v>
      </c>
      <c r="Q9" s="97">
        <v>2262.751868307701</v>
      </c>
      <c r="R9" s="251">
        <f t="shared" si="0"/>
        <v>26540.599800000004</v>
      </c>
      <c r="T9" s="34"/>
      <c r="U9" s="35"/>
      <c r="V9" s="35"/>
      <c r="W9" s="44"/>
      <c r="X9" s="44"/>
      <c r="Y9" s="44"/>
      <c r="Z9" s="44"/>
      <c r="AA9" s="45"/>
      <c r="AB9" s="45"/>
      <c r="AC9" s="45"/>
      <c r="AD9" s="45"/>
      <c r="AE9" s="97"/>
      <c r="AF9" s="122">
        <v>0</v>
      </c>
    </row>
    <row r="10" spans="2:32" x14ac:dyDescent="0.2">
      <c r="B10" s="203">
        <v>6009</v>
      </c>
      <c r="C10" s="181" t="s">
        <v>51</v>
      </c>
      <c r="D10" s="181" t="s">
        <v>347</v>
      </c>
      <c r="E10" s="216" t="s">
        <v>360</v>
      </c>
      <c r="F10" s="41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3">
        <v>0</v>
      </c>
      <c r="N10" s="43">
        <v>0</v>
      </c>
      <c r="O10" s="43">
        <v>0</v>
      </c>
      <c r="P10" s="43">
        <v>0</v>
      </c>
      <c r="Q10" s="96">
        <v>0</v>
      </c>
      <c r="R10" s="250">
        <f t="shared" si="0"/>
        <v>0</v>
      </c>
      <c r="T10" s="41"/>
      <c r="U10" s="42"/>
      <c r="V10" s="42"/>
      <c r="W10" s="42"/>
      <c r="X10" s="42"/>
      <c r="Y10" s="42"/>
      <c r="Z10" s="42"/>
      <c r="AA10" s="43"/>
      <c r="AB10" s="43"/>
      <c r="AC10" s="43"/>
      <c r="AD10" s="43"/>
      <c r="AE10" s="96"/>
      <c r="AF10" s="124"/>
    </row>
    <row r="11" spans="2:32" x14ac:dyDescent="0.2">
      <c r="B11" s="202">
        <v>6011</v>
      </c>
      <c r="C11" s="182" t="s">
        <v>52</v>
      </c>
      <c r="D11" s="182" t="s">
        <v>34</v>
      </c>
      <c r="E11" s="217" t="s">
        <v>361</v>
      </c>
      <c r="F11" s="34">
        <v>2617.1775740320231</v>
      </c>
      <c r="G11" s="35">
        <v>2507.9966823483883</v>
      </c>
      <c r="H11" s="35">
        <v>2653.5962402716418</v>
      </c>
      <c r="I11" s="44">
        <v>2416.3735233753046</v>
      </c>
      <c r="J11" s="44">
        <v>3072.3591347345168</v>
      </c>
      <c r="K11" s="44">
        <v>2714.6875522498235</v>
      </c>
      <c r="L11" s="35">
        <v>2281.4773304207606</v>
      </c>
      <c r="M11" s="45">
        <v>2509.1786678902672</v>
      </c>
      <c r="N11" s="45">
        <v>3223.7454335125649</v>
      </c>
      <c r="O11" s="45">
        <v>2733.0028065761776</v>
      </c>
      <c r="P11" s="45">
        <v>2316.838888340526</v>
      </c>
      <c r="Q11" s="97">
        <v>2713.5661662480238</v>
      </c>
      <c r="R11" s="251">
        <f t="shared" si="0"/>
        <v>31760.000000000018</v>
      </c>
      <c r="T11" s="34"/>
      <c r="U11" s="35"/>
      <c r="V11" s="35"/>
      <c r="W11" s="44"/>
      <c r="X11" s="44"/>
      <c r="Y11" s="44"/>
      <c r="Z11" s="35"/>
      <c r="AA11" s="45"/>
      <c r="AB11" s="45"/>
      <c r="AC11" s="45"/>
      <c r="AD11" s="45"/>
      <c r="AE11" s="97"/>
      <c r="AF11" s="122">
        <v>0</v>
      </c>
    </row>
    <row r="12" spans="2:32" x14ac:dyDescent="0.2">
      <c r="B12" s="203">
        <v>6012</v>
      </c>
      <c r="C12" s="181" t="s">
        <v>53</v>
      </c>
      <c r="D12" s="181" t="s">
        <v>347</v>
      </c>
      <c r="E12" s="216" t="s">
        <v>361</v>
      </c>
      <c r="F12" s="41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3">
        <v>0</v>
      </c>
      <c r="N12" s="43">
        <v>0</v>
      </c>
      <c r="O12" s="43">
        <v>0</v>
      </c>
      <c r="P12" s="43">
        <v>0</v>
      </c>
      <c r="Q12" s="96">
        <v>0</v>
      </c>
      <c r="R12" s="250">
        <f t="shared" si="0"/>
        <v>0</v>
      </c>
      <c r="T12" s="41"/>
      <c r="U12" s="42"/>
      <c r="V12" s="42"/>
      <c r="W12" s="42"/>
      <c r="X12" s="42"/>
      <c r="Y12" s="42"/>
      <c r="Z12" s="42"/>
      <c r="AA12" s="43"/>
      <c r="AB12" s="43"/>
      <c r="AC12" s="43"/>
      <c r="AD12" s="43"/>
      <c r="AE12" s="96"/>
      <c r="AF12" s="124"/>
    </row>
    <row r="13" spans="2:32" x14ac:dyDescent="0.2">
      <c r="B13" s="202">
        <v>6013</v>
      </c>
      <c r="C13" s="182" t="s">
        <v>54</v>
      </c>
      <c r="D13" s="182" t="s">
        <v>35</v>
      </c>
      <c r="E13" s="217" t="s">
        <v>361</v>
      </c>
      <c r="F13" s="34">
        <v>2349.1649380756076</v>
      </c>
      <c r="G13" s="35">
        <v>2250.5044825374825</v>
      </c>
      <c r="H13" s="35">
        <v>2374.552692477765</v>
      </c>
      <c r="I13" s="35">
        <v>2165.2380805580365</v>
      </c>
      <c r="J13" s="35">
        <v>2746.1893686215626</v>
      </c>
      <c r="K13" s="35">
        <v>2436.6741164782252</v>
      </c>
      <c r="L13" s="35">
        <v>2047.498275389225</v>
      </c>
      <c r="M13" s="45">
        <v>2244.0925598661634</v>
      </c>
      <c r="N13" s="45">
        <v>2890.8316528367027</v>
      </c>
      <c r="O13" s="45">
        <v>2444.6979562308065</v>
      </c>
      <c r="P13" s="45">
        <v>2076.4249374244814</v>
      </c>
      <c r="Q13" s="97">
        <v>2431.1309395039439</v>
      </c>
      <c r="R13" s="251">
        <f t="shared" si="0"/>
        <v>28457.000000000007</v>
      </c>
      <c r="T13" s="34"/>
      <c r="U13" s="35"/>
      <c r="V13" s="35"/>
      <c r="W13" s="35"/>
      <c r="X13" s="35"/>
      <c r="Y13" s="35"/>
      <c r="Z13" s="35"/>
      <c r="AA13" s="45"/>
      <c r="AB13" s="45"/>
      <c r="AC13" s="45"/>
      <c r="AD13" s="45"/>
      <c r="AE13" s="97"/>
      <c r="AF13" s="122">
        <v>0</v>
      </c>
    </row>
    <row r="14" spans="2:32" x14ac:dyDescent="0.2">
      <c r="B14" s="121">
        <v>6014</v>
      </c>
      <c r="C14" s="182" t="s">
        <v>55</v>
      </c>
      <c r="D14" s="182" t="s">
        <v>9</v>
      </c>
      <c r="E14" s="217" t="s">
        <v>360</v>
      </c>
      <c r="F14" s="34">
        <v>1219.4816794093279</v>
      </c>
      <c r="G14" s="39">
        <v>1169.4869495785897</v>
      </c>
      <c r="H14" s="39">
        <v>1238.0125534634958</v>
      </c>
      <c r="I14" s="39">
        <v>1119.0172624641934</v>
      </c>
      <c r="J14" s="39">
        <v>1418.9681887629386</v>
      </c>
      <c r="K14" s="35">
        <v>1268.6882368971292</v>
      </c>
      <c r="L14" s="35">
        <v>1063.694246605939</v>
      </c>
      <c r="M14" s="35">
        <v>1166.4170746663181</v>
      </c>
      <c r="N14" s="35">
        <v>1500.5107952764552</v>
      </c>
      <c r="O14" s="45">
        <v>1262.7273808057778</v>
      </c>
      <c r="P14" s="45">
        <v>1081.0503336106087</v>
      </c>
      <c r="Q14" s="97">
        <v>1256.9452984592524</v>
      </c>
      <c r="R14" s="251">
        <f t="shared" si="0"/>
        <v>14765.000000000025</v>
      </c>
      <c r="T14" s="34"/>
      <c r="U14" s="39"/>
      <c r="V14" s="39"/>
      <c r="W14" s="39"/>
      <c r="X14" s="39"/>
      <c r="Y14" s="35"/>
      <c r="Z14" s="35"/>
      <c r="AA14" s="35"/>
      <c r="AB14" s="35"/>
      <c r="AC14" s="45"/>
      <c r="AD14" s="45"/>
      <c r="AE14" s="97"/>
      <c r="AF14" s="122">
        <v>0</v>
      </c>
    </row>
    <row r="15" spans="2:32" x14ac:dyDescent="0.2">
      <c r="B15" s="125">
        <v>6015</v>
      </c>
      <c r="C15" s="183" t="s">
        <v>56</v>
      </c>
      <c r="D15" s="183" t="s">
        <v>9</v>
      </c>
      <c r="E15" s="218" t="s">
        <v>360</v>
      </c>
      <c r="F15" s="46">
        <v>2062.415551981579</v>
      </c>
      <c r="G15" s="47">
        <v>1992.3541433293938</v>
      </c>
      <c r="H15" s="47">
        <v>2102.2022747257624</v>
      </c>
      <c r="I15" s="47">
        <v>1910.6173511985203</v>
      </c>
      <c r="J15" s="47">
        <v>2403.8728662841049</v>
      </c>
      <c r="K15" s="48">
        <v>2144.7216955264616</v>
      </c>
      <c r="L15" s="48">
        <v>1802.6140286323634</v>
      </c>
      <c r="M15" s="48">
        <v>1995.6180527025367</v>
      </c>
      <c r="N15" s="47">
        <v>2543.2899927159842</v>
      </c>
      <c r="O15" s="69">
        <v>2143.6932483913661</v>
      </c>
      <c r="P15" s="69">
        <v>1841.3364773199239</v>
      </c>
      <c r="Q15" s="104">
        <v>2142.2643171919958</v>
      </c>
      <c r="R15" s="252">
        <f t="shared" si="0"/>
        <v>25084.999999999989</v>
      </c>
      <c r="T15" s="46"/>
      <c r="U15" s="47"/>
      <c r="V15" s="47"/>
      <c r="W15" s="47"/>
      <c r="X15" s="47"/>
      <c r="Y15" s="48"/>
      <c r="Z15" s="48"/>
      <c r="AA15" s="48"/>
      <c r="AB15" s="47"/>
      <c r="AC15" s="69"/>
      <c r="AD15" s="69"/>
      <c r="AE15" s="104"/>
      <c r="AF15" s="126">
        <v>0</v>
      </c>
    </row>
    <row r="16" spans="2:32" x14ac:dyDescent="0.2">
      <c r="B16" s="127">
        <v>6016</v>
      </c>
      <c r="C16" s="184" t="s">
        <v>57</v>
      </c>
      <c r="D16" s="184" t="s">
        <v>11</v>
      </c>
      <c r="E16" s="219" t="s">
        <v>360</v>
      </c>
      <c r="F16" s="49">
        <v>1951.5036370822002</v>
      </c>
      <c r="G16" s="50">
        <v>1874.7650810817149</v>
      </c>
      <c r="H16" s="51">
        <v>1980.1019131498608</v>
      </c>
      <c r="I16" s="51">
        <v>1804.3976143797331</v>
      </c>
      <c r="J16" s="51">
        <v>2273.7721280930987</v>
      </c>
      <c r="K16" s="50">
        <v>2027.4182348642253</v>
      </c>
      <c r="L16" s="51">
        <v>1702.8499252364179</v>
      </c>
      <c r="M16" s="51">
        <v>1875.0682987857153</v>
      </c>
      <c r="N16" s="51">
        <v>2402.9701055258383</v>
      </c>
      <c r="O16" s="71">
        <v>2027.8965266864382</v>
      </c>
      <c r="P16" s="71">
        <v>1734.4588762813785</v>
      </c>
      <c r="Q16" s="105">
        <v>2024.7976588333881</v>
      </c>
      <c r="R16" s="253">
        <f t="shared" si="0"/>
        <v>23680.000000000011</v>
      </c>
      <c r="T16" s="49"/>
      <c r="U16" s="50"/>
      <c r="V16" s="51"/>
      <c r="W16" s="51"/>
      <c r="X16" s="51"/>
      <c r="Y16" s="50"/>
      <c r="Z16" s="51"/>
      <c r="AA16" s="51"/>
      <c r="AB16" s="51"/>
      <c r="AC16" s="71"/>
      <c r="AD16" s="71"/>
      <c r="AE16" s="105"/>
      <c r="AF16" s="128">
        <v>0</v>
      </c>
    </row>
    <row r="17" spans="2:32" x14ac:dyDescent="0.2">
      <c r="B17" s="203">
        <v>6017</v>
      </c>
      <c r="C17" s="181" t="s">
        <v>58</v>
      </c>
      <c r="D17" s="181" t="s">
        <v>347</v>
      </c>
      <c r="E17" s="216" t="s">
        <v>361</v>
      </c>
      <c r="F17" s="41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3">
        <v>0</v>
      </c>
      <c r="N17" s="43">
        <v>0</v>
      </c>
      <c r="O17" s="43">
        <v>0</v>
      </c>
      <c r="P17" s="43">
        <v>0</v>
      </c>
      <c r="Q17" s="96">
        <v>0</v>
      </c>
      <c r="R17" s="250">
        <f t="shared" si="0"/>
        <v>0</v>
      </c>
      <c r="T17" s="41"/>
      <c r="U17" s="42"/>
      <c r="V17" s="42"/>
      <c r="W17" s="42"/>
      <c r="X17" s="42"/>
      <c r="Y17" s="42"/>
      <c r="Z17" s="42"/>
      <c r="AA17" s="43"/>
      <c r="AB17" s="43"/>
      <c r="AC17" s="43"/>
      <c r="AD17" s="43"/>
      <c r="AE17" s="96"/>
      <c r="AF17" s="124"/>
    </row>
    <row r="18" spans="2:32" x14ac:dyDescent="0.2">
      <c r="B18" s="121">
        <v>6018</v>
      </c>
      <c r="C18" s="182" t="s">
        <v>59</v>
      </c>
      <c r="D18" s="182" t="s">
        <v>9</v>
      </c>
      <c r="E18" s="217" t="s">
        <v>360</v>
      </c>
      <c r="F18" s="38">
        <v>2251.0576781987575</v>
      </c>
      <c r="G18" s="39">
        <v>2174.7636870587658</v>
      </c>
      <c r="H18" s="39">
        <v>2297.2594258618374</v>
      </c>
      <c r="I18" s="39">
        <v>2080.0339081615884</v>
      </c>
      <c r="J18" s="39">
        <v>2627.4231183566003</v>
      </c>
      <c r="K18" s="39">
        <v>2338.349756689599</v>
      </c>
      <c r="L18" s="39">
        <v>1968.5124718325474</v>
      </c>
      <c r="M18" s="40">
        <v>2183.5690125165388</v>
      </c>
      <c r="N18" s="45">
        <v>2770.8756263774426</v>
      </c>
      <c r="O18" s="45">
        <v>2337.7601501662066</v>
      </c>
      <c r="P18" s="45">
        <v>2011.7418884590859</v>
      </c>
      <c r="Q18" s="97">
        <v>2328.6532763210325</v>
      </c>
      <c r="R18" s="251">
        <f t="shared" si="0"/>
        <v>27370</v>
      </c>
      <c r="T18" s="38"/>
      <c r="U18" s="39"/>
      <c r="V18" s="39"/>
      <c r="W18" s="39"/>
      <c r="X18" s="39"/>
      <c r="Y18" s="39"/>
      <c r="Z18" s="39"/>
      <c r="AA18" s="40"/>
      <c r="AB18" s="45"/>
      <c r="AC18" s="45"/>
      <c r="AD18" s="45"/>
      <c r="AE18" s="97"/>
      <c r="AF18" s="122">
        <v>0</v>
      </c>
    </row>
    <row r="19" spans="2:32" x14ac:dyDescent="0.2">
      <c r="B19" s="131">
        <v>6019</v>
      </c>
      <c r="C19" s="179" t="s">
        <v>60</v>
      </c>
      <c r="D19" s="179" t="s">
        <v>347</v>
      </c>
      <c r="E19" s="214" t="s">
        <v>360</v>
      </c>
      <c r="F19" s="52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4">
        <v>0</v>
      </c>
      <c r="Q19" s="98">
        <v>0</v>
      </c>
      <c r="R19" s="254">
        <f t="shared" si="0"/>
        <v>0</v>
      </c>
      <c r="T19" s="52"/>
      <c r="U19" s="53"/>
      <c r="V19" s="53"/>
      <c r="W19" s="53"/>
      <c r="X19" s="53"/>
      <c r="Y19" s="53"/>
      <c r="Z19" s="53"/>
      <c r="AA19" s="54"/>
      <c r="AB19" s="54"/>
      <c r="AC19" s="54"/>
      <c r="AD19" s="54"/>
      <c r="AE19" s="98"/>
      <c r="AF19" s="129"/>
    </row>
    <row r="20" spans="2:32" x14ac:dyDescent="0.2">
      <c r="B20" s="131">
        <v>6021</v>
      </c>
      <c r="C20" s="179" t="s">
        <v>61</v>
      </c>
      <c r="D20" s="179" t="s">
        <v>347</v>
      </c>
      <c r="E20" s="214" t="s">
        <v>360</v>
      </c>
      <c r="F20" s="52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4">
        <v>0</v>
      </c>
      <c r="Q20" s="98">
        <v>0</v>
      </c>
      <c r="R20" s="254">
        <f t="shared" si="0"/>
        <v>0</v>
      </c>
      <c r="T20" s="52"/>
      <c r="U20" s="53"/>
      <c r="V20" s="53"/>
      <c r="W20" s="53"/>
      <c r="X20" s="53"/>
      <c r="Y20" s="53"/>
      <c r="Z20" s="53"/>
      <c r="AA20" s="54"/>
      <c r="AB20" s="54"/>
      <c r="AC20" s="54"/>
      <c r="AD20" s="54"/>
      <c r="AE20" s="98"/>
      <c r="AF20" s="129"/>
    </row>
    <row r="21" spans="2:32" x14ac:dyDescent="0.2">
      <c r="B21" s="202">
        <v>6020</v>
      </c>
      <c r="C21" s="182" t="s">
        <v>62</v>
      </c>
      <c r="D21" s="182" t="s">
        <v>451</v>
      </c>
      <c r="E21" s="217" t="s">
        <v>360</v>
      </c>
      <c r="F21" s="34">
        <v>2000.2791839119666</v>
      </c>
      <c r="G21" s="35">
        <v>1945.2573221339578</v>
      </c>
      <c r="H21" s="35">
        <v>2054.1312089387188</v>
      </c>
      <c r="I21" s="35">
        <v>1856.278672232399</v>
      </c>
      <c r="J21" s="35">
        <v>2347.4843333609128</v>
      </c>
      <c r="K21" s="35">
        <v>2082.2306791408023</v>
      </c>
      <c r="L21" s="35">
        <v>1752.7772958021092</v>
      </c>
      <c r="M21" s="45">
        <v>1960.0471065571696</v>
      </c>
      <c r="N21" s="45">
        <v>2467.8405135637186</v>
      </c>
      <c r="O21" s="45">
        <v>2088.7121774750531</v>
      </c>
      <c r="P21" s="45">
        <v>1799.5097692461823</v>
      </c>
      <c r="Q21" s="97">
        <v>2075.4517376369936</v>
      </c>
      <c r="R21" s="251">
        <f t="shared" si="0"/>
        <v>24429.999999999982</v>
      </c>
      <c r="T21" s="34"/>
      <c r="U21" s="35"/>
      <c r="V21" s="35"/>
      <c r="W21" s="35"/>
      <c r="X21" s="35"/>
      <c r="Y21" s="35"/>
      <c r="Z21" s="35"/>
      <c r="AA21" s="45"/>
      <c r="AB21" s="45"/>
      <c r="AC21" s="45"/>
      <c r="AD21" s="45"/>
      <c r="AE21" s="97"/>
      <c r="AF21" s="122">
        <v>0</v>
      </c>
    </row>
    <row r="22" spans="2:32" x14ac:dyDescent="0.2">
      <c r="B22" s="203">
        <v>6023</v>
      </c>
      <c r="C22" s="181" t="s">
        <v>63</v>
      </c>
      <c r="D22" s="181" t="s">
        <v>347</v>
      </c>
      <c r="E22" s="216" t="s">
        <v>361</v>
      </c>
      <c r="F22" s="41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3">
        <v>0</v>
      </c>
      <c r="N22" s="43">
        <v>0</v>
      </c>
      <c r="O22" s="43">
        <v>0</v>
      </c>
      <c r="P22" s="43">
        <v>0</v>
      </c>
      <c r="Q22" s="96">
        <v>0</v>
      </c>
      <c r="R22" s="250">
        <f t="shared" si="0"/>
        <v>0</v>
      </c>
      <c r="T22" s="41"/>
      <c r="U22" s="42"/>
      <c r="V22" s="42"/>
      <c r="W22" s="42"/>
      <c r="X22" s="42"/>
      <c r="Y22" s="42"/>
      <c r="Z22" s="42"/>
      <c r="AA22" s="43"/>
      <c r="AB22" s="43"/>
      <c r="AC22" s="43"/>
      <c r="AD22" s="43"/>
      <c r="AE22" s="96"/>
      <c r="AF22" s="124"/>
    </row>
    <row r="23" spans="2:32" x14ac:dyDescent="0.2">
      <c r="B23" s="203">
        <v>6024</v>
      </c>
      <c r="C23" s="181" t="s">
        <v>64</v>
      </c>
      <c r="D23" s="181" t="s">
        <v>347</v>
      </c>
      <c r="E23" s="216" t="s">
        <v>361</v>
      </c>
      <c r="F23" s="41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3">
        <v>0</v>
      </c>
      <c r="N23" s="43">
        <v>0</v>
      </c>
      <c r="O23" s="43">
        <v>0</v>
      </c>
      <c r="P23" s="43">
        <v>0</v>
      </c>
      <c r="Q23" s="96">
        <v>0</v>
      </c>
      <c r="R23" s="250">
        <f t="shared" si="0"/>
        <v>0</v>
      </c>
      <c r="T23" s="41"/>
      <c r="U23" s="42"/>
      <c r="V23" s="42"/>
      <c r="W23" s="42"/>
      <c r="X23" s="42"/>
      <c r="Y23" s="42"/>
      <c r="Z23" s="42"/>
      <c r="AA23" s="43"/>
      <c r="AB23" s="43"/>
      <c r="AC23" s="43"/>
      <c r="AD23" s="43"/>
      <c r="AE23" s="96"/>
      <c r="AF23" s="124"/>
    </row>
    <row r="24" spans="2:32" x14ac:dyDescent="0.2">
      <c r="B24" s="202">
        <v>6022</v>
      </c>
      <c r="C24" s="182" t="s">
        <v>65</v>
      </c>
      <c r="D24" s="182" t="s">
        <v>7</v>
      </c>
      <c r="E24" s="217" t="s">
        <v>360</v>
      </c>
      <c r="F24" s="34">
        <v>2043.8490357928904</v>
      </c>
      <c r="G24" s="35">
        <v>1999.3925915045556</v>
      </c>
      <c r="H24" s="35">
        <v>2112.5757881081859</v>
      </c>
      <c r="I24" s="35">
        <v>1906.74287190564</v>
      </c>
      <c r="J24" s="35">
        <v>2374.464808074255</v>
      </c>
      <c r="K24" s="35">
        <v>2137.3533255737757</v>
      </c>
      <c r="L24" s="35">
        <v>1795.5758717095982</v>
      </c>
      <c r="M24" s="45">
        <v>2023.4433273505492</v>
      </c>
      <c r="N24" s="45">
        <v>2522.6453811089955</v>
      </c>
      <c r="O24" s="45">
        <v>2123.0178378862438</v>
      </c>
      <c r="P24" s="45">
        <v>1860.7084119051747</v>
      </c>
      <c r="Q24" s="97">
        <v>2128.2427490801388</v>
      </c>
      <c r="R24" s="251">
        <f t="shared" si="0"/>
        <v>25028.012000000006</v>
      </c>
      <c r="T24" s="34"/>
      <c r="U24" s="35"/>
      <c r="V24" s="35"/>
      <c r="W24" s="35"/>
      <c r="X24" s="35"/>
      <c r="Y24" s="35"/>
      <c r="Z24" s="35"/>
      <c r="AA24" s="45"/>
      <c r="AB24" s="45"/>
      <c r="AC24" s="45"/>
      <c r="AD24" s="45"/>
      <c r="AE24" s="97"/>
      <c r="AF24" s="122">
        <v>0</v>
      </c>
    </row>
    <row r="25" spans="2:32" x14ac:dyDescent="0.2">
      <c r="B25" s="203">
        <v>6025</v>
      </c>
      <c r="C25" s="181" t="s">
        <v>66</v>
      </c>
      <c r="D25" s="181" t="s">
        <v>347</v>
      </c>
      <c r="E25" s="216" t="s">
        <v>361</v>
      </c>
      <c r="F25" s="55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43">
        <v>0</v>
      </c>
      <c r="N25" s="43">
        <v>0</v>
      </c>
      <c r="O25" s="43">
        <v>0</v>
      </c>
      <c r="P25" s="43">
        <v>0</v>
      </c>
      <c r="Q25" s="96">
        <v>0</v>
      </c>
      <c r="R25" s="250">
        <f t="shared" si="0"/>
        <v>0</v>
      </c>
      <c r="T25" s="55"/>
      <c r="U25" s="36"/>
      <c r="V25" s="36"/>
      <c r="W25" s="36"/>
      <c r="X25" s="36"/>
      <c r="Y25" s="36"/>
      <c r="Z25" s="36"/>
      <c r="AA25" s="43"/>
      <c r="AB25" s="43"/>
      <c r="AC25" s="43"/>
      <c r="AD25" s="43"/>
      <c r="AE25" s="96"/>
      <c r="AF25" s="124"/>
    </row>
    <row r="26" spans="2:32" x14ac:dyDescent="0.2">
      <c r="B26" s="202">
        <v>6026</v>
      </c>
      <c r="C26" s="182" t="s">
        <v>67</v>
      </c>
      <c r="D26" s="182" t="s">
        <v>14</v>
      </c>
      <c r="E26" s="217" t="s">
        <v>360</v>
      </c>
      <c r="F26" s="34">
        <v>5094.9880450900673</v>
      </c>
      <c r="G26" s="35">
        <v>4903.7253647053467</v>
      </c>
      <c r="H26" s="35">
        <v>5185.2209980455118</v>
      </c>
      <c r="I26" s="35">
        <v>4704.7600818383298</v>
      </c>
      <c r="J26" s="35">
        <v>5985.3062663031023</v>
      </c>
      <c r="K26" s="35">
        <v>5278.4275211662443</v>
      </c>
      <c r="L26" s="35">
        <v>4448.6710012744161</v>
      </c>
      <c r="M26" s="45">
        <v>4921.1765716600667</v>
      </c>
      <c r="N26" s="45">
        <v>6272.7883077020106</v>
      </c>
      <c r="O26" s="45">
        <v>5314.4245002711459</v>
      </c>
      <c r="P26" s="45">
        <v>4527.4192150532917</v>
      </c>
      <c r="Q26" s="97">
        <v>5273.0921268904467</v>
      </c>
      <c r="R26" s="251">
        <f t="shared" si="0"/>
        <v>61909.999999999978</v>
      </c>
      <c r="T26" s="34"/>
      <c r="U26" s="35"/>
      <c r="V26" s="35"/>
      <c r="W26" s="35"/>
      <c r="X26" s="35"/>
      <c r="Y26" s="35"/>
      <c r="Z26" s="35"/>
      <c r="AA26" s="45"/>
      <c r="AB26" s="45"/>
      <c r="AC26" s="45"/>
      <c r="AD26" s="45"/>
      <c r="AE26" s="97"/>
      <c r="AF26" s="122">
        <v>0</v>
      </c>
    </row>
    <row r="27" spans="2:32" x14ac:dyDescent="0.2">
      <c r="B27" s="204">
        <v>6027</v>
      </c>
      <c r="C27" s="185" t="s">
        <v>68</v>
      </c>
      <c r="D27" s="185" t="s">
        <v>347</v>
      </c>
      <c r="E27" s="220" t="s">
        <v>360</v>
      </c>
      <c r="F27" s="56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  <c r="L27" s="57">
        <v>0</v>
      </c>
      <c r="M27" s="58">
        <v>0</v>
      </c>
      <c r="N27" s="58">
        <v>0</v>
      </c>
      <c r="O27" s="58">
        <v>0</v>
      </c>
      <c r="P27" s="58">
        <v>0</v>
      </c>
      <c r="Q27" s="99">
        <v>0</v>
      </c>
      <c r="R27" s="255">
        <f t="shared" si="0"/>
        <v>0</v>
      </c>
      <c r="T27" s="56"/>
      <c r="U27" s="57"/>
      <c r="V27" s="57"/>
      <c r="W27" s="57"/>
      <c r="X27" s="57"/>
      <c r="Y27" s="57"/>
      <c r="Z27" s="57"/>
      <c r="AA27" s="58"/>
      <c r="AB27" s="58"/>
      <c r="AC27" s="58"/>
      <c r="AD27" s="58"/>
      <c r="AE27" s="99"/>
      <c r="AF27" s="124">
        <v>0</v>
      </c>
    </row>
    <row r="28" spans="2:32" x14ac:dyDescent="0.2">
      <c r="B28" s="202">
        <v>6030</v>
      </c>
      <c r="C28" s="182" t="s">
        <v>69</v>
      </c>
      <c r="D28" s="182" t="s">
        <v>36</v>
      </c>
      <c r="E28" s="217" t="s">
        <v>361</v>
      </c>
      <c r="F28" s="34">
        <v>1082.6530254606405</v>
      </c>
      <c r="G28" s="35">
        <v>1033.0771361525062</v>
      </c>
      <c r="H28" s="35">
        <v>1090.8207381434861</v>
      </c>
      <c r="I28" s="35">
        <v>996.87682930931248</v>
      </c>
      <c r="J28" s="35">
        <v>1270.9550894631791</v>
      </c>
      <c r="K28" s="35">
        <v>1120.5138909150187</v>
      </c>
      <c r="L28" s="35">
        <v>941.95961873470696</v>
      </c>
      <c r="M28" s="45">
        <v>1027.8324690153877</v>
      </c>
      <c r="N28" s="45">
        <v>1333.2868884707152</v>
      </c>
      <c r="O28" s="45">
        <v>1129.8510427538592</v>
      </c>
      <c r="P28" s="45">
        <v>950.66307189065731</v>
      </c>
      <c r="Q28" s="97">
        <v>1121.5101996905325</v>
      </c>
      <c r="R28" s="251">
        <f t="shared" si="0"/>
        <v>13100.000000000002</v>
      </c>
      <c r="T28" s="34"/>
      <c r="U28" s="35"/>
      <c r="V28" s="35"/>
      <c r="W28" s="35"/>
      <c r="X28" s="35"/>
      <c r="Y28" s="35"/>
      <c r="Z28" s="35"/>
      <c r="AA28" s="45"/>
      <c r="AB28" s="45"/>
      <c r="AC28" s="45"/>
      <c r="AD28" s="45"/>
      <c r="AE28" s="97"/>
      <c r="AF28" s="122">
        <v>0</v>
      </c>
    </row>
    <row r="29" spans="2:32" x14ac:dyDescent="0.2">
      <c r="B29" s="202">
        <v>6029</v>
      </c>
      <c r="C29" s="182" t="s">
        <v>70</v>
      </c>
      <c r="D29" s="182" t="s">
        <v>6</v>
      </c>
      <c r="E29" s="217" t="s">
        <v>361</v>
      </c>
      <c r="F29" s="34">
        <v>3044.8037766550901</v>
      </c>
      <c r="G29" s="35">
        <v>2918.1722139113544</v>
      </c>
      <c r="H29" s="35">
        <v>3077.9798285055945</v>
      </c>
      <c r="I29" s="35">
        <v>2808.9467088235747</v>
      </c>
      <c r="J29" s="35">
        <v>3573.7947441262831</v>
      </c>
      <c r="K29" s="35">
        <v>3150.144927428978</v>
      </c>
      <c r="L29" s="35">
        <v>2653.6643367690008</v>
      </c>
      <c r="M29" s="45">
        <v>2913.5477186638946</v>
      </c>
      <c r="N29" s="45">
        <v>3747.6605125207893</v>
      </c>
      <c r="O29" s="45">
        <v>3175.7415529957516</v>
      </c>
      <c r="P29" s="45">
        <v>2687.5187424785095</v>
      </c>
      <c r="Q29" s="97">
        <v>3153.0249371211935</v>
      </c>
      <c r="R29" s="251">
        <f t="shared" si="0"/>
        <v>36905.000000000007</v>
      </c>
      <c r="T29" s="34"/>
      <c r="U29" s="35"/>
      <c r="V29" s="35"/>
      <c r="W29" s="35"/>
      <c r="X29" s="35"/>
      <c r="Y29" s="35"/>
      <c r="Z29" s="35"/>
      <c r="AA29" s="45"/>
      <c r="AB29" s="45"/>
      <c r="AC29" s="45"/>
      <c r="AD29" s="45"/>
      <c r="AE29" s="97"/>
      <c r="AF29" s="122">
        <v>0</v>
      </c>
    </row>
    <row r="30" spans="2:32" x14ac:dyDescent="0.2">
      <c r="B30" s="202">
        <v>6032</v>
      </c>
      <c r="C30" s="182" t="s">
        <v>71</v>
      </c>
      <c r="D30" s="182" t="s">
        <v>34</v>
      </c>
      <c r="E30" s="217" t="s">
        <v>361</v>
      </c>
      <c r="F30" s="34">
        <v>2865.4938025521215</v>
      </c>
      <c r="G30" s="35">
        <v>2750.4957201028924</v>
      </c>
      <c r="H30" s="35">
        <v>2908.9386117288827</v>
      </c>
      <c r="I30" s="35">
        <v>2649.102522589194</v>
      </c>
      <c r="J30" s="35">
        <v>3354.2380930957584</v>
      </c>
      <c r="K30" s="35">
        <v>2974.6940373597481</v>
      </c>
      <c r="L30" s="35">
        <v>2499.2838592063258</v>
      </c>
      <c r="M30" s="45">
        <v>2752.5191318665775</v>
      </c>
      <c r="N30" s="45">
        <v>3531.0696149200371</v>
      </c>
      <c r="O30" s="45">
        <v>2987.298288333925</v>
      </c>
      <c r="P30" s="45">
        <v>2542.2794489733951</v>
      </c>
      <c r="Q30" s="97">
        <v>2974.5868692711497</v>
      </c>
      <c r="R30" s="251">
        <f t="shared" si="0"/>
        <v>34790.000000000015</v>
      </c>
      <c r="T30" s="34"/>
      <c r="U30" s="35"/>
      <c r="V30" s="35"/>
      <c r="W30" s="35"/>
      <c r="X30" s="35"/>
      <c r="Y30" s="35"/>
      <c r="Z30" s="35"/>
      <c r="AA30" s="45"/>
      <c r="AB30" s="45"/>
      <c r="AC30" s="45"/>
      <c r="AD30" s="45"/>
      <c r="AE30" s="97"/>
      <c r="AF30" s="122">
        <v>0</v>
      </c>
    </row>
    <row r="31" spans="2:32" x14ac:dyDescent="0.2">
      <c r="B31" s="203">
        <v>6033</v>
      </c>
      <c r="C31" s="181" t="s">
        <v>72</v>
      </c>
      <c r="D31" s="181" t="s">
        <v>347</v>
      </c>
      <c r="E31" s="216" t="s">
        <v>360</v>
      </c>
      <c r="F31" s="55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43">
        <v>0</v>
      </c>
      <c r="N31" s="43">
        <v>0</v>
      </c>
      <c r="O31" s="43">
        <v>0</v>
      </c>
      <c r="P31" s="43">
        <v>0</v>
      </c>
      <c r="Q31" s="96">
        <v>0</v>
      </c>
      <c r="R31" s="250">
        <f t="shared" si="0"/>
        <v>0</v>
      </c>
      <c r="T31" s="55"/>
      <c r="U31" s="36"/>
      <c r="V31" s="36"/>
      <c r="W31" s="36"/>
      <c r="X31" s="36"/>
      <c r="Y31" s="36"/>
      <c r="Z31" s="36"/>
      <c r="AA31" s="43"/>
      <c r="AB31" s="43"/>
      <c r="AC31" s="43"/>
      <c r="AD31" s="43"/>
      <c r="AE31" s="96"/>
      <c r="AF31" s="124"/>
    </row>
    <row r="32" spans="2:32" x14ac:dyDescent="0.2">
      <c r="B32" s="205">
        <v>6031</v>
      </c>
      <c r="C32" s="186" t="s">
        <v>73</v>
      </c>
      <c r="D32" s="186" t="s">
        <v>347</v>
      </c>
      <c r="E32" s="221" t="s">
        <v>361</v>
      </c>
      <c r="F32" s="59">
        <v>0</v>
      </c>
      <c r="G32" s="60">
        <v>0</v>
      </c>
      <c r="H32" s="60">
        <v>0</v>
      </c>
      <c r="I32" s="60">
        <v>0</v>
      </c>
      <c r="J32" s="60">
        <v>0</v>
      </c>
      <c r="K32" s="60">
        <v>0</v>
      </c>
      <c r="L32" s="60">
        <v>0</v>
      </c>
      <c r="M32" s="61">
        <v>0</v>
      </c>
      <c r="N32" s="61">
        <v>0</v>
      </c>
      <c r="O32" s="61">
        <v>0</v>
      </c>
      <c r="P32" s="61">
        <v>0</v>
      </c>
      <c r="Q32" s="100">
        <v>0</v>
      </c>
      <c r="R32" s="256">
        <f t="shared" si="0"/>
        <v>0</v>
      </c>
      <c r="T32" s="59"/>
      <c r="U32" s="60"/>
      <c r="V32" s="60"/>
      <c r="W32" s="60"/>
      <c r="X32" s="60"/>
      <c r="Y32" s="60"/>
      <c r="Z32" s="60"/>
      <c r="AA32" s="61"/>
      <c r="AB32" s="61"/>
      <c r="AC32" s="61"/>
      <c r="AD32" s="61"/>
      <c r="AE32" s="100"/>
      <c r="AF32" s="130"/>
    </row>
    <row r="33" spans="2:32" x14ac:dyDescent="0.2">
      <c r="B33" s="206">
        <v>6034</v>
      </c>
      <c r="C33" s="187" t="s">
        <v>74</v>
      </c>
      <c r="D33" s="187" t="s">
        <v>12</v>
      </c>
      <c r="E33" s="222" t="s">
        <v>360</v>
      </c>
      <c r="F33" s="62">
        <v>0</v>
      </c>
      <c r="G33" s="63">
        <v>0</v>
      </c>
      <c r="H33" s="63">
        <v>0</v>
      </c>
      <c r="I33" s="63">
        <v>0</v>
      </c>
      <c r="J33" s="63">
        <v>0</v>
      </c>
      <c r="K33" s="63">
        <v>0</v>
      </c>
      <c r="L33" s="63">
        <v>0</v>
      </c>
      <c r="M33" s="64">
        <v>0</v>
      </c>
      <c r="N33" s="64">
        <v>0</v>
      </c>
      <c r="O33" s="64">
        <v>0</v>
      </c>
      <c r="P33" s="64">
        <v>0</v>
      </c>
      <c r="Q33" s="101">
        <v>0</v>
      </c>
      <c r="R33" s="257">
        <f t="shared" si="0"/>
        <v>0</v>
      </c>
      <c r="T33" s="62"/>
      <c r="U33" s="63"/>
      <c r="V33" s="63"/>
      <c r="W33" s="63"/>
      <c r="X33" s="63"/>
      <c r="Y33" s="63"/>
      <c r="Z33" s="63"/>
      <c r="AA33" s="64"/>
      <c r="AB33" s="64"/>
      <c r="AC33" s="64"/>
      <c r="AD33" s="64"/>
      <c r="AE33" s="101"/>
      <c r="AF33" s="128">
        <v>0</v>
      </c>
    </row>
    <row r="34" spans="2:32" x14ac:dyDescent="0.2">
      <c r="B34" s="203">
        <v>6035</v>
      </c>
      <c r="C34" s="181" t="s">
        <v>75</v>
      </c>
      <c r="D34" s="181" t="s">
        <v>347</v>
      </c>
      <c r="E34" s="216" t="s">
        <v>360</v>
      </c>
      <c r="F34" s="41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3">
        <v>0</v>
      </c>
      <c r="N34" s="43">
        <v>0</v>
      </c>
      <c r="O34" s="43">
        <v>0</v>
      </c>
      <c r="P34" s="43">
        <v>0</v>
      </c>
      <c r="Q34" s="96">
        <v>0</v>
      </c>
      <c r="R34" s="250">
        <f t="shared" si="0"/>
        <v>0</v>
      </c>
      <c r="T34" s="41"/>
      <c r="U34" s="42"/>
      <c r="V34" s="42"/>
      <c r="W34" s="42"/>
      <c r="X34" s="42"/>
      <c r="Y34" s="42"/>
      <c r="Z34" s="42"/>
      <c r="AA34" s="43"/>
      <c r="AB34" s="43"/>
      <c r="AC34" s="43"/>
      <c r="AD34" s="43"/>
      <c r="AE34" s="96"/>
      <c r="AF34" s="124"/>
    </row>
    <row r="35" spans="2:32" x14ac:dyDescent="0.2">
      <c r="B35" s="204">
        <v>6038</v>
      </c>
      <c r="C35" s="185" t="s">
        <v>76</v>
      </c>
      <c r="D35" s="185" t="s">
        <v>347</v>
      </c>
      <c r="E35" s="220" t="s">
        <v>361</v>
      </c>
      <c r="F35" s="56">
        <v>0</v>
      </c>
      <c r="G35" s="57">
        <v>0</v>
      </c>
      <c r="H35" s="57">
        <v>0</v>
      </c>
      <c r="I35" s="57">
        <v>0</v>
      </c>
      <c r="J35" s="57">
        <v>0</v>
      </c>
      <c r="K35" s="57">
        <v>0</v>
      </c>
      <c r="L35" s="57">
        <v>0</v>
      </c>
      <c r="M35" s="58">
        <v>0</v>
      </c>
      <c r="N35" s="58">
        <v>0</v>
      </c>
      <c r="O35" s="58">
        <v>0</v>
      </c>
      <c r="P35" s="58">
        <v>0</v>
      </c>
      <c r="Q35" s="99">
        <v>0</v>
      </c>
      <c r="R35" s="255">
        <f t="shared" si="0"/>
        <v>0</v>
      </c>
      <c r="T35" s="56"/>
      <c r="U35" s="57"/>
      <c r="V35" s="57"/>
      <c r="W35" s="57"/>
      <c r="X35" s="57"/>
      <c r="Y35" s="57"/>
      <c r="Z35" s="57"/>
      <c r="AA35" s="58"/>
      <c r="AB35" s="58"/>
      <c r="AC35" s="58"/>
      <c r="AD35" s="58"/>
      <c r="AE35" s="99"/>
      <c r="AF35" s="124">
        <v>0</v>
      </c>
    </row>
    <row r="36" spans="2:32" x14ac:dyDescent="0.2">
      <c r="B36" s="203">
        <v>6037</v>
      </c>
      <c r="C36" s="181" t="s">
        <v>77</v>
      </c>
      <c r="D36" s="181" t="s">
        <v>347</v>
      </c>
      <c r="E36" s="216" t="s">
        <v>360</v>
      </c>
      <c r="F36" s="41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3">
        <v>0</v>
      </c>
      <c r="N36" s="43">
        <v>0</v>
      </c>
      <c r="O36" s="43">
        <v>0</v>
      </c>
      <c r="P36" s="43">
        <v>0</v>
      </c>
      <c r="Q36" s="96">
        <v>0</v>
      </c>
      <c r="R36" s="250">
        <f t="shared" si="0"/>
        <v>0</v>
      </c>
      <c r="T36" s="41"/>
      <c r="U36" s="42"/>
      <c r="V36" s="42"/>
      <c r="W36" s="42"/>
      <c r="X36" s="42"/>
      <c r="Y36" s="42"/>
      <c r="Z36" s="42"/>
      <c r="AA36" s="43"/>
      <c r="AB36" s="43"/>
      <c r="AC36" s="43"/>
      <c r="AD36" s="43"/>
      <c r="AE36" s="96"/>
      <c r="AF36" s="132">
        <v>0</v>
      </c>
    </row>
    <row r="37" spans="2:32" x14ac:dyDescent="0.2">
      <c r="B37" s="204">
        <v>6039</v>
      </c>
      <c r="C37" s="185" t="s">
        <v>78</v>
      </c>
      <c r="D37" s="185" t="s">
        <v>347</v>
      </c>
      <c r="E37" s="220" t="s">
        <v>362</v>
      </c>
      <c r="F37" s="56">
        <v>0</v>
      </c>
      <c r="G37" s="57">
        <v>0</v>
      </c>
      <c r="H37" s="57">
        <v>0</v>
      </c>
      <c r="I37" s="57">
        <v>0</v>
      </c>
      <c r="J37" s="57">
        <v>0</v>
      </c>
      <c r="K37" s="57">
        <v>0</v>
      </c>
      <c r="L37" s="57">
        <v>0</v>
      </c>
      <c r="M37" s="58">
        <v>0</v>
      </c>
      <c r="N37" s="58">
        <v>0</v>
      </c>
      <c r="O37" s="58">
        <v>0</v>
      </c>
      <c r="P37" s="58">
        <v>0</v>
      </c>
      <c r="Q37" s="99">
        <v>0</v>
      </c>
      <c r="R37" s="255">
        <f t="shared" si="0"/>
        <v>0</v>
      </c>
      <c r="T37" s="56"/>
      <c r="U37" s="57"/>
      <c r="V37" s="57"/>
      <c r="W37" s="57"/>
      <c r="X37" s="57"/>
      <c r="Y37" s="57"/>
      <c r="Z37" s="57"/>
      <c r="AA37" s="58"/>
      <c r="AB37" s="58"/>
      <c r="AC37" s="58"/>
      <c r="AD37" s="58"/>
      <c r="AE37" s="99"/>
      <c r="AF37" s="124">
        <v>0</v>
      </c>
    </row>
    <row r="38" spans="2:32" x14ac:dyDescent="0.2">
      <c r="B38" s="131">
        <v>6036</v>
      </c>
      <c r="C38" s="179" t="s">
        <v>79</v>
      </c>
      <c r="D38" s="179" t="s">
        <v>347</v>
      </c>
      <c r="E38" s="214" t="s">
        <v>361</v>
      </c>
      <c r="F38" s="52">
        <v>0</v>
      </c>
      <c r="G38" s="53">
        <v>0</v>
      </c>
      <c r="H38" s="53">
        <v>0</v>
      </c>
      <c r="I38" s="53">
        <v>0</v>
      </c>
      <c r="J38" s="53">
        <v>0</v>
      </c>
      <c r="K38" s="53">
        <v>0</v>
      </c>
      <c r="L38" s="53">
        <v>0</v>
      </c>
      <c r="M38" s="54">
        <v>0</v>
      </c>
      <c r="N38" s="54">
        <v>0</v>
      </c>
      <c r="O38" s="54">
        <v>0</v>
      </c>
      <c r="P38" s="54">
        <v>0</v>
      </c>
      <c r="Q38" s="98">
        <v>0</v>
      </c>
      <c r="R38" s="254">
        <f t="shared" si="0"/>
        <v>0</v>
      </c>
      <c r="T38" s="52"/>
      <c r="U38" s="53"/>
      <c r="V38" s="53"/>
      <c r="W38" s="53"/>
      <c r="X38" s="53"/>
      <c r="Y38" s="53"/>
      <c r="Z38" s="53"/>
      <c r="AA38" s="54"/>
      <c r="AB38" s="54"/>
      <c r="AC38" s="54"/>
      <c r="AD38" s="54"/>
      <c r="AE38" s="98"/>
      <c r="AF38" s="133"/>
    </row>
    <row r="39" spans="2:32" x14ac:dyDescent="0.2">
      <c r="B39" s="202">
        <v>6040</v>
      </c>
      <c r="C39" s="182" t="s">
        <v>80</v>
      </c>
      <c r="D39" s="182" t="s">
        <v>452</v>
      </c>
      <c r="E39" s="217" t="s">
        <v>361</v>
      </c>
      <c r="F39" s="34">
        <v>1991.7658022073958</v>
      </c>
      <c r="G39" s="35">
        <v>1916.6530292176071</v>
      </c>
      <c r="H39" s="35">
        <v>2028.8798258224278</v>
      </c>
      <c r="I39" s="35">
        <v>1844.6769057422875</v>
      </c>
      <c r="J39" s="35">
        <v>2332.4712615628491</v>
      </c>
      <c r="K39" s="35">
        <v>2060.2801692831963</v>
      </c>
      <c r="L39" s="35">
        <v>1739.4582361230807</v>
      </c>
      <c r="M39" s="45">
        <v>1929.9102501493833</v>
      </c>
      <c r="N39" s="45">
        <v>2450.8000810740641</v>
      </c>
      <c r="O39" s="45">
        <v>2072.9501033085257</v>
      </c>
      <c r="P39" s="45">
        <v>1773.6801367977157</v>
      </c>
      <c r="Q39" s="97">
        <v>2066.4741987114899</v>
      </c>
      <c r="R39" s="251">
        <f t="shared" si="0"/>
        <v>24208.000000000025</v>
      </c>
      <c r="T39" s="34"/>
      <c r="U39" s="35"/>
      <c r="V39" s="35"/>
      <c r="W39" s="35"/>
      <c r="X39" s="35"/>
      <c r="Y39" s="35"/>
      <c r="Z39" s="35"/>
      <c r="AA39" s="45"/>
      <c r="AB39" s="45"/>
      <c r="AC39" s="45"/>
      <c r="AD39" s="45"/>
      <c r="AE39" s="97"/>
      <c r="AF39" s="122">
        <v>0</v>
      </c>
    </row>
    <row r="40" spans="2:32" x14ac:dyDescent="0.2">
      <c r="B40" s="202">
        <v>6041</v>
      </c>
      <c r="C40" s="182" t="s">
        <v>81</v>
      </c>
      <c r="D40" s="182" t="s">
        <v>4</v>
      </c>
      <c r="E40" s="217" t="s">
        <v>361</v>
      </c>
      <c r="F40" s="34">
        <v>3795.7106600706516</v>
      </c>
      <c r="G40" s="35">
        <v>3618.4327886706928</v>
      </c>
      <c r="H40" s="35">
        <v>3817.3400155142053</v>
      </c>
      <c r="I40" s="35">
        <v>3504.3778555580493</v>
      </c>
      <c r="J40" s="35">
        <v>4435.6931498056838</v>
      </c>
      <c r="K40" s="35">
        <v>3923.049789121239</v>
      </c>
      <c r="L40" s="35">
        <v>3303.0694435032328</v>
      </c>
      <c r="M40" s="45">
        <v>3609.4218613664566</v>
      </c>
      <c r="N40" s="45">
        <v>4664.2719780417992</v>
      </c>
      <c r="O40" s="45">
        <v>3950.0909312918884</v>
      </c>
      <c r="P40" s="45">
        <v>3340.5769104033325</v>
      </c>
      <c r="Q40" s="97">
        <v>3935.964616652795</v>
      </c>
      <c r="R40" s="251">
        <f t="shared" si="0"/>
        <v>45898.000000000029</v>
      </c>
      <c r="T40" s="34"/>
      <c r="U40" s="35"/>
      <c r="V40" s="35"/>
      <c r="W40" s="35"/>
      <c r="X40" s="35"/>
      <c r="Y40" s="35"/>
      <c r="Z40" s="35"/>
      <c r="AA40" s="45"/>
      <c r="AB40" s="45"/>
      <c r="AC40" s="45"/>
      <c r="AD40" s="45"/>
      <c r="AE40" s="97"/>
      <c r="AF40" s="122">
        <v>0</v>
      </c>
    </row>
    <row r="41" spans="2:32" x14ac:dyDescent="0.2">
      <c r="B41" s="202">
        <v>6042</v>
      </c>
      <c r="C41" s="182" t="s">
        <v>82</v>
      </c>
      <c r="D41" s="182" t="s">
        <v>5</v>
      </c>
      <c r="E41" s="217" t="s">
        <v>360</v>
      </c>
      <c r="F41" s="34">
        <v>2499.3813153257288</v>
      </c>
      <c r="G41" s="35">
        <v>2363.2110171666195</v>
      </c>
      <c r="H41" s="35">
        <v>2489.7943226368593</v>
      </c>
      <c r="I41" s="39">
        <v>2290.8425964846315</v>
      </c>
      <c r="J41" s="39">
        <v>2949.8462876106769</v>
      </c>
      <c r="K41" s="39">
        <v>2571.1690162429372</v>
      </c>
      <c r="L41" s="39">
        <v>2167.6895045193328</v>
      </c>
      <c r="M41" s="40">
        <v>2340.5024178822418</v>
      </c>
      <c r="N41" s="40">
        <v>3068.3668485408675</v>
      </c>
      <c r="O41" s="40">
        <v>2614.0839778859445</v>
      </c>
      <c r="P41" s="45">
        <v>2166.3799994725396</v>
      </c>
      <c r="Q41" s="97">
        <v>2578.7326962316415</v>
      </c>
      <c r="R41" s="251">
        <f t="shared" si="0"/>
        <v>30100.000000000018</v>
      </c>
      <c r="T41" s="34"/>
      <c r="U41" s="35"/>
      <c r="V41" s="35"/>
      <c r="W41" s="39"/>
      <c r="X41" s="39"/>
      <c r="Y41" s="39"/>
      <c r="Z41" s="39"/>
      <c r="AA41" s="40"/>
      <c r="AB41" s="40"/>
      <c r="AC41" s="40"/>
      <c r="AD41" s="45"/>
      <c r="AE41" s="97"/>
      <c r="AF41" s="122">
        <v>0</v>
      </c>
    </row>
    <row r="42" spans="2:32" x14ac:dyDescent="0.2">
      <c r="B42" s="202">
        <v>6045</v>
      </c>
      <c r="C42" s="182" t="s">
        <v>83</v>
      </c>
      <c r="D42" s="182" t="s">
        <v>3</v>
      </c>
      <c r="E42" s="217" t="s">
        <v>362</v>
      </c>
      <c r="F42" s="34">
        <v>3004.4947462872447</v>
      </c>
      <c r="G42" s="35">
        <v>2891.0925061290322</v>
      </c>
      <c r="H42" s="35">
        <v>3047.1230108733394</v>
      </c>
      <c r="I42" s="39">
        <v>2783.3476304320966</v>
      </c>
      <c r="J42" s="39">
        <v>3517.7983405441742</v>
      </c>
      <c r="K42" s="39">
        <v>3110.2954361567704</v>
      </c>
      <c r="L42" s="39">
        <v>2622.5675686012992</v>
      </c>
      <c r="M42" s="40">
        <v>2896.6967692979042</v>
      </c>
      <c r="N42" s="40">
        <v>3698.5151717767426</v>
      </c>
      <c r="O42" s="40">
        <v>3130.9288916176279</v>
      </c>
      <c r="P42" s="40">
        <v>2668.2346012742787</v>
      </c>
      <c r="Q42" s="95">
        <v>3119.2018602095104</v>
      </c>
      <c r="R42" s="249">
        <f t="shared" si="0"/>
        <v>36490.296533200024</v>
      </c>
      <c r="T42" s="34"/>
      <c r="U42" s="35"/>
      <c r="V42" s="35"/>
      <c r="W42" s="39"/>
      <c r="X42" s="39"/>
      <c r="Y42" s="39"/>
      <c r="Z42" s="39"/>
      <c r="AA42" s="40"/>
      <c r="AB42" s="40"/>
      <c r="AC42" s="40"/>
      <c r="AD42" s="40"/>
      <c r="AE42" s="95"/>
      <c r="AF42" s="122">
        <v>0</v>
      </c>
    </row>
    <row r="43" spans="2:32" x14ac:dyDescent="0.2">
      <c r="B43" s="202">
        <v>6043</v>
      </c>
      <c r="C43" s="182" t="s">
        <v>84</v>
      </c>
      <c r="D43" s="182" t="s">
        <v>37</v>
      </c>
      <c r="E43" s="217" t="s">
        <v>363</v>
      </c>
      <c r="F43" s="34">
        <v>1404.6818732366114</v>
      </c>
      <c r="G43" s="35">
        <v>1360.7774222315663</v>
      </c>
      <c r="H43" s="35">
        <v>1439.3079079383156</v>
      </c>
      <c r="I43" s="39">
        <v>1303.6084237801119</v>
      </c>
      <c r="J43" s="39">
        <v>1629.8880232577797</v>
      </c>
      <c r="K43" s="39">
        <v>1463.5029082075159</v>
      </c>
      <c r="L43" s="39">
        <v>1229.8654265966845</v>
      </c>
      <c r="M43" s="40">
        <v>1370.4558528431553</v>
      </c>
      <c r="N43" s="40">
        <v>1730.4835951295063</v>
      </c>
      <c r="O43" s="40">
        <v>1455.3837801021468</v>
      </c>
      <c r="P43" s="45">
        <v>1264.1721071479669</v>
      </c>
      <c r="Q43" s="97">
        <v>1458.8726795286577</v>
      </c>
      <c r="R43" s="251">
        <f t="shared" si="0"/>
        <v>17111.000000000018</v>
      </c>
      <c r="T43" s="34"/>
      <c r="U43" s="35"/>
      <c r="V43" s="35"/>
      <c r="W43" s="39"/>
      <c r="X43" s="39"/>
      <c r="Y43" s="39"/>
      <c r="Z43" s="39"/>
      <c r="AA43" s="40"/>
      <c r="AB43" s="40"/>
      <c r="AC43" s="40"/>
      <c r="AD43" s="45"/>
      <c r="AE43" s="97"/>
      <c r="AF43" s="122">
        <v>0</v>
      </c>
    </row>
    <row r="44" spans="2:32" x14ac:dyDescent="0.2">
      <c r="B44" s="202">
        <v>6047</v>
      </c>
      <c r="C44" s="182" t="s">
        <v>85</v>
      </c>
      <c r="D44" s="182" t="s">
        <v>453</v>
      </c>
      <c r="E44" s="217" t="s">
        <v>361</v>
      </c>
      <c r="F44" s="34">
        <v>1966.3717816919868</v>
      </c>
      <c r="G44" s="35">
        <v>1887.8698090012322</v>
      </c>
      <c r="H44" s="35">
        <v>1987.7474642394482</v>
      </c>
      <c r="I44" s="39">
        <v>1817.0702653090177</v>
      </c>
      <c r="J44" s="39">
        <v>2298.7986581482646</v>
      </c>
      <c r="K44" s="39">
        <v>2034.3608095673076</v>
      </c>
      <c r="L44" s="39">
        <v>1715.0138936376272</v>
      </c>
      <c r="M44" s="40">
        <v>1886.1312978007188</v>
      </c>
      <c r="N44" s="40">
        <v>2418.5178659304806</v>
      </c>
      <c r="O44" s="40">
        <v>2045.5021926941836</v>
      </c>
      <c r="P44" s="45">
        <v>1740.2934895285568</v>
      </c>
      <c r="Q44" s="97">
        <v>2037.3224724511858</v>
      </c>
      <c r="R44" s="251">
        <f t="shared" si="0"/>
        <v>23835.000000000015</v>
      </c>
      <c r="T44" s="34"/>
      <c r="U44" s="35"/>
      <c r="V44" s="35"/>
      <c r="W44" s="39"/>
      <c r="X44" s="39"/>
      <c r="Y44" s="39"/>
      <c r="Z44" s="39"/>
      <c r="AA44" s="40"/>
      <c r="AB44" s="40"/>
      <c r="AC44" s="40"/>
      <c r="AD44" s="45"/>
      <c r="AE44" s="97"/>
      <c r="AF44" s="122">
        <v>0</v>
      </c>
    </row>
    <row r="45" spans="2:32" x14ac:dyDescent="0.2">
      <c r="B45" s="202">
        <v>6050</v>
      </c>
      <c r="C45" s="182" t="s">
        <v>86</v>
      </c>
      <c r="D45" s="182" t="s">
        <v>451</v>
      </c>
      <c r="E45" s="217" t="s">
        <v>360</v>
      </c>
      <c r="F45" s="34">
        <v>2144.3373226014305</v>
      </c>
      <c r="G45" s="35">
        <v>2057.9378313565662</v>
      </c>
      <c r="H45" s="35">
        <v>2185.2814214047717</v>
      </c>
      <c r="I45" s="39">
        <v>1973.8586807894894</v>
      </c>
      <c r="J45" s="39">
        <v>2520.4631040445215</v>
      </c>
      <c r="K45" s="39">
        <v>2225.5567310808806</v>
      </c>
      <c r="L45" s="39">
        <v>1870.9006476506845</v>
      </c>
      <c r="M45" s="40">
        <v>2064.9155802091882</v>
      </c>
      <c r="N45" s="40">
        <v>2641.1454085679479</v>
      </c>
      <c r="O45" s="40">
        <v>2236.7301531060598</v>
      </c>
      <c r="P45" s="45">
        <v>1902.9696531460238</v>
      </c>
      <c r="Q45" s="97">
        <v>2215.9034660424218</v>
      </c>
      <c r="R45" s="251">
        <f t="shared" si="0"/>
        <v>26039.999999999985</v>
      </c>
      <c r="T45" s="34"/>
      <c r="U45" s="35"/>
      <c r="V45" s="35"/>
      <c r="W45" s="39"/>
      <c r="X45" s="39"/>
      <c r="Y45" s="39"/>
      <c r="Z45" s="39"/>
      <c r="AA45" s="40"/>
      <c r="AB45" s="40"/>
      <c r="AC45" s="40"/>
      <c r="AD45" s="45"/>
      <c r="AE45" s="97"/>
      <c r="AF45" s="122">
        <v>0</v>
      </c>
    </row>
    <row r="46" spans="2:32" x14ac:dyDescent="0.2">
      <c r="B46" s="31">
        <v>6048</v>
      </c>
      <c r="C46" s="188" t="s">
        <v>87</v>
      </c>
      <c r="D46" s="188" t="s">
        <v>38</v>
      </c>
      <c r="E46" s="223" t="s">
        <v>361</v>
      </c>
      <c r="F46" s="232">
        <v>0</v>
      </c>
      <c r="G46" s="233">
        <v>0</v>
      </c>
      <c r="H46" s="233">
        <v>0</v>
      </c>
      <c r="I46" s="233">
        <v>0</v>
      </c>
      <c r="J46" s="233">
        <v>0</v>
      </c>
      <c r="K46" s="233">
        <v>0</v>
      </c>
      <c r="L46" s="233">
        <v>0</v>
      </c>
      <c r="M46" s="234">
        <v>0</v>
      </c>
      <c r="N46" s="234">
        <v>0</v>
      </c>
      <c r="O46" s="235">
        <v>0</v>
      </c>
      <c r="P46" s="235">
        <v>0</v>
      </c>
      <c r="Q46" s="236">
        <v>0</v>
      </c>
      <c r="R46" s="258">
        <f t="shared" si="0"/>
        <v>0</v>
      </c>
      <c r="T46" s="232"/>
      <c r="U46" s="233"/>
      <c r="V46" s="233"/>
      <c r="W46" s="233"/>
      <c r="X46" s="233"/>
      <c r="Y46" s="233"/>
      <c r="Z46" s="233"/>
      <c r="AA46" s="234"/>
      <c r="AB46" s="234"/>
      <c r="AC46" s="235"/>
      <c r="AD46" s="235"/>
      <c r="AE46" s="236"/>
      <c r="AF46" s="122">
        <v>0</v>
      </c>
    </row>
    <row r="47" spans="2:32" x14ac:dyDescent="0.2">
      <c r="B47" s="131">
        <v>6049</v>
      </c>
      <c r="C47" s="179" t="s">
        <v>88</v>
      </c>
      <c r="D47" s="179" t="s">
        <v>9</v>
      </c>
      <c r="E47" s="214" t="s">
        <v>360</v>
      </c>
      <c r="F47" s="55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7">
        <v>0</v>
      </c>
      <c r="N47" s="37">
        <v>0</v>
      </c>
      <c r="O47" s="37">
        <v>0</v>
      </c>
      <c r="P47" s="37">
        <v>0</v>
      </c>
      <c r="Q47" s="94">
        <v>0</v>
      </c>
      <c r="R47" s="248">
        <f t="shared" si="0"/>
        <v>0</v>
      </c>
      <c r="T47" s="55"/>
      <c r="U47" s="36"/>
      <c r="V47" s="36"/>
      <c r="W47" s="36"/>
      <c r="X47" s="36"/>
      <c r="Y47" s="36"/>
      <c r="Z47" s="36"/>
      <c r="AA47" s="37"/>
      <c r="AB47" s="37"/>
      <c r="AC47" s="37"/>
      <c r="AD47" s="37"/>
      <c r="AE47" s="94"/>
      <c r="AF47" s="122">
        <v>0</v>
      </c>
    </row>
    <row r="48" spans="2:32" x14ac:dyDescent="0.2">
      <c r="B48" s="202">
        <v>6046</v>
      </c>
      <c r="C48" s="182" t="s">
        <v>89</v>
      </c>
      <c r="D48" s="182" t="s">
        <v>7</v>
      </c>
      <c r="E48" s="217" t="s">
        <v>360</v>
      </c>
      <c r="F48" s="34">
        <v>2313.9212741217661</v>
      </c>
      <c r="G48" s="35">
        <v>2227.7701077577185</v>
      </c>
      <c r="H48" s="35">
        <v>2352.8509881981372</v>
      </c>
      <c r="I48" s="39">
        <v>2137.3462661610042</v>
      </c>
      <c r="J48" s="39">
        <v>2727.318492040567</v>
      </c>
      <c r="K48" s="39">
        <v>2392.5746123141107</v>
      </c>
      <c r="L48" s="39">
        <v>2020.7429486862611</v>
      </c>
      <c r="M48" s="40">
        <v>2238.4492785966381</v>
      </c>
      <c r="N48" s="40">
        <v>2846.1362648347208</v>
      </c>
      <c r="O48" s="40">
        <v>2418.1734363482838</v>
      </c>
      <c r="P48" s="45">
        <v>2055.2427817033849</v>
      </c>
      <c r="Q48" s="97">
        <v>2392.4845492374193</v>
      </c>
      <c r="R48" s="251">
        <f t="shared" si="0"/>
        <v>28123.011000000013</v>
      </c>
      <c r="T48" s="34"/>
      <c r="U48" s="35"/>
      <c r="V48" s="35"/>
      <c r="W48" s="39"/>
      <c r="X48" s="39"/>
      <c r="Y48" s="39"/>
      <c r="Z48" s="39"/>
      <c r="AA48" s="40"/>
      <c r="AB48" s="40"/>
      <c r="AC48" s="40"/>
      <c r="AD48" s="45"/>
      <c r="AE48" s="97"/>
      <c r="AF48" s="122">
        <v>0</v>
      </c>
    </row>
    <row r="49" spans="2:32" x14ac:dyDescent="0.2">
      <c r="B49" s="131">
        <v>6051</v>
      </c>
      <c r="C49" s="179" t="s">
        <v>90</v>
      </c>
      <c r="D49" s="179" t="s">
        <v>347</v>
      </c>
      <c r="E49" s="214" t="s">
        <v>361</v>
      </c>
      <c r="F49" s="52">
        <v>0</v>
      </c>
      <c r="G49" s="53">
        <v>0</v>
      </c>
      <c r="H49" s="53">
        <v>0</v>
      </c>
      <c r="I49" s="53">
        <v>0</v>
      </c>
      <c r="J49" s="53">
        <v>0</v>
      </c>
      <c r="K49" s="53">
        <v>0</v>
      </c>
      <c r="L49" s="53">
        <v>0</v>
      </c>
      <c r="M49" s="54">
        <v>0</v>
      </c>
      <c r="N49" s="54">
        <v>0</v>
      </c>
      <c r="O49" s="54">
        <v>0</v>
      </c>
      <c r="P49" s="54">
        <v>0</v>
      </c>
      <c r="Q49" s="98">
        <v>0</v>
      </c>
      <c r="R49" s="254">
        <f t="shared" si="0"/>
        <v>0</v>
      </c>
      <c r="T49" s="52"/>
      <c r="U49" s="53"/>
      <c r="V49" s="53"/>
      <c r="W49" s="53"/>
      <c r="X49" s="53"/>
      <c r="Y49" s="53"/>
      <c r="Z49" s="53"/>
      <c r="AA49" s="54"/>
      <c r="AB49" s="54"/>
      <c r="AC49" s="54"/>
      <c r="AD49" s="54"/>
      <c r="AE49" s="98"/>
      <c r="AF49" s="132">
        <v>0</v>
      </c>
    </row>
    <row r="50" spans="2:32" x14ac:dyDescent="0.2">
      <c r="B50" s="202">
        <v>6052</v>
      </c>
      <c r="C50" s="182" t="s">
        <v>91</v>
      </c>
      <c r="D50" s="182" t="s">
        <v>453</v>
      </c>
      <c r="E50" s="217" t="s">
        <v>361</v>
      </c>
      <c r="F50" s="34">
        <v>808.45665486998212</v>
      </c>
      <c r="G50" s="35">
        <v>778.88983829206961</v>
      </c>
      <c r="H50" s="35">
        <v>823.47890664025067</v>
      </c>
      <c r="I50" s="39">
        <v>749.57481292189527</v>
      </c>
      <c r="J50" s="39">
        <v>936.09399283016216</v>
      </c>
      <c r="K50" s="39">
        <v>840.98210986741117</v>
      </c>
      <c r="L50" s="39">
        <v>706.45042460912941</v>
      </c>
      <c r="M50" s="40">
        <v>781.94095806350219</v>
      </c>
      <c r="N50" s="40">
        <v>995.11094814722298</v>
      </c>
      <c r="O50" s="45">
        <v>836.61467235069927</v>
      </c>
      <c r="P50" s="45">
        <v>723.30403143602132</v>
      </c>
      <c r="Q50" s="97">
        <v>840.10264997165905</v>
      </c>
      <c r="R50" s="251">
        <f t="shared" si="0"/>
        <v>9821.0000000000036</v>
      </c>
      <c r="T50" s="34"/>
      <c r="U50" s="35"/>
      <c r="V50" s="35"/>
      <c r="W50" s="39"/>
      <c r="X50" s="39"/>
      <c r="Y50" s="39"/>
      <c r="Z50" s="39"/>
      <c r="AA50" s="40"/>
      <c r="AB50" s="40"/>
      <c r="AC50" s="45"/>
      <c r="AD50" s="45"/>
      <c r="AE50" s="97"/>
      <c r="AF50" s="122">
        <v>0</v>
      </c>
    </row>
    <row r="51" spans="2:32" x14ac:dyDescent="0.2">
      <c r="B51" s="202">
        <v>6053</v>
      </c>
      <c r="C51" s="182" t="s">
        <v>92</v>
      </c>
      <c r="D51" s="182" t="s">
        <v>10</v>
      </c>
      <c r="E51" s="217" t="s">
        <v>360</v>
      </c>
      <c r="F51" s="34">
        <v>1193.7711221468473</v>
      </c>
      <c r="G51" s="35">
        <v>1151.0524493227515</v>
      </c>
      <c r="H51" s="35">
        <v>1219.5313078078295</v>
      </c>
      <c r="I51" s="39">
        <v>1101.4867230488856</v>
      </c>
      <c r="J51" s="39">
        <v>1396.40711492071</v>
      </c>
      <c r="K51" s="39">
        <v>1244.0514777088626</v>
      </c>
      <c r="L51" s="39">
        <v>1043.2379065523987</v>
      </c>
      <c r="M51" s="40">
        <v>1154.4576342734547</v>
      </c>
      <c r="N51" s="45">
        <v>1471.4043385136815</v>
      </c>
      <c r="O51" s="45">
        <v>1243.1848624894451</v>
      </c>
      <c r="P51" s="45">
        <v>1066.1466770705813</v>
      </c>
      <c r="Q51" s="97">
        <v>1235.2683861445455</v>
      </c>
      <c r="R51" s="251">
        <f t="shared" si="0"/>
        <v>14519.999999999993</v>
      </c>
      <c r="T51" s="34"/>
      <c r="U51" s="35"/>
      <c r="V51" s="35"/>
      <c r="W51" s="39"/>
      <c r="X51" s="39"/>
      <c r="Y51" s="39"/>
      <c r="Z51" s="39"/>
      <c r="AA51" s="40"/>
      <c r="AB51" s="45"/>
      <c r="AC51" s="45"/>
      <c r="AD51" s="45"/>
      <c r="AE51" s="97"/>
      <c r="AF51" s="122">
        <v>0</v>
      </c>
    </row>
    <row r="52" spans="2:32" x14ac:dyDescent="0.2">
      <c r="B52" s="202">
        <v>6055</v>
      </c>
      <c r="C52" s="182" t="s">
        <v>93</v>
      </c>
      <c r="D52" s="182" t="s">
        <v>453</v>
      </c>
      <c r="E52" s="217" t="s">
        <v>361</v>
      </c>
      <c r="F52" s="34">
        <v>1235.6425197824908</v>
      </c>
      <c r="G52" s="35">
        <v>1196.4607235877061</v>
      </c>
      <c r="H52" s="35">
        <v>1264.6850182222163</v>
      </c>
      <c r="I52" s="39">
        <v>1142.1860615140365</v>
      </c>
      <c r="J52" s="39">
        <v>1450.4371144979611</v>
      </c>
      <c r="K52" s="39">
        <v>1287.5706165771617</v>
      </c>
      <c r="L52" s="39">
        <v>1081.0878764583792</v>
      </c>
      <c r="M52" s="40">
        <v>1200.8846089380404</v>
      </c>
      <c r="N52" s="45">
        <v>1524.2377718425919</v>
      </c>
      <c r="O52" s="45">
        <v>1290.3587256462979</v>
      </c>
      <c r="P52" s="45">
        <v>1106.1177109633181</v>
      </c>
      <c r="Q52" s="97">
        <v>1279.331251969799</v>
      </c>
      <c r="R52" s="251">
        <f t="shared" si="0"/>
        <v>15058.999999999998</v>
      </c>
      <c r="T52" s="34"/>
      <c r="U52" s="35"/>
      <c r="V52" s="35"/>
      <c r="W52" s="39"/>
      <c r="X52" s="39"/>
      <c r="Y52" s="39"/>
      <c r="Z52" s="39"/>
      <c r="AA52" s="40"/>
      <c r="AB52" s="45"/>
      <c r="AC52" s="45"/>
      <c r="AD52" s="45"/>
      <c r="AE52" s="97"/>
      <c r="AF52" s="122">
        <v>0</v>
      </c>
    </row>
    <row r="53" spans="2:32" x14ac:dyDescent="0.2">
      <c r="B53" s="207">
        <v>6056</v>
      </c>
      <c r="C53" s="183" t="s">
        <v>94</v>
      </c>
      <c r="D53" s="183" t="s">
        <v>7</v>
      </c>
      <c r="E53" s="218" t="s">
        <v>360</v>
      </c>
      <c r="F53" s="46">
        <v>3576.2911255650142</v>
      </c>
      <c r="G53" s="48">
        <v>3475.0401560591545</v>
      </c>
      <c r="H53" s="48">
        <v>3679.9677313865259</v>
      </c>
      <c r="I53" s="47">
        <v>3316.2553975711012</v>
      </c>
      <c r="J53" s="47">
        <v>4201.3492107112352</v>
      </c>
      <c r="K53" s="47">
        <v>3719.0212765649949</v>
      </c>
      <c r="L53" s="47">
        <v>3133.4154926949768</v>
      </c>
      <c r="M53" s="68">
        <v>3509.233448123256</v>
      </c>
      <c r="N53" s="69">
        <v>4412.3203433245062</v>
      </c>
      <c r="O53" s="69">
        <v>3733.0151465114095</v>
      </c>
      <c r="P53" s="69">
        <v>3216.9156402489962</v>
      </c>
      <c r="Q53" s="104">
        <v>3709.1870312387905</v>
      </c>
      <c r="R53" s="252">
        <f t="shared" si="0"/>
        <v>43682.011999999966</v>
      </c>
      <c r="T53" s="46"/>
      <c r="U53" s="48"/>
      <c r="V53" s="48"/>
      <c r="W53" s="47"/>
      <c r="X53" s="47"/>
      <c r="Y53" s="47"/>
      <c r="Z53" s="47"/>
      <c r="AA53" s="68"/>
      <c r="AB53" s="69"/>
      <c r="AC53" s="69"/>
      <c r="AD53" s="69"/>
      <c r="AE53" s="104"/>
      <c r="AF53" s="126">
        <v>0</v>
      </c>
    </row>
    <row r="54" spans="2:32" x14ac:dyDescent="0.2">
      <c r="B54" s="208">
        <v>6057</v>
      </c>
      <c r="C54" s="184" t="s">
        <v>95</v>
      </c>
      <c r="D54" s="184" t="s">
        <v>9</v>
      </c>
      <c r="E54" s="219" t="s">
        <v>360</v>
      </c>
      <c r="F54" s="49">
        <v>3199.9077799450092</v>
      </c>
      <c r="G54" s="50">
        <v>3058.1788867433543</v>
      </c>
      <c r="H54" s="50">
        <v>3220.7984798444509</v>
      </c>
      <c r="I54" s="51">
        <v>2949.5110990092267</v>
      </c>
      <c r="J54" s="51">
        <v>3732.4873353298899</v>
      </c>
      <c r="K54" s="51">
        <v>3313.4000292496125</v>
      </c>
      <c r="L54" s="51">
        <v>2786.7417183859047</v>
      </c>
      <c r="M54" s="70">
        <v>3044.5014676988053</v>
      </c>
      <c r="N54" s="71">
        <v>3932.7858115107856</v>
      </c>
      <c r="O54" s="71">
        <v>3324.7456755930239</v>
      </c>
      <c r="P54" s="71">
        <v>2820.4957680720231</v>
      </c>
      <c r="Q54" s="105">
        <v>3311.4459486178757</v>
      </c>
      <c r="R54" s="253">
        <f t="shared" si="0"/>
        <v>38694.999999999964</v>
      </c>
      <c r="T54" s="49"/>
      <c r="U54" s="50"/>
      <c r="V54" s="50"/>
      <c r="W54" s="51"/>
      <c r="X54" s="51"/>
      <c r="Y54" s="51"/>
      <c r="Z54" s="51"/>
      <c r="AA54" s="70"/>
      <c r="AB54" s="71"/>
      <c r="AC54" s="71"/>
      <c r="AD54" s="71"/>
      <c r="AE54" s="105"/>
      <c r="AF54" s="128">
        <v>0</v>
      </c>
    </row>
    <row r="55" spans="2:32" x14ac:dyDescent="0.2">
      <c r="B55" s="202">
        <v>6058</v>
      </c>
      <c r="C55" s="182" t="s">
        <v>96</v>
      </c>
      <c r="D55" s="182" t="s">
        <v>454</v>
      </c>
      <c r="E55" s="217" t="s">
        <v>361</v>
      </c>
      <c r="F55" s="34">
        <v>1114.7560895398597</v>
      </c>
      <c r="G55" s="35">
        <v>1075.8688494456276</v>
      </c>
      <c r="H55" s="35">
        <v>1137.1430074130585</v>
      </c>
      <c r="I55" s="39">
        <v>1033.7236056873878</v>
      </c>
      <c r="J55" s="39">
        <v>1303.4607246974831</v>
      </c>
      <c r="K55" s="39">
        <v>1158.0755206916149</v>
      </c>
      <c r="L55" s="39">
        <v>974.4374677786235</v>
      </c>
      <c r="M55" s="40">
        <v>1081.6751927944133</v>
      </c>
      <c r="N55" s="45">
        <v>1373.1889554547911</v>
      </c>
      <c r="O55" s="45">
        <v>1161.3610526011466</v>
      </c>
      <c r="P55" s="45">
        <v>996.58337964894076</v>
      </c>
      <c r="Q55" s="97">
        <v>1157.726154247059</v>
      </c>
      <c r="R55" s="251">
        <f t="shared" si="0"/>
        <v>13568.000000000005</v>
      </c>
      <c r="T55" s="34"/>
      <c r="U55" s="35"/>
      <c r="V55" s="35"/>
      <c r="W55" s="39"/>
      <c r="X55" s="39"/>
      <c r="Y55" s="39"/>
      <c r="Z55" s="39"/>
      <c r="AA55" s="40"/>
      <c r="AB55" s="45"/>
      <c r="AC55" s="45"/>
      <c r="AD55" s="45"/>
      <c r="AE55" s="97"/>
      <c r="AF55" s="122">
        <v>0</v>
      </c>
    </row>
    <row r="56" spans="2:32" x14ac:dyDescent="0.2">
      <c r="B56" s="131">
        <v>6059</v>
      </c>
      <c r="C56" s="179" t="s">
        <v>97</v>
      </c>
      <c r="D56" s="179" t="s">
        <v>7</v>
      </c>
      <c r="E56" s="214" t="s">
        <v>360</v>
      </c>
      <c r="F56" s="34">
        <v>1056.8886994092045</v>
      </c>
      <c r="G56" s="35">
        <v>1024.061291156846</v>
      </c>
      <c r="H56" s="35">
        <v>1085.5851329740233</v>
      </c>
      <c r="I56" s="39">
        <v>980.11460532321871</v>
      </c>
      <c r="J56" s="39">
        <v>1231.5297451973486</v>
      </c>
      <c r="K56" s="39">
        <v>1100.4620753610407</v>
      </c>
      <c r="L56" s="39">
        <v>925.43223862808145</v>
      </c>
      <c r="M56" s="40">
        <v>1033.3266221256042</v>
      </c>
      <c r="N56" s="37">
        <v>30.040956491297493</v>
      </c>
      <c r="O56" s="37">
        <v>0</v>
      </c>
      <c r="P56" s="37">
        <v>0</v>
      </c>
      <c r="Q56" s="94">
        <v>0</v>
      </c>
      <c r="R56" s="248">
        <f t="shared" si="0"/>
        <v>8467.4413666666642</v>
      </c>
      <c r="T56" s="34"/>
      <c r="U56" s="35"/>
      <c r="V56" s="35"/>
      <c r="W56" s="39"/>
      <c r="X56" s="39"/>
      <c r="Y56" s="39"/>
      <c r="Z56" s="39"/>
      <c r="AA56" s="40"/>
      <c r="AB56" s="37"/>
      <c r="AC56" s="37"/>
      <c r="AD56" s="37"/>
      <c r="AE56" s="94"/>
      <c r="AF56" s="122">
        <v>0</v>
      </c>
    </row>
    <row r="57" spans="2:32" x14ac:dyDescent="0.2">
      <c r="B57" s="202">
        <v>6060</v>
      </c>
      <c r="C57" s="182" t="s">
        <v>98</v>
      </c>
      <c r="D57" s="182" t="s">
        <v>7</v>
      </c>
      <c r="E57" s="217" t="s">
        <v>360</v>
      </c>
      <c r="F57" s="34">
        <v>1435.5024328124159</v>
      </c>
      <c r="G57" s="35">
        <v>1372.883963469872</v>
      </c>
      <c r="H57" s="39">
        <v>1451.0583532991652</v>
      </c>
      <c r="I57" s="39">
        <v>1323.4292817350524</v>
      </c>
      <c r="J57" s="39">
        <v>1680.3656057552644</v>
      </c>
      <c r="K57" s="39">
        <v>1484.601088302217</v>
      </c>
      <c r="L57" s="39">
        <v>1250.9136993059446</v>
      </c>
      <c r="M57" s="40">
        <v>1373.809806217715</v>
      </c>
      <c r="N57" s="45">
        <v>1763.9075544156888</v>
      </c>
      <c r="O57" s="45">
        <v>1493.5167320676248</v>
      </c>
      <c r="P57" s="45">
        <v>1268.3225113068499</v>
      </c>
      <c r="Q57" s="97">
        <v>1484.7009713121931</v>
      </c>
      <c r="R57" s="251">
        <f t="shared" si="0"/>
        <v>17383.012000000002</v>
      </c>
      <c r="T57" s="34"/>
      <c r="U57" s="35"/>
      <c r="V57" s="39"/>
      <c r="W57" s="39"/>
      <c r="X57" s="39"/>
      <c r="Y57" s="39"/>
      <c r="Z57" s="39"/>
      <c r="AA57" s="40"/>
      <c r="AB57" s="45"/>
      <c r="AC57" s="45"/>
      <c r="AD57" s="45"/>
      <c r="AE57" s="97"/>
      <c r="AF57" s="122">
        <v>0</v>
      </c>
    </row>
    <row r="58" spans="2:32" x14ac:dyDescent="0.2">
      <c r="B58" s="202">
        <v>6061</v>
      </c>
      <c r="C58" s="182" t="s">
        <v>99</v>
      </c>
      <c r="D58" s="182" t="s">
        <v>5</v>
      </c>
      <c r="E58" s="217" t="s">
        <v>360</v>
      </c>
      <c r="F58" s="34">
        <v>1540.5138836477927</v>
      </c>
      <c r="G58" s="35">
        <v>1501.7327084368583</v>
      </c>
      <c r="H58" s="35">
        <v>1589.1561680504954</v>
      </c>
      <c r="I58" s="39">
        <v>1434.8077535669106</v>
      </c>
      <c r="J58" s="39">
        <v>1793.7785411026452</v>
      </c>
      <c r="K58" s="39">
        <v>1607.6487394558212</v>
      </c>
      <c r="L58" s="39">
        <v>1351.5227003342179</v>
      </c>
      <c r="M58" s="40">
        <v>1518.3205662739547</v>
      </c>
      <c r="N58" s="45">
        <v>1901.661559498546</v>
      </c>
      <c r="O58" s="45">
        <v>1601.386177592108</v>
      </c>
      <c r="P58" s="45">
        <v>1395.5810382225857</v>
      </c>
      <c r="Q58" s="97">
        <v>1603.890163818073</v>
      </c>
      <c r="R58" s="251">
        <f t="shared" si="0"/>
        <v>18840.000000000007</v>
      </c>
      <c r="T58" s="34"/>
      <c r="U58" s="35"/>
      <c r="V58" s="35"/>
      <c r="W58" s="39"/>
      <c r="X58" s="39"/>
      <c r="Y58" s="39"/>
      <c r="Z58" s="39"/>
      <c r="AA58" s="40"/>
      <c r="AB58" s="45"/>
      <c r="AC58" s="45"/>
      <c r="AD58" s="45"/>
      <c r="AE58" s="97"/>
      <c r="AF58" s="122">
        <v>0</v>
      </c>
    </row>
    <row r="59" spans="2:32" x14ac:dyDescent="0.2">
      <c r="B59" s="131">
        <v>6063</v>
      </c>
      <c r="C59" s="179" t="s">
        <v>100</v>
      </c>
      <c r="D59" s="179" t="s">
        <v>11</v>
      </c>
      <c r="E59" s="214" t="s">
        <v>360</v>
      </c>
      <c r="F59" s="38">
        <v>1284.2000729102822</v>
      </c>
      <c r="G59" s="39">
        <v>1229.018178890123</v>
      </c>
      <c r="H59" s="39">
        <v>1299.1529223871112</v>
      </c>
      <c r="I59" s="36">
        <v>767.62882581248357</v>
      </c>
      <c r="J59" s="36">
        <v>0</v>
      </c>
      <c r="K59" s="36">
        <v>0</v>
      </c>
      <c r="L59" s="36">
        <v>0</v>
      </c>
      <c r="M59" s="37">
        <v>0</v>
      </c>
      <c r="N59" s="37">
        <v>0</v>
      </c>
      <c r="O59" s="37">
        <v>0</v>
      </c>
      <c r="P59" s="37">
        <v>0</v>
      </c>
      <c r="Q59" s="94">
        <v>0</v>
      </c>
      <c r="R59" s="248">
        <f t="shared" si="0"/>
        <v>4580</v>
      </c>
      <c r="T59" s="38"/>
      <c r="U59" s="39"/>
      <c r="V59" s="39"/>
      <c r="W59" s="36"/>
      <c r="X59" s="36"/>
      <c r="Y59" s="36"/>
      <c r="Z59" s="36"/>
      <c r="AA59" s="37"/>
      <c r="AB59" s="37"/>
      <c r="AC59" s="37"/>
      <c r="AD59" s="37"/>
      <c r="AE59" s="94"/>
      <c r="AF59" s="122">
        <v>0</v>
      </c>
    </row>
    <row r="60" spans="2:32" x14ac:dyDescent="0.2">
      <c r="B60" s="121">
        <v>6064</v>
      </c>
      <c r="C60" s="182" t="s">
        <v>101</v>
      </c>
      <c r="D60" s="182" t="s">
        <v>11</v>
      </c>
      <c r="E60" s="217" t="s">
        <v>360</v>
      </c>
      <c r="F60" s="34">
        <v>1205.6406872989342</v>
      </c>
      <c r="G60" s="35">
        <v>1177.5286814165245</v>
      </c>
      <c r="H60" s="35">
        <v>1258.1729470508608</v>
      </c>
      <c r="I60" s="39">
        <v>1119.6522281621842</v>
      </c>
      <c r="J60" s="39">
        <v>1407.496461909411</v>
      </c>
      <c r="K60" s="39">
        <v>1259.9488743400784</v>
      </c>
      <c r="L60" s="39">
        <v>1059.1120801821744</v>
      </c>
      <c r="M60" s="40">
        <v>1199.6047843736492</v>
      </c>
      <c r="N60" s="45">
        <v>1490.1769622001216</v>
      </c>
      <c r="O60" s="45">
        <v>1252.0616081140163</v>
      </c>
      <c r="P60" s="45">
        <v>1098.2609481655695</v>
      </c>
      <c r="Q60" s="97">
        <v>1252.3437367864751</v>
      </c>
      <c r="R60" s="251">
        <f t="shared" si="0"/>
        <v>14779.999999999998</v>
      </c>
      <c r="T60" s="34"/>
      <c r="U60" s="35"/>
      <c r="V60" s="35"/>
      <c r="W60" s="39"/>
      <c r="X60" s="39"/>
      <c r="Y60" s="39"/>
      <c r="Z60" s="39"/>
      <c r="AA60" s="40"/>
      <c r="AB60" s="45"/>
      <c r="AC60" s="45"/>
      <c r="AD60" s="45"/>
      <c r="AE60" s="97"/>
      <c r="AF60" s="122">
        <v>0</v>
      </c>
    </row>
    <row r="61" spans="2:32" x14ac:dyDescent="0.2">
      <c r="B61" s="202">
        <v>6065</v>
      </c>
      <c r="C61" s="182" t="s">
        <v>102</v>
      </c>
      <c r="D61" s="182" t="s">
        <v>454</v>
      </c>
      <c r="E61" s="217" t="s">
        <v>361</v>
      </c>
      <c r="F61" s="34">
        <v>2002.0775405231232</v>
      </c>
      <c r="G61" s="35">
        <v>1919.5500827982451</v>
      </c>
      <c r="H61" s="35">
        <v>1926.9271377981986</v>
      </c>
      <c r="I61" s="39">
        <v>785.14654590346561</v>
      </c>
      <c r="J61" s="39">
        <v>2356.1591795558452</v>
      </c>
      <c r="K61" s="39">
        <v>2071.6515688750364</v>
      </c>
      <c r="L61" s="39">
        <v>1745.1418662571266</v>
      </c>
      <c r="M61" s="40">
        <v>1919.2629152108864</v>
      </c>
      <c r="N61" s="40">
        <v>2465.4314884565142</v>
      </c>
      <c r="O61" s="45">
        <v>2092.6555818511843</v>
      </c>
      <c r="P61" s="45">
        <v>1768.4687066686859</v>
      </c>
      <c r="Q61" s="97">
        <v>2074.5151738805557</v>
      </c>
      <c r="R61" s="251">
        <f t="shared" si="0"/>
        <v>23126.987787778864</v>
      </c>
      <c r="T61" s="34"/>
      <c r="U61" s="35"/>
      <c r="V61" s="35"/>
      <c r="W61" s="39"/>
      <c r="X61" s="39"/>
      <c r="Y61" s="39"/>
      <c r="Z61" s="39"/>
      <c r="AA61" s="40"/>
      <c r="AB61" s="40"/>
      <c r="AC61" s="45"/>
      <c r="AD61" s="45"/>
      <c r="AE61" s="97"/>
      <c r="AF61" s="122">
        <v>0</v>
      </c>
    </row>
    <row r="62" spans="2:32" x14ac:dyDescent="0.2">
      <c r="B62" s="204">
        <v>6066</v>
      </c>
      <c r="C62" s="185" t="s">
        <v>103</v>
      </c>
      <c r="D62" s="185" t="s">
        <v>347</v>
      </c>
      <c r="E62" s="220" t="s">
        <v>361</v>
      </c>
      <c r="F62" s="56">
        <v>0</v>
      </c>
      <c r="G62" s="57">
        <v>0</v>
      </c>
      <c r="H62" s="57">
        <v>0</v>
      </c>
      <c r="I62" s="57">
        <v>0</v>
      </c>
      <c r="J62" s="57">
        <v>0</v>
      </c>
      <c r="K62" s="57">
        <v>0</v>
      </c>
      <c r="L62" s="57">
        <v>0</v>
      </c>
      <c r="M62" s="58">
        <v>0</v>
      </c>
      <c r="N62" s="58">
        <v>0</v>
      </c>
      <c r="O62" s="58">
        <v>0</v>
      </c>
      <c r="P62" s="58">
        <v>0</v>
      </c>
      <c r="Q62" s="99">
        <v>0</v>
      </c>
      <c r="R62" s="255">
        <f t="shared" si="0"/>
        <v>0</v>
      </c>
      <c r="T62" s="56"/>
      <c r="U62" s="57"/>
      <c r="V62" s="57"/>
      <c r="W62" s="57"/>
      <c r="X62" s="57"/>
      <c r="Y62" s="57"/>
      <c r="Z62" s="57"/>
      <c r="AA62" s="58"/>
      <c r="AB62" s="58"/>
      <c r="AC62" s="58"/>
      <c r="AD62" s="58"/>
      <c r="AE62" s="99"/>
      <c r="AF62" s="124">
        <v>0</v>
      </c>
    </row>
    <row r="63" spans="2:32" x14ac:dyDescent="0.2">
      <c r="B63" s="204">
        <v>6062</v>
      </c>
      <c r="C63" s="185" t="s">
        <v>104</v>
      </c>
      <c r="D63" s="185" t="s">
        <v>7</v>
      </c>
      <c r="E63" s="220" t="s">
        <v>360</v>
      </c>
      <c r="F63" s="55">
        <v>0</v>
      </c>
      <c r="G63" s="36">
        <v>0</v>
      </c>
      <c r="H63" s="57">
        <v>0</v>
      </c>
      <c r="I63" s="57">
        <v>0</v>
      </c>
      <c r="J63" s="57">
        <v>0</v>
      </c>
      <c r="K63" s="57">
        <v>0</v>
      </c>
      <c r="L63" s="57">
        <v>0</v>
      </c>
      <c r="M63" s="58">
        <v>0</v>
      </c>
      <c r="N63" s="58">
        <v>0</v>
      </c>
      <c r="O63" s="58">
        <v>0</v>
      </c>
      <c r="P63" s="58">
        <v>0</v>
      </c>
      <c r="Q63" s="99">
        <v>0</v>
      </c>
      <c r="R63" s="255">
        <f t="shared" si="0"/>
        <v>0</v>
      </c>
      <c r="T63" s="55"/>
      <c r="U63" s="36"/>
      <c r="V63" s="57"/>
      <c r="W63" s="57"/>
      <c r="X63" s="57"/>
      <c r="Y63" s="57"/>
      <c r="Z63" s="57"/>
      <c r="AA63" s="58"/>
      <c r="AB63" s="58"/>
      <c r="AC63" s="58"/>
      <c r="AD63" s="58"/>
      <c r="AE63" s="99"/>
      <c r="AF63" s="124">
        <v>0</v>
      </c>
    </row>
    <row r="64" spans="2:32" x14ac:dyDescent="0.2">
      <c r="B64" s="202">
        <v>6069</v>
      </c>
      <c r="C64" s="182" t="s">
        <v>105</v>
      </c>
      <c r="D64" s="182" t="s">
        <v>5</v>
      </c>
      <c r="E64" s="217" t="s">
        <v>360</v>
      </c>
      <c r="F64" s="34">
        <v>1767.5209581193071</v>
      </c>
      <c r="G64" s="35">
        <v>1709.6567419714743</v>
      </c>
      <c r="H64" s="35">
        <v>1808.5679659122748</v>
      </c>
      <c r="I64" s="35">
        <v>1640.7618076749948</v>
      </c>
      <c r="J64" s="35">
        <v>2052.9129868238488</v>
      </c>
      <c r="K64" s="35">
        <v>1838.9931521562025</v>
      </c>
      <c r="L64" s="35">
        <v>1546.0704104672236</v>
      </c>
      <c r="M64" s="45">
        <v>1718.9728632118633</v>
      </c>
      <c r="N64" s="45">
        <v>2179.9446026287283</v>
      </c>
      <c r="O64" s="45">
        <v>1832.5020804600128</v>
      </c>
      <c r="P64" s="45">
        <v>1584.9406376286624</v>
      </c>
      <c r="Q64" s="97">
        <v>1839.1557929454168</v>
      </c>
      <c r="R64" s="251">
        <f t="shared" si="0"/>
        <v>21520.000000000011</v>
      </c>
      <c r="T64" s="34"/>
      <c r="U64" s="35"/>
      <c r="V64" s="35"/>
      <c r="W64" s="35"/>
      <c r="X64" s="35"/>
      <c r="Y64" s="35"/>
      <c r="Z64" s="35"/>
      <c r="AA64" s="45"/>
      <c r="AB64" s="45"/>
      <c r="AC64" s="45"/>
      <c r="AD64" s="45"/>
      <c r="AE64" s="97"/>
      <c r="AF64" s="122">
        <v>0</v>
      </c>
    </row>
    <row r="65" spans="2:32" x14ac:dyDescent="0.2">
      <c r="B65" s="202">
        <v>6054</v>
      </c>
      <c r="C65" s="182" t="s">
        <v>106</v>
      </c>
      <c r="D65" s="182" t="s">
        <v>9</v>
      </c>
      <c r="E65" s="217" t="s">
        <v>360</v>
      </c>
      <c r="F65" s="34">
        <v>2509.5775678619616</v>
      </c>
      <c r="G65" s="35">
        <v>2401.3211152611643</v>
      </c>
      <c r="H65" s="35">
        <v>2531.3183682124873</v>
      </c>
      <c r="I65" s="35">
        <v>2314.1492515792652</v>
      </c>
      <c r="J65" s="35">
        <v>2933.7338583069786</v>
      </c>
      <c r="K65" s="35">
        <v>2599.5454249077529</v>
      </c>
      <c r="L65" s="35">
        <v>2186.0712218647332</v>
      </c>
      <c r="M65" s="45">
        <v>2392.1161193392013</v>
      </c>
      <c r="N65" s="45">
        <v>3087.9116958510467</v>
      </c>
      <c r="O65" s="45">
        <v>2611.7351831372234</v>
      </c>
      <c r="P65" s="45">
        <v>2213.3001325155615</v>
      </c>
      <c r="Q65" s="97">
        <v>2599.220061162634</v>
      </c>
      <c r="R65" s="251">
        <f t="shared" si="0"/>
        <v>30380.000000000007</v>
      </c>
      <c r="T65" s="34"/>
      <c r="U65" s="35"/>
      <c r="V65" s="35"/>
      <c r="W65" s="35"/>
      <c r="X65" s="35"/>
      <c r="Y65" s="35"/>
      <c r="Z65" s="35"/>
      <c r="AA65" s="45"/>
      <c r="AB65" s="45"/>
      <c r="AC65" s="45"/>
      <c r="AD65" s="45"/>
      <c r="AE65" s="97"/>
      <c r="AF65" s="122">
        <v>0</v>
      </c>
    </row>
    <row r="66" spans="2:32" x14ac:dyDescent="0.2">
      <c r="B66" s="202">
        <v>6070</v>
      </c>
      <c r="C66" s="182" t="s">
        <v>107</v>
      </c>
      <c r="D66" s="182" t="s">
        <v>36</v>
      </c>
      <c r="E66" s="217" t="s">
        <v>361</v>
      </c>
      <c r="F66" s="34">
        <v>1831.8839596886114</v>
      </c>
      <c r="G66" s="35">
        <v>1760.0689535414294</v>
      </c>
      <c r="H66" s="39">
        <v>1853.4109446858615</v>
      </c>
      <c r="I66" s="39">
        <v>1689.5883028415351</v>
      </c>
      <c r="J66" s="39">
        <v>2156.2477316461363</v>
      </c>
      <c r="K66" s="39">
        <v>1898.7746801360372</v>
      </c>
      <c r="L66" s="39">
        <v>1597.8752280425379</v>
      </c>
      <c r="M66" s="45">
        <v>1756.4735634542526</v>
      </c>
      <c r="N66" s="45">
        <v>2255.0909345560472</v>
      </c>
      <c r="O66" s="45">
        <v>1915.8409892936045</v>
      </c>
      <c r="P66" s="45">
        <v>1620.246888381125</v>
      </c>
      <c r="Q66" s="97">
        <v>1894.4978237328373</v>
      </c>
      <c r="R66" s="251">
        <f t="shared" si="0"/>
        <v>22230.000000000011</v>
      </c>
      <c r="T66" s="34"/>
      <c r="U66" s="35"/>
      <c r="V66" s="39"/>
      <c r="W66" s="39"/>
      <c r="X66" s="39"/>
      <c r="Y66" s="39"/>
      <c r="Z66" s="39"/>
      <c r="AA66" s="45"/>
      <c r="AB66" s="45"/>
      <c r="AC66" s="45"/>
      <c r="AD66" s="45"/>
      <c r="AE66" s="97"/>
      <c r="AF66" s="122">
        <v>0</v>
      </c>
    </row>
    <row r="67" spans="2:32" x14ac:dyDescent="0.2">
      <c r="B67" s="204">
        <v>6067</v>
      </c>
      <c r="C67" s="185" t="s">
        <v>108</v>
      </c>
      <c r="D67" s="185" t="s">
        <v>347</v>
      </c>
      <c r="E67" s="220" t="s">
        <v>361</v>
      </c>
      <c r="F67" s="56">
        <v>0</v>
      </c>
      <c r="G67" s="57">
        <v>0</v>
      </c>
      <c r="H67" s="57">
        <v>0</v>
      </c>
      <c r="I67" s="57">
        <v>0</v>
      </c>
      <c r="J67" s="57">
        <v>0</v>
      </c>
      <c r="K67" s="57">
        <v>0</v>
      </c>
      <c r="L67" s="57">
        <v>0</v>
      </c>
      <c r="M67" s="58">
        <v>0</v>
      </c>
      <c r="N67" s="58">
        <v>0</v>
      </c>
      <c r="O67" s="58">
        <v>0</v>
      </c>
      <c r="P67" s="58">
        <v>0</v>
      </c>
      <c r="Q67" s="99">
        <v>0</v>
      </c>
      <c r="R67" s="255">
        <f t="shared" si="0"/>
        <v>0</v>
      </c>
      <c r="T67" s="56"/>
      <c r="U67" s="57"/>
      <c r="V67" s="57"/>
      <c r="W67" s="57"/>
      <c r="X67" s="57"/>
      <c r="Y67" s="57"/>
      <c r="Z67" s="57"/>
      <c r="AA67" s="58"/>
      <c r="AB67" s="58"/>
      <c r="AC67" s="58"/>
      <c r="AD67" s="58"/>
      <c r="AE67" s="99"/>
      <c r="AF67" s="124">
        <v>0</v>
      </c>
    </row>
    <row r="68" spans="2:32" x14ac:dyDescent="0.2">
      <c r="B68" s="204">
        <v>6068</v>
      </c>
      <c r="C68" s="185" t="s">
        <v>109</v>
      </c>
      <c r="D68" s="185" t="s">
        <v>347</v>
      </c>
      <c r="E68" s="220" t="s">
        <v>360</v>
      </c>
      <c r="F68" s="56">
        <v>0</v>
      </c>
      <c r="G68" s="57">
        <v>0</v>
      </c>
      <c r="H68" s="57">
        <v>0</v>
      </c>
      <c r="I68" s="57">
        <v>0</v>
      </c>
      <c r="J68" s="57">
        <v>0</v>
      </c>
      <c r="K68" s="57">
        <v>0</v>
      </c>
      <c r="L68" s="57">
        <v>0</v>
      </c>
      <c r="M68" s="58">
        <v>0</v>
      </c>
      <c r="N68" s="58">
        <v>0</v>
      </c>
      <c r="O68" s="58">
        <v>0</v>
      </c>
      <c r="P68" s="58">
        <v>0</v>
      </c>
      <c r="Q68" s="99">
        <v>0</v>
      </c>
      <c r="R68" s="255">
        <f t="shared" ref="R68:R131" si="1">SUM(F68:Q68)</f>
        <v>0</v>
      </c>
      <c r="T68" s="56"/>
      <c r="U68" s="57"/>
      <c r="V68" s="57"/>
      <c r="W68" s="57"/>
      <c r="X68" s="57"/>
      <c r="Y68" s="57"/>
      <c r="Z68" s="57"/>
      <c r="AA68" s="58"/>
      <c r="AB68" s="58"/>
      <c r="AC68" s="58"/>
      <c r="AD68" s="58"/>
      <c r="AE68" s="99"/>
      <c r="AF68" s="124">
        <v>0</v>
      </c>
    </row>
    <row r="69" spans="2:32" x14ac:dyDescent="0.2">
      <c r="B69" s="203">
        <v>6071</v>
      </c>
      <c r="C69" s="181" t="s">
        <v>110</v>
      </c>
      <c r="D69" s="181" t="s">
        <v>347</v>
      </c>
      <c r="E69" s="216" t="s">
        <v>361</v>
      </c>
      <c r="F69" s="55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43">
        <v>0</v>
      </c>
      <c r="N69" s="43">
        <v>0</v>
      </c>
      <c r="O69" s="43">
        <v>0</v>
      </c>
      <c r="P69" s="43">
        <v>0</v>
      </c>
      <c r="Q69" s="96">
        <v>0</v>
      </c>
      <c r="R69" s="250">
        <f t="shared" si="1"/>
        <v>0</v>
      </c>
      <c r="T69" s="55"/>
      <c r="U69" s="36"/>
      <c r="V69" s="36"/>
      <c r="W69" s="36"/>
      <c r="X69" s="36"/>
      <c r="Y69" s="36"/>
      <c r="Z69" s="36"/>
      <c r="AA69" s="43"/>
      <c r="AB69" s="43"/>
      <c r="AC69" s="43"/>
      <c r="AD69" s="43"/>
      <c r="AE69" s="96"/>
      <c r="AF69" s="124"/>
    </row>
    <row r="70" spans="2:32" x14ac:dyDescent="0.2">
      <c r="B70" s="121">
        <v>6074</v>
      </c>
      <c r="C70" s="182" t="s">
        <v>111</v>
      </c>
      <c r="D70" s="182" t="s">
        <v>10</v>
      </c>
      <c r="E70" s="217" t="s">
        <v>360</v>
      </c>
      <c r="F70" s="65">
        <v>946.83182335277104</v>
      </c>
      <c r="G70" s="66">
        <v>920.62208298072824</v>
      </c>
      <c r="H70" s="66">
        <v>970.07981702731502</v>
      </c>
      <c r="I70" s="66">
        <v>877.91667757050993</v>
      </c>
      <c r="J70" s="66">
        <v>1096.3478323029547</v>
      </c>
      <c r="K70" s="66">
        <v>990.68035114150177</v>
      </c>
      <c r="L70" s="39">
        <v>829.81362959143007</v>
      </c>
      <c r="M70" s="40">
        <v>923.21845329620896</v>
      </c>
      <c r="N70" s="40">
        <v>1167.391434316906</v>
      </c>
      <c r="O70" s="45">
        <v>980.89142175566872</v>
      </c>
      <c r="P70" s="45">
        <v>854.14302851118362</v>
      </c>
      <c r="Q70" s="97">
        <v>982.06344815282182</v>
      </c>
      <c r="R70" s="251">
        <f t="shared" si="1"/>
        <v>11540</v>
      </c>
      <c r="T70" s="65"/>
      <c r="U70" s="66"/>
      <c r="V70" s="66"/>
      <c r="W70" s="66"/>
      <c r="X70" s="66"/>
      <c r="Y70" s="66"/>
      <c r="Z70" s="39"/>
      <c r="AA70" s="40"/>
      <c r="AB70" s="40"/>
      <c r="AC70" s="45"/>
      <c r="AD70" s="45"/>
      <c r="AE70" s="97"/>
      <c r="AF70" s="122">
        <v>0</v>
      </c>
    </row>
    <row r="71" spans="2:32" x14ac:dyDescent="0.2">
      <c r="B71" s="202">
        <v>6075</v>
      </c>
      <c r="C71" s="182" t="s">
        <v>112</v>
      </c>
      <c r="D71" s="182" t="s">
        <v>452</v>
      </c>
      <c r="E71" s="217" t="s">
        <v>361</v>
      </c>
      <c r="F71" s="34">
        <v>3561.2555470714101</v>
      </c>
      <c r="G71" s="35">
        <v>3417.2351470156973</v>
      </c>
      <c r="H71" s="35">
        <v>3608.8735826441375</v>
      </c>
      <c r="I71" s="35">
        <v>3293.5003139979867</v>
      </c>
      <c r="J71" s="35">
        <v>4163.6991223485966</v>
      </c>
      <c r="K71" s="35">
        <v>3685.0306299563831</v>
      </c>
      <c r="L71" s="39">
        <v>3106.1945995007327</v>
      </c>
      <c r="M71" s="40">
        <v>3423.6658441164686</v>
      </c>
      <c r="N71" s="40">
        <v>4381.3274185646387</v>
      </c>
      <c r="O71" s="40">
        <v>3704.7990848481872</v>
      </c>
      <c r="P71" s="40">
        <v>3156.8373751532627</v>
      </c>
      <c r="Q71" s="95">
        <v>3693.8163347824693</v>
      </c>
      <c r="R71" s="249">
        <f t="shared" si="1"/>
        <v>43196.234999999964</v>
      </c>
      <c r="T71" s="34"/>
      <c r="U71" s="35"/>
      <c r="V71" s="35"/>
      <c r="W71" s="35"/>
      <c r="X71" s="35"/>
      <c r="Y71" s="35"/>
      <c r="Z71" s="39"/>
      <c r="AA71" s="40"/>
      <c r="AB71" s="40"/>
      <c r="AC71" s="40"/>
      <c r="AD71" s="40"/>
      <c r="AE71" s="95"/>
      <c r="AF71" s="122">
        <v>0</v>
      </c>
    </row>
    <row r="72" spans="2:32" x14ac:dyDescent="0.2">
      <c r="B72" s="202">
        <v>6076</v>
      </c>
      <c r="C72" s="182" t="s">
        <v>113</v>
      </c>
      <c r="D72" s="182" t="s">
        <v>452</v>
      </c>
      <c r="E72" s="217" t="s">
        <v>361</v>
      </c>
      <c r="F72" s="34">
        <v>958.97625174311759</v>
      </c>
      <c r="G72" s="35">
        <v>928.91723807528615</v>
      </c>
      <c r="H72" s="35">
        <v>984.01337226187161</v>
      </c>
      <c r="I72" s="35">
        <v>890.60729816226876</v>
      </c>
      <c r="J72" s="35">
        <v>1112.9875955121408</v>
      </c>
      <c r="K72" s="35">
        <v>997.61719569148431</v>
      </c>
      <c r="L72" s="39">
        <v>839.73991093402276</v>
      </c>
      <c r="M72" s="40">
        <v>937.94742233202339</v>
      </c>
      <c r="N72" s="40">
        <v>1181.0560542060505</v>
      </c>
      <c r="O72" s="40">
        <v>993.01471044305106</v>
      </c>
      <c r="P72" s="40">
        <v>863.65303250417992</v>
      </c>
      <c r="Q72" s="95">
        <v>996.40764813449846</v>
      </c>
      <c r="R72" s="249">
        <f t="shared" si="1"/>
        <v>11684.937729999996</v>
      </c>
      <c r="T72" s="34"/>
      <c r="U72" s="35"/>
      <c r="V72" s="35"/>
      <c r="W72" s="35"/>
      <c r="X72" s="35"/>
      <c r="Y72" s="35"/>
      <c r="Z72" s="39"/>
      <c r="AA72" s="40"/>
      <c r="AB72" s="40"/>
      <c r="AC72" s="40"/>
      <c r="AD72" s="40"/>
      <c r="AE72" s="95"/>
      <c r="AF72" s="122">
        <v>0</v>
      </c>
    </row>
    <row r="73" spans="2:32" x14ac:dyDescent="0.2">
      <c r="B73" s="202">
        <v>6072</v>
      </c>
      <c r="C73" s="182" t="s">
        <v>114</v>
      </c>
      <c r="D73" s="182" t="s">
        <v>7</v>
      </c>
      <c r="E73" s="217" t="s">
        <v>360</v>
      </c>
      <c r="F73" s="34">
        <v>2165.8935453626614</v>
      </c>
      <c r="G73" s="35">
        <v>2074.933177559562</v>
      </c>
      <c r="H73" s="35">
        <v>2189.9110360671461</v>
      </c>
      <c r="I73" s="35">
        <v>2002.2677739288226</v>
      </c>
      <c r="J73" s="35">
        <v>2520.928590801715</v>
      </c>
      <c r="K73" s="35">
        <v>2245.5510502892212</v>
      </c>
      <c r="L73" s="39">
        <v>1888.3356332751746</v>
      </c>
      <c r="M73" s="40">
        <v>2074.1912841788944</v>
      </c>
      <c r="N73" s="40">
        <v>2663.3310969561117</v>
      </c>
      <c r="O73" s="40">
        <v>2248.3231636428982</v>
      </c>
      <c r="P73" s="40">
        <v>1919.7642780316264</v>
      </c>
      <c r="Q73" s="95">
        <v>2246.5813699061614</v>
      </c>
      <c r="R73" s="249">
        <f t="shared" si="1"/>
        <v>26240.011999999999</v>
      </c>
      <c r="T73" s="34"/>
      <c r="U73" s="35"/>
      <c r="V73" s="35"/>
      <c r="W73" s="35"/>
      <c r="X73" s="35"/>
      <c r="Y73" s="35"/>
      <c r="Z73" s="39"/>
      <c r="AA73" s="40"/>
      <c r="AB73" s="40"/>
      <c r="AC73" s="40"/>
      <c r="AD73" s="40"/>
      <c r="AE73" s="95"/>
      <c r="AF73" s="122">
        <v>0</v>
      </c>
    </row>
    <row r="74" spans="2:32" x14ac:dyDescent="0.2">
      <c r="B74" s="121">
        <v>6078</v>
      </c>
      <c r="C74" s="182" t="s">
        <v>115</v>
      </c>
      <c r="D74" s="182" t="s">
        <v>453</v>
      </c>
      <c r="E74" s="217" t="s">
        <v>361</v>
      </c>
      <c r="F74" s="34">
        <v>1403.2928204064365</v>
      </c>
      <c r="G74" s="35">
        <v>1351.8648630965042</v>
      </c>
      <c r="H74" s="35">
        <v>1430.5957083573583</v>
      </c>
      <c r="I74" s="35">
        <v>1296.339755368316</v>
      </c>
      <c r="J74" s="35">
        <v>1641.4188536964868</v>
      </c>
      <c r="K74" s="35">
        <v>1456.7978509958323</v>
      </c>
      <c r="L74" s="39">
        <v>1225.9543367693338</v>
      </c>
      <c r="M74" s="40">
        <v>1357.4771338759772</v>
      </c>
      <c r="N74" s="40">
        <v>1727.685243818097</v>
      </c>
      <c r="O74" s="40">
        <v>1459.870705799158</v>
      </c>
      <c r="P74" s="40">
        <v>1250.9171350278918</v>
      </c>
      <c r="Q74" s="95">
        <v>1452.7855927886033</v>
      </c>
      <c r="R74" s="249">
        <f t="shared" si="1"/>
        <v>17054.999999999996</v>
      </c>
      <c r="T74" s="34"/>
      <c r="U74" s="35"/>
      <c r="V74" s="35"/>
      <c r="W74" s="35"/>
      <c r="X74" s="35"/>
      <c r="Y74" s="35"/>
      <c r="Z74" s="39"/>
      <c r="AA74" s="40"/>
      <c r="AB74" s="40"/>
      <c r="AC74" s="40"/>
      <c r="AD74" s="40"/>
      <c r="AE74" s="95"/>
      <c r="AF74" s="122">
        <v>0</v>
      </c>
    </row>
    <row r="75" spans="2:32" x14ac:dyDescent="0.2">
      <c r="B75" s="204">
        <v>6079</v>
      </c>
      <c r="C75" s="185" t="s">
        <v>116</v>
      </c>
      <c r="D75" s="185" t="s">
        <v>347</v>
      </c>
      <c r="E75" s="220" t="s">
        <v>362</v>
      </c>
      <c r="F75" s="56">
        <v>0</v>
      </c>
      <c r="G75" s="57">
        <v>0</v>
      </c>
      <c r="H75" s="57">
        <v>0</v>
      </c>
      <c r="I75" s="57">
        <v>0</v>
      </c>
      <c r="J75" s="57">
        <v>0</v>
      </c>
      <c r="K75" s="57">
        <v>0</v>
      </c>
      <c r="L75" s="57">
        <v>0</v>
      </c>
      <c r="M75" s="58">
        <v>0</v>
      </c>
      <c r="N75" s="58">
        <v>0</v>
      </c>
      <c r="O75" s="58">
        <v>0</v>
      </c>
      <c r="P75" s="58">
        <v>0</v>
      </c>
      <c r="Q75" s="99">
        <v>0</v>
      </c>
      <c r="R75" s="255">
        <f t="shared" si="1"/>
        <v>0</v>
      </c>
      <c r="T75" s="56"/>
      <c r="U75" s="57"/>
      <c r="V75" s="57"/>
      <c r="W75" s="57"/>
      <c r="X75" s="57"/>
      <c r="Y75" s="57"/>
      <c r="Z75" s="57"/>
      <c r="AA75" s="58"/>
      <c r="AB75" s="58"/>
      <c r="AC75" s="58"/>
      <c r="AD75" s="58"/>
      <c r="AE75" s="99"/>
      <c r="AF75" s="124">
        <v>0</v>
      </c>
    </row>
    <row r="76" spans="2:32" x14ac:dyDescent="0.2">
      <c r="B76" s="209">
        <v>6077</v>
      </c>
      <c r="C76" s="189" t="s">
        <v>117</v>
      </c>
      <c r="D76" s="189" t="s">
        <v>11</v>
      </c>
      <c r="E76" s="224" t="s">
        <v>360</v>
      </c>
      <c r="F76" s="59">
        <v>0</v>
      </c>
      <c r="G76" s="60">
        <v>0</v>
      </c>
      <c r="H76" s="60">
        <v>0</v>
      </c>
      <c r="I76" s="60">
        <v>0</v>
      </c>
      <c r="J76" s="60">
        <v>0</v>
      </c>
      <c r="K76" s="60">
        <v>0</v>
      </c>
      <c r="L76" s="60">
        <v>0</v>
      </c>
      <c r="M76" s="72">
        <v>0</v>
      </c>
      <c r="N76" s="72">
        <v>0</v>
      </c>
      <c r="O76" s="72">
        <v>0</v>
      </c>
      <c r="P76" s="72">
        <v>0</v>
      </c>
      <c r="Q76" s="103">
        <v>0</v>
      </c>
      <c r="R76" s="259">
        <f t="shared" si="1"/>
        <v>0</v>
      </c>
      <c r="T76" s="59"/>
      <c r="U76" s="60"/>
      <c r="V76" s="60"/>
      <c r="W76" s="60"/>
      <c r="X76" s="60"/>
      <c r="Y76" s="60"/>
      <c r="Z76" s="60"/>
      <c r="AA76" s="72"/>
      <c r="AB76" s="72"/>
      <c r="AC76" s="72"/>
      <c r="AD76" s="72"/>
      <c r="AE76" s="103"/>
      <c r="AF76" s="126">
        <v>0</v>
      </c>
    </row>
    <row r="77" spans="2:32" x14ac:dyDescent="0.2">
      <c r="B77" s="208">
        <v>6081</v>
      </c>
      <c r="C77" s="184" t="s">
        <v>118</v>
      </c>
      <c r="D77" s="184" t="s">
        <v>10</v>
      </c>
      <c r="E77" s="219" t="s">
        <v>360</v>
      </c>
      <c r="F77" s="49">
        <v>3052.8869655069843</v>
      </c>
      <c r="G77" s="51">
        <v>2925.1273373262588</v>
      </c>
      <c r="H77" s="51">
        <v>3083.4700881363819</v>
      </c>
      <c r="I77" s="51">
        <v>2825.81318163472</v>
      </c>
      <c r="J77" s="51">
        <v>3559.877462039994</v>
      </c>
      <c r="K77" s="51">
        <v>3164.264312403237</v>
      </c>
      <c r="L77" s="51">
        <v>2660.6192527202284</v>
      </c>
      <c r="M77" s="70">
        <v>2919.2211269082622</v>
      </c>
      <c r="N77" s="71">
        <v>3758.6878981506025</v>
      </c>
      <c r="O77" s="71">
        <v>3175.7354737635951</v>
      </c>
      <c r="P77" s="71">
        <v>2701.0271517719143</v>
      </c>
      <c r="Q77" s="105">
        <v>3173.2697496378546</v>
      </c>
      <c r="R77" s="253">
        <f t="shared" si="1"/>
        <v>37000.000000000029</v>
      </c>
      <c r="T77" s="49"/>
      <c r="U77" s="51"/>
      <c r="V77" s="51"/>
      <c r="W77" s="51"/>
      <c r="X77" s="51"/>
      <c r="Y77" s="51"/>
      <c r="Z77" s="51"/>
      <c r="AA77" s="70"/>
      <c r="AB77" s="71"/>
      <c r="AC77" s="71"/>
      <c r="AD77" s="71"/>
      <c r="AE77" s="105"/>
      <c r="AF77" s="128">
        <v>0</v>
      </c>
    </row>
    <row r="78" spans="2:32" x14ac:dyDescent="0.2">
      <c r="B78" s="131">
        <v>6083</v>
      </c>
      <c r="C78" s="179" t="s">
        <v>119</v>
      </c>
      <c r="D78" s="179" t="s">
        <v>11</v>
      </c>
      <c r="E78" s="214" t="s">
        <v>360</v>
      </c>
      <c r="F78" s="232">
        <v>0</v>
      </c>
      <c r="G78" s="233">
        <v>0</v>
      </c>
      <c r="H78" s="233">
        <v>0</v>
      </c>
      <c r="I78" s="233">
        <v>0</v>
      </c>
      <c r="J78" s="233">
        <v>0</v>
      </c>
      <c r="K78" s="233">
        <v>0</v>
      </c>
      <c r="L78" s="233">
        <v>0</v>
      </c>
      <c r="M78" s="234">
        <v>0</v>
      </c>
      <c r="N78" s="234">
        <v>0</v>
      </c>
      <c r="O78" s="234">
        <v>0</v>
      </c>
      <c r="P78" s="234">
        <v>0</v>
      </c>
      <c r="Q78" s="236">
        <v>0</v>
      </c>
      <c r="R78" s="258">
        <f t="shared" si="1"/>
        <v>0</v>
      </c>
      <c r="T78" s="232"/>
      <c r="U78" s="233"/>
      <c r="V78" s="233"/>
      <c r="W78" s="233"/>
      <c r="X78" s="233"/>
      <c r="Y78" s="233"/>
      <c r="Z78" s="233"/>
      <c r="AA78" s="234"/>
      <c r="AB78" s="234"/>
      <c r="AC78" s="234"/>
      <c r="AD78" s="234"/>
      <c r="AE78" s="236"/>
      <c r="AF78" s="122">
        <v>0</v>
      </c>
    </row>
    <row r="79" spans="2:32" x14ac:dyDescent="0.2">
      <c r="B79" s="131">
        <v>6082</v>
      </c>
      <c r="C79" s="179" t="s">
        <v>120</v>
      </c>
      <c r="D79" s="179" t="s">
        <v>11</v>
      </c>
      <c r="E79" s="214" t="s">
        <v>360</v>
      </c>
      <c r="F79" s="55">
        <v>0</v>
      </c>
      <c r="G79" s="36">
        <v>0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  <c r="M79" s="37">
        <v>0</v>
      </c>
      <c r="N79" s="37">
        <v>0</v>
      </c>
      <c r="O79" s="37">
        <v>0</v>
      </c>
      <c r="P79" s="37">
        <v>0</v>
      </c>
      <c r="Q79" s="94">
        <v>0</v>
      </c>
      <c r="R79" s="248">
        <f t="shared" si="1"/>
        <v>0</v>
      </c>
      <c r="T79" s="55"/>
      <c r="U79" s="36"/>
      <c r="V79" s="36"/>
      <c r="W79" s="36"/>
      <c r="X79" s="36"/>
      <c r="Y79" s="36"/>
      <c r="Z79" s="36"/>
      <c r="AA79" s="37"/>
      <c r="AB79" s="37"/>
      <c r="AC79" s="37"/>
      <c r="AD79" s="37"/>
      <c r="AE79" s="94"/>
      <c r="AF79" s="122">
        <v>0</v>
      </c>
    </row>
    <row r="80" spans="2:32" x14ac:dyDescent="0.2">
      <c r="B80" s="131">
        <v>6084</v>
      </c>
      <c r="C80" s="179" t="s">
        <v>121</v>
      </c>
      <c r="D80" s="179" t="s">
        <v>34</v>
      </c>
      <c r="E80" s="214" t="s">
        <v>361</v>
      </c>
      <c r="F80" s="55">
        <v>0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7">
        <v>0</v>
      </c>
      <c r="N80" s="37">
        <v>0</v>
      </c>
      <c r="O80" s="37">
        <v>0</v>
      </c>
      <c r="P80" s="37">
        <v>0</v>
      </c>
      <c r="Q80" s="94">
        <v>0</v>
      </c>
      <c r="R80" s="248">
        <f t="shared" si="1"/>
        <v>0</v>
      </c>
      <c r="T80" s="55"/>
      <c r="U80" s="36"/>
      <c r="V80" s="36"/>
      <c r="W80" s="36"/>
      <c r="X80" s="36"/>
      <c r="Y80" s="36"/>
      <c r="Z80" s="36"/>
      <c r="AA80" s="37"/>
      <c r="AB80" s="37"/>
      <c r="AC80" s="37"/>
      <c r="AD80" s="37"/>
      <c r="AE80" s="94"/>
      <c r="AF80" s="122">
        <v>0</v>
      </c>
    </row>
    <row r="81" spans="2:32" x14ac:dyDescent="0.2">
      <c r="B81" s="131">
        <v>6085</v>
      </c>
      <c r="C81" s="179" t="s">
        <v>122</v>
      </c>
      <c r="D81" s="179" t="s">
        <v>34</v>
      </c>
      <c r="E81" s="214" t="s">
        <v>361</v>
      </c>
      <c r="F81" s="232">
        <v>0</v>
      </c>
      <c r="G81" s="233">
        <v>0</v>
      </c>
      <c r="H81" s="233">
        <v>0</v>
      </c>
      <c r="I81" s="233">
        <v>0</v>
      </c>
      <c r="J81" s="233">
        <v>0</v>
      </c>
      <c r="K81" s="233">
        <v>0</v>
      </c>
      <c r="L81" s="233">
        <v>0</v>
      </c>
      <c r="M81" s="234">
        <v>0</v>
      </c>
      <c r="N81" s="234">
        <v>0</v>
      </c>
      <c r="O81" s="234">
        <v>0</v>
      </c>
      <c r="P81" s="234">
        <v>0</v>
      </c>
      <c r="Q81" s="234">
        <v>0</v>
      </c>
      <c r="R81" s="260">
        <f t="shared" si="1"/>
        <v>0</v>
      </c>
      <c r="T81" s="232"/>
      <c r="U81" s="233"/>
      <c r="V81" s="233"/>
      <c r="W81" s="233"/>
      <c r="X81" s="233"/>
      <c r="Y81" s="233"/>
      <c r="Z81" s="233"/>
      <c r="AA81" s="234"/>
      <c r="AB81" s="234"/>
      <c r="AC81" s="234"/>
      <c r="AD81" s="234"/>
      <c r="AE81" s="234"/>
      <c r="AF81" s="122">
        <v>0</v>
      </c>
    </row>
    <row r="82" spans="2:32" x14ac:dyDescent="0.2">
      <c r="B82" s="202">
        <v>6073</v>
      </c>
      <c r="C82" s="182" t="s">
        <v>123</v>
      </c>
      <c r="D82" s="182" t="s">
        <v>42</v>
      </c>
      <c r="E82" s="217" t="s">
        <v>361</v>
      </c>
      <c r="F82" s="34">
        <v>2277.9693121774108</v>
      </c>
      <c r="G82" s="39">
        <v>2166.6031795376439</v>
      </c>
      <c r="H82" s="39">
        <v>2280.025296839875</v>
      </c>
      <c r="I82" s="39">
        <v>2095.5873028649926</v>
      </c>
      <c r="J82" s="39">
        <v>2688.7360331806058</v>
      </c>
      <c r="K82" s="39">
        <v>2343.2365040934483</v>
      </c>
      <c r="L82" s="39">
        <v>1980.0146763729372</v>
      </c>
      <c r="M82" s="40">
        <v>2156.2375780093198</v>
      </c>
      <c r="N82" s="45">
        <v>2796.2285462908826</v>
      </c>
      <c r="O82" s="45">
        <v>2382.8037569280496</v>
      </c>
      <c r="P82" s="45">
        <v>1988.8263745951235</v>
      </c>
      <c r="Q82" s="97">
        <v>2352.7314391097066</v>
      </c>
      <c r="R82" s="251">
        <f t="shared" si="1"/>
        <v>27508.999999999996</v>
      </c>
      <c r="T82" s="34"/>
      <c r="U82" s="39"/>
      <c r="V82" s="39"/>
      <c r="W82" s="39"/>
      <c r="X82" s="39"/>
      <c r="Y82" s="39"/>
      <c r="Z82" s="39"/>
      <c r="AA82" s="40"/>
      <c r="AB82" s="45"/>
      <c r="AC82" s="45"/>
      <c r="AD82" s="45"/>
      <c r="AE82" s="97"/>
      <c r="AF82" s="122">
        <v>0</v>
      </c>
    </row>
    <row r="83" spans="2:32" x14ac:dyDescent="0.2">
      <c r="B83" s="202">
        <v>6086</v>
      </c>
      <c r="C83" s="182" t="s">
        <v>124</v>
      </c>
      <c r="D83" s="182" t="s">
        <v>5</v>
      </c>
      <c r="E83" s="217" t="s">
        <v>360</v>
      </c>
      <c r="F83" s="34">
        <v>4503.6059515490506</v>
      </c>
      <c r="G83" s="39">
        <v>4326.4954887781478</v>
      </c>
      <c r="H83" s="39">
        <v>4563.1979005883786</v>
      </c>
      <c r="I83" s="39">
        <v>4158.5167199737934</v>
      </c>
      <c r="J83" s="39">
        <v>5295.4398251587818</v>
      </c>
      <c r="K83" s="39">
        <v>4665.7221903707014</v>
      </c>
      <c r="L83" s="39">
        <v>3927.6987399273803</v>
      </c>
      <c r="M83" s="40">
        <v>4321.826115630809</v>
      </c>
      <c r="N83" s="45">
        <v>5549.1876186913578</v>
      </c>
      <c r="O83" s="45">
        <v>2886.3166185096343</v>
      </c>
      <c r="P83" s="45">
        <v>1622.346212990909</v>
      </c>
      <c r="Q83" s="97">
        <v>4607.9128636722635</v>
      </c>
      <c r="R83" s="251">
        <f t="shared" si="1"/>
        <v>50428.266245841209</v>
      </c>
      <c r="T83" s="34"/>
      <c r="U83" s="39"/>
      <c r="V83" s="39"/>
      <c r="W83" s="39"/>
      <c r="X83" s="39"/>
      <c r="Y83" s="39"/>
      <c r="Z83" s="39"/>
      <c r="AA83" s="40"/>
      <c r="AB83" s="45"/>
      <c r="AC83" s="45"/>
      <c r="AD83" s="45"/>
      <c r="AE83" s="97"/>
      <c r="AF83" s="122">
        <v>0</v>
      </c>
    </row>
    <row r="84" spans="2:32" x14ac:dyDescent="0.2">
      <c r="B84" s="131">
        <v>6087</v>
      </c>
      <c r="C84" s="179" t="s">
        <v>125</v>
      </c>
      <c r="D84" s="179" t="s">
        <v>14</v>
      </c>
      <c r="E84" s="214" t="s">
        <v>360</v>
      </c>
      <c r="F84" s="34">
        <v>1337.4339849479823</v>
      </c>
      <c r="G84" s="35">
        <v>1298.4136670274354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7">
        <v>0</v>
      </c>
      <c r="N84" s="37">
        <v>0</v>
      </c>
      <c r="O84" s="37">
        <v>0</v>
      </c>
      <c r="P84" s="37">
        <v>0</v>
      </c>
      <c r="Q84" s="94">
        <v>0</v>
      </c>
      <c r="R84" s="248">
        <f t="shared" si="1"/>
        <v>2635.8476519754176</v>
      </c>
      <c r="T84" s="34"/>
      <c r="U84" s="35"/>
      <c r="V84" s="36"/>
      <c r="W84" s="36"/>
      <c r="X84" s="36"/>
      <c r="Y84" s="36"/>
      <c r="Z84" s="36"/>
      <c r="AA84" s="37"/>
      <c r="AB84" s="37"/>
      <c r="AC84" s="37"/>
      <c r="AD84" s="37"/>
      <c r="AE84" s="94"/>
      <c r="AF84" s="122">
        <v>0</v>
      </c>
    </row>
    <row r="85" spans="2:32" x14ac:dyDescent="0.2">
      <c r="B85" s="202">
        <v>6088</v>
      </c>
      <c r="C85" s="182" t="s">
        <v>126</v>
      </c>
      <c r="D85" s="182" t="s">
        <v>14</v>
      </c>
      <c r="E85" s="217" t="s">
        <v>361</v>
      </c>
      <c r="F85" s="34">
        <v>3545.7616030837908</v>
      </c>
      <c r="G85" s="35">
        <v>3394.5382528386426</v>
      </c>
      <c r="H85" s="35">
        <v>3585.4942985993625</v>
      </c>
      <c r="I85" s="35">
        <v>3271.0310699117676</v>
      </c>
      <c r="J85" s="35">
        <v>4167.048904978983</v>
      </c>
      <c r="K85" s="35">
        <v>3664.4069891752138</v>
      </c>
      <c r="L85" s="35">
        <v>3089.5994740005967</v>
      </c>
      <c r="M85" s="45">
        <v>3394.7888245693398</v>
      </c>
      <c r="N85" s="45">
        <v>4362.4833692644625</v>
      </c>
      <c r="O85" s="45">
        <v>3699.9365773447253</v>
      </c>
      <c r="P85" s="45">
        <v>3128.4003884541771</v>
      </c>
      <c r="Q85" s="97">
        <v>3671.4229727789439</v>
      </c>
      <c r="R85" s="251">
        <f t="shared" si="1"/>
        <v>42974.912725000002</v>
      </c>
      <c r="T85" s="34"/>
      <c r="U85" s="35"/>
      <c r="V85" s="35"/>
      <c r="W85" s="35"/>
      <c r="X85" s="35"/>
      <c r="Y85" s="35"/>
      <c r="Z85" s="35"/>
      <c r="AA85" s="45"/>
      <c r="AB85" s="45"/>
      <c r="AC85" s="45"/>
      <c r="AD85" s="45"/>
      <c r="AE85" s="97"/>
      <c r="AF85" s="122">
        <v>0</v>
      </c>
    </row>
    <row r="86" spans="2:32" x14ac:dyDescent="0.2">
      <c r="B86" s="203">
        <v>6089</v>
      </c>
      <c r="C86" s="181" t="s">
        <v>127</v>
      </c>
      <c r="D86" s="181" t="s">
        <v>347</v>
      </c>
      <c r="E86" s="216" t="s">
        <v>360</v>
      </c>
      <c r="F86" s="55">
        <v>0</v>
      </c>
      <c r="G86" s="36">
        <v>0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43">
        <v>0</v>
      </c>
      <c r="N86" s="43">
        <v>0</v>
      </c>
      <c r="O86" s="43">
        <v>0</v>
      </c>
      <c r="P86" s="43">
        <v>0</v>
      </c>
      <c r="Q86" s="96">
        <v>0</v>
      </c>
      <c r="R86" s="250">
        <f t="shared" si="1"/>
        <v>0</v>
      </c>
      <c r="T86" s="55"/>
      <c r="U86" s="36"/>
      <c r="V86" s="36"/>
      <c r="W86" s="36"/>
      <c r="X86" s="36"/>
      <c r="Y86" s="36"/>
      <c r="Z86" s="36"/>
      <c r="AA86" s="43"/>
      <c r="AB86" s="43"/>
      <c r="AC86" s="43"/>
      <c r="AD86" s="43"/>
      <c r="AE86" s="96"/>
      <c r="AF86" s="124"/>
    </row>
    <row r="87" spans="2:32" x14ac:dyDescent="0.2">
      <c r="B87" s="203">
        <v>6080</v>
      </c>
      <c r="C87" s="181" t="s">
        <v>128</v>
      </c>
      <c r="D87" s="181" t="s">
        <v>347</v>
      </c>
      <c r="E87" s="216" t="s">
        <v>362</v>
      </c>
      <c r="F87" s="55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43">
        <v>0</v>
      </c>
      <c r="N87" s="43">
        <v>0</v>
      </c>
      <c r="O87" s="43">
        <v>0</v>
      </c>
      <c r="P87" s="43">
        <v>0</v>
      </c>
      <c r="Q87" s="96">
        <v>0</v>
      </c>
      <c r="R87" s="250">
        <f t="shared" si="1"/>
        <v>0</v>
      </c>
      <c r="T87" s="55"/>
      <c r="U87" s="36"/>
      <c r="V87" s="36"/>
      <c r="W87" s="36"/>
      <c r="X87" s="36"/>
      <c r="Y87" s="36"/>
      <c r="Z87" s="36"/>
      <c r="AA87" s="43"/>
      <c r="AB87" s="43"/>
      <c r="AC87" s="43"/>
      <c r="AD87" s="43"/>
      <c r="AE87" s="96"/>
      <c r="AF87" s="124"/>
    </row>
    <row r="88" spans="2:32" x14ac:dyDescent="0.2">
      <c r="B88" s="121">
        <v>6093</v>
      </c>
      <c r="C88" s="182" t="s">
        <v>129</v>
      </c>
      <c r="D88" s="182" t="s">
        <v>6</v>
      </c>
      <c r="E88" s="217" t="s">
        <v>360</v>
      </c>
      <c r="F88" s="73">
        <v>1174.3780630773304</v>
      </c>
      <c r="G88" s="45">
        <v>1138.2080891282421</v>
      </c>
      <c r="H88" s="35">
        <v>1202.1674099016664</v>
      </c>
      <c r="I88" s="45">
        <v>1091.2086405034177</v>
      </c>
      <c r="J88" s="45">
        <v>1378.8564425555871</v>
      </c>
      <c r="K88" s="45">
        <v>1217.7408139657146</v>
      </c>
      <c r="L88" s="45">
        <v>1027.8433878958092</v>
      </c>
      <c r="M88" s="45">
        <v>1147.8205741944064</v>
      </c>
      <c r="N88" s="45">
        <v>1447.6642429723479</v>
      </c>
      <c r="O88" s="45">
        <v>1226.094107156752</v>
      </c>
      <c r="P88" s="45">
        <v>1052.4846552045462</v>
      </c>
      <c r="Q88" s="97">
        <v>1220.533573444189</v>
      </c>
      <c r="R88" s="251">
        <f t="shared" si="1"/>
        <v>14325.000000000007</v>
      </c>
      <c r="T88" s="73"/>
      <c r="U88" s="45"/>
      <c r="V88" s="35"/>
      <c r="W88" s="45"/>
      <c r="X88" s="45"/>
      <c r="Y88" s="45"/>
      <c r="Z88" s="45"/>
      <c r="AA88" s="45"/>
      <c r="AB88" s="45"/>
      <c r="AC88" s="45"/>
      <c r="AD88" s="45"/>
      <c r="AE88" s="97"/>
      <c r="AF88" s="122">
        <v>0</v>
      </c>
    </row>
    <row r="89" spans="2:32" x14ac:dyDescent="0.2">
      <c r="B89" s="204">
        <v>6092</v>
      </c>
      <c r="C89" s="185" t="s">
        <v>130</v>
      </c>
      <c r="D89" s="185" t="s">
        <v>347</v>
      </c>
      <c r="E89" s="220" t="s">
        <v>361</v>
      </c>
      <c r="F89" s="74">
        <v>0</v>
      </c>
      <c r="G89" s="58">
        <v>0</v>
      </c>
      <c r="H89" s="57">
        <v>0</v>
      </c>
      <c r="I89" s="58">
        <v>0</v>
      </c>
      <c r="J89" s="58">
        <v>0</v>
      </c>
      <c r="K89" s="58">
        <v>0</v>
      </c>
      <c r="L89" s="58">
        <v>0</v>
      </c>
      <c r="M89" s="58">
        <v>0</v>
      </c>
      <c r="N89" s="58">
        <v>0</v>
      </c>
      <c r="O89" s="58">
        <v>0</v>
      </c>
      <c r="P89" s="58">
        <v>0</v>
      </c>
      <c r="Q89" s="99">
        <v>0</v>
      </c>
      <c r="R89" s="255">
        <f t="shared" si="1"/>
        <v>0</v>
      </c>
      <c r="T89" s="74"/>
      <c r="U89" s="58"/>
      <c r="V89" s="57"/>
      <c r="W89" s="58"/>
      <c r="X89" s="58"/>
      <c r="Y89" s="58"/>
      <c r="Z89" s="58"/>
      <c r="AA89" s="58"/>
      <c r="AB89" s="58"/>
      <c r="AC89" s="58"/>
      <c r="AD89" s="58"/>
      <c r="AE89" s="99"/>
      <c r="AF89" s="124">
        <v>0</v>
      </c>
    </row>
    <row r="90" spans="2:32" x14ac:dyDescent="0.2">
      <c r="B90" s="121">
        <v>6094</v>
      </c>
      <c r="C90" s="182" t="s">
        <v>131</v>
      </c>
      <c r="D90" s="182" t="s">
        <v>36</v>
      </c>
      <c r="E90" s="217" t="s">
        <v>361</v>
      </c>
      <c r="F90" s="73">
        <v>1497.053766923626</v>
      </c>
      <c r="G90" s="45">
        <v>1440.7004461797685</v>
      </c>
      <c r="H90" s="35">
        <v>1528.7080950394156</v>
      </c>
      <c r="I90" s="45">
        <v>1383.3707309760716</v>
      </c>
      <c r="J90" s="45">
        <v>1760.1279397802339</v>
      </c>
      <c r="K90" s="45">
        <v>1551.6463315792914</v>
      </c>
      <c r="L90" s="45">
        <v>1307.4461757040378</v>
      </c>
      <c r="M90" s="45">
        <v>1450.620171759505</v>
      </c>
      <c r="N90" s="45">
        <v>1843.9352447264655</v>
      </c>
      <c r="O90" s="45">
        <v>1562.3657656291009</v>
      </c>
      <c r="P90" s="45">
        <v>1333.1851951147912</v>
      </c>
      <c r="Q90" s="97">
        <v>1550.8401365876891</v>
      </c>
      <c r="R90" s="251">
        <f t="shared" si="1"/>
        <v>18209.999999999996</v>
      </c>
      <c r="T90" s="73"/>
      <c r="U90" s="45"/>
      <c r="V90" s="35"/>
      <c r="W90" s="45"/>
      <c r="X90" s="45"/>
      <c r="Y90" s="45"/>
      <c r="Z90" s="45"/>
      <c r="AA90" s="45"/>
      <c r="AB90" s="45"/>
      <c r="AC90" s="45"/>
      <c r="AD90" s="45"/>
      <c r="AE90" s="97"/>
      <c r="AF90" s="122">
        <v>0</v>
      </c>
    </row>
    <row r="91" spans="2:32" x14ac:dyDescent="0.2">
      <c r="B91" s="131">
        <v>6096</v>
      </c>
      <c r="C91" s="179" t="s">
        <v>132</v>
      </c>
      <c r="D91" s="179" t="s">
        <v>4</v>
      </c>
      <c r="E91" s="214" t="s">
        <v>362</v>
      </c>
      <c r="F91" s="79">
        <v>0</v>
      </c>
      <c r="G91" s="37">
        <v>0</v>
      </c>
      <c r="H91" s="36">
        <v>0</v>
      </c>
      <c r="I91" s="37">
        <v>0</v>
      </c>
      <c r="J91" s="37">
        <v>0</v>
      </c>
      <c r="K91" s="37">
        <v>0</v>
      </c>
      <c r="L91" s="37">
        <v>0</v>
      </c>
      <c r="M91" s="37">
        <v>0</v>
      </c>
      <c r="N91" s="37">
        <v>0</v>
      </c>
      <c r="O91" s="37">
        <v>0</v>
      </c>
      <c r="P91" s="37">
        <v>0</v>
      </c>
      <c r="Q91" s="94">
        <v>0</v>
      </c>
      <c r="R91" s="248">
        <f t="shared" si="1"/>
        <v>0</v>
      </c>
      <c r="T91" s="79"/>
      <c r="U91" s="37"/>
      <c r="V91" s="36"/>
      <c r="W91" s="37"/>
      <c r="X91" s="37"/>
      <c r="Y91" s="37"/>
      <c r="Z91" s="37"/>
      <c r="AA91" s="37"/>
      <c r="AB91" s="37"/>
      <c r="AC91" s="37"/>
      <c r="AD91" s="37"/>
      <c r="AE91" s="94"/>
      <c r="AF91" s="122">
        <v>0</v>
      </c>
    </row>
    <row r="92" spans="2:32" x14ac:dyDescent="0.2">
      <c r="B92" s="202">
        <v>6091</v>
      </c>
      <c r="C92" s="182" t="s">
        <v>133</v>
      </c>
      <c r="D92" s="182" t="s">
        <v>11</v>
      </c>
      <c r="E92" s="217" t="s">
        <v>360</v>
      </c>
      <c r="F92" s="73">
        <v>2584.2174565841501</v>
      </c>
      <c r="G92" s="45">
        <v>2481.7264540326619</v>
      </c>
      <c r="H92" s="35">
        <v>2618.2060528045654</v>
      </c>
      <c r="I92" s="45">
        <v>2384.0153446773511</v>
      </c>
      <c r="J92" s="45">
        <v>3020.6467027232984</v>
      </c>
      <c r="K92" s="45">
        <v>2676.8832418062216</v>
      </c>
      <c r="L92" s="45">
        <v>2254.4540662481713</v>
      </c>
      <c r="M92" s="45">
        <v>2481.0071092532371</v>
      </c>
      <c r="N92" s="45">
        <v>3179.0931168162783</v>
      </c>
      <c r="O92" s="45">
        <v>2686.4182345553927</v>
      </c>
      <c r="P92" s="45">
        <v>2289.6378613776533</v>
      </c>
      <c r="Q92" s="97">
        <v>2673.694359121027</v>
      </c>
      <c r="R92" s="251">
        <f t="shared" si="1"/>
        <v>31330.000000000011</v>
      </c>
      <c r="T92" s="73"/>
      <c r="U92" s="45"/>
      <c r="V92" s="35"/>
      <c r="W92" s="45"/>
      <c r="X92" s="45"/>
      <c r="Y92" s="45"/>
      <c r="Z92" s="45"/>
      <c r="AA92" s="45"/>
      <c r="AB92" s="45"/>
      <c r="AC92" s="45"/>
      <c r="AD92" s="45"/>
      <c r="AE92" s="97"/>
      <c r="AF92" s="122">
        <v>0</v>
      </c>
    </row>
    <row r="93" spans="2:32" x14ac:dyDescent="0.2">
      <c r="B93" s="202">
        <v>6095</v>
      </c>
      <c r="C93" s="182" t="s">
        <v>134</v>
      </c>
      <c r="D93" s="182" t="s">
        <v>4</v>
      </c>
      <c r="E93" s="217" t="s">
        <v>362</v>
      </c>
      <c r="F93" s="73">
        <v>4068.7326806133656</v>
      </c>
      <c r="G93" s="45">
        <v>3902.3703085034172</v>
      </c>
      <c r="H93" s="35">
        <v>4123.3665448394513</v>
      </c>
      <c r="I93" s="45">
        <v>3764.1196101790101</v>
      </c>
      <c r="J93" s="45">
        <v>4751.6175282819204</v>
      </c>
      <c r="K93" s="45">
        <v>4215.4391714072781</v>
      </c>
      <c r="L93" s="45">
        <v>3547.7002425770133</v>
      </c>
      <c r="M93" s="45">
        <v>3904.963765759062</v>
      </c>
      <c r="N93" s="45">
        <v>5010.5371796093596</v>
      </c>
      <c r="O93" s="45">
        <v>4232.5160889524886</v>
      </c>
      <c r="P93" s="45">
        <v>3605.4009547302617</v>
      </c>
      <c r="Q93" s="97">
        <v>4226.2359245474272</v>
      </c>
      <c r="R93" s="251">
        <f t="shared" si="1"/>
        <v>49353.000000000058</v>
      </c>
      <c r="T93" s="73"/>
      <c r="U93" s="45"/>
      <c r="V93" s="35"/>
      <c r="W93" s="45"/>
      <c r="X93" s="45"/>
      <c r="Y93" s="45"/>
      <c r="Z93" s="45"/>
      <c r="AA93" s="45"/>
      <c r="AB93" s="45"/>
      <c r="AC93" s="45"/>
      <c r="AD93" s="45"/>
      <c r="AE93" s="97"/>
      <c r="AF93" s="122">
        <v>0</v>
      </c>
    </row>
    <row r="94" spans="2:32" x14ac:dyDescent="0.2">
      <c r="B94" s="202">
        <v>6101</v>
      </c>
      <c r="C94" s="182" t="s">
        <v>135</v>
      </c>
      <c r="D94" s="182" t="s">
        <v>13</v>
      </c>
      <c r="E94" s="217" t="s">
        <v>361</v>
      </c>
      <c r="F94" s="73">
        <v>2442.4141474686949</v>
      </c>
      <c r="G94" s="45">
        <v>2348.3706176246615</v>
      </c>
      <c r="H94" s="35">
        <v>2486.8009339502523</v>
      </c>
      <c r="I94" s="45">
        <v>2257.1192488746492</v>
      </c>
      <c r="J94" s="45">
        <v>2861.5031077286089</v>
      </c>
      <c r="K94" s="45">
        <v>2534.8103888244127</v>
      </c>
      <c r="L94" s="45">
        <v>2132.092973527645</v>
      </c>
      <c r="M94" s="45">
        <v>2356.7662372944251</v>
      </c>
      <c r="N94" s="45">
        <v>3008.380430861941</v>
      </c>
      <c r="O94" s="45">
        <v>2545.3110308211076</v>
      </c>
      <c r="P94" s="45">
        <v>2172.6182251840937</v>
      </c>
      <c r="Q94" s="97">
        <v>2531.8126578395345</v>
      </c>
      <c r="R94" s="251">
        <f t="shared" si="1"/>
        <v>29678.000000000025</v>
      </c>
      <c r="T94" s="73"/>
      <c r="U94" s="45"/>
      <c r="V94" s="35"/>
      <c r="W94" s="45"/>
      <c r="X94" s="45"/>
      <c r="Y94" s="45"/>
      <c r="Z94" s="45"/>
      <c r="AA94" s="45"/>
      <c r="AB94" s="45"/>
      <c r="AC94" s="45"/>
      <c r="AD94" s="45"/>
      <c r="AE94" s="97"/>
      <c r="AF94" s="122">
        <v>0</v>
      </c>
    </row>
    <row r="95" spans="2:32" x14ac:dyDescent="0.2">
      <c r="B95" s="202">
        <v>6090</v>
      </c>
      <c r="C95" s="182" t="s">
        <v>136</v>
      </c>
      <c r="D95" s="182" t="s">
        <v>35</v>
      </c>
      <c r="E95" s="217" t="s">
        <v>361</v>
      </c>
      <c r="F95" s="73">
        <v>1137.8348223522053</v>
      </c>
      <c r="G95" s="45">
        <v>1098.0160432327602</v>
      </c>
      <c r="H95" s="35">
        <v>1163.0415095892681</v>
      </c>
      <c r="I95" s="45">
        <v>1051.3972104630345</v>
      </c>
      <c r="J95" s="45">
        <v>1330.7062306137093</v>
      </c>
      <c r="K95" s="45">
        <v>1187.7858656505316</v>
      </c>
      <c r="L95" s="45">
        <v>994.42583407699499</v>
      </c>
      <c r="M95" s="45">
        <v>1100.3033229926011</v>
      </c>
      <c r="N95" s="45">
        <v>1404.199813525222</v>
      </c>
      <c r="O95" s="45">
        <v>1186.3394529067252</v>
      </c>
      <c r="P95" s="45">
        <v>1017.104264516629</v>
      </c>
      <c r="Q95" s="97">
        <v>1179.8456300803114</v>
      </c>
      <c r="R95" s="251">
        <f t="shared" si="1"/>
        <v>13850.999999999991</v>
      </c>
      <c r="T95" s="73"/>
      <c r="U95" s="45"/>
      <c r="V95" s="35"/>
      <c r="W95" s="45"/>
      <c r="X95" s="45"/>
      <c r="Y95" s="45"/>
      <c r="Z95" s="45"/>
      <c r="AA95" s="45"/>
      <c r="AB95" s="45"/>
      <c r="AC95" s="45"/>
      <c r="AD95" s="45"/>
      <c r="AE95" s="97"/>
      <c r="AF95" s="122">
        <v>0</v>
      </c>
    </row>
    <row r="96" spans="2:32" x14ac:dyDescent="0.2">
      <c r="B96" s="202">
        <v>6098</v>
      </c>
      <c r="C96" s="182" t="s">
        <v>137</v>
      </c>
      <c r="D96" s="182" t="s">
        <v>11</v>
      </c>
      <c r="E96" s="217" t="s">
        <v>360</v>
      </c>
      <c r="F96" s="73">
        <v>2935.3353789622288</v>
      </c>
      <c r="G96" s="45">
        <v>2832.5286199486968</v>
      </c>
      <c r="H96" s="35">
        <v>2983.6154804129019</v>
      </c>
      <c r="I96" s="45">
        <v>2717.1505148512747</v>
      </c>
      <c r="J96" s="45">
        <v>3438.9034126278593</v>
      </c>
      <c r="K96" s="45">
        <v>3052.9052943455476</v>
      </c>
      <c r="L96" s="45">
        <v>2564.2697907732891</v>
      </c>
      <c r="M96" s="45">
        <v>2831.9002086853679</v>
      </c>
      <c r="N96" s="45">
        <v>3618.8470046815373</v>
      </c>
      <c r="O96" s="45">
        <v>3064.6011639391268</v>
      </c>
      <c r="P96" s="45">
        <v>2614.2061430674762</v>
      </c>
      <c r="Q96" s="97">
        <v>3045.7369877047399</v>
      </c>
      <c r="R96" s="251">
        <f t="shared" si="1"/>
        <v>35700.000000000044</v>
      </c>
      <c r="T96" s="73"/>
      <c r="U96" s="45"/>
      <c r="V96" s="35"/>
      <c r="W96" s="45"/>
      <c r="X96" s="45"/>
      <c r="Y96" s="45"/>
      <c r="Z96" s="45"/>
      <c r="AA96" s="45"/>
      <c r="AB96" s="45"/>
      <c r="AC96" s="45"/>
      <c r="AD96" s="45"/>
      <c r="AE96" s="97"/>
      <c r="AF96" s="122">
        <v>0</v>
      </c>
    </row>
    <row r="97" spans="2:32" x14ac:dyDescent="0.2">
      <c r="B97" s="121">
        <v>6102</v>
      </c>
      <c r="C97" s="182" t="s">
        <v>138</v>
      </c>
      <c r="D97" s="182" t="s">
        <v>454</v>
      </c>
      <c r="E97" s="217" t="s">
        <v>361</v>
      </c>
      <c r="F97" s="73">
        <v>1315.8397724977337</v>
      </c>
      <c r="G97" s="45">
        <v>1270.8010403220237</v>
      </c>
      <c r="H97" s="35">
        <v>1348.8453271106484</v>
      </c>
      <c r="I97" s="45">
        <v>1220.9471323768751</v>
      </c>
      <c r="J97" s="45">
        <v>1537.3184600214959</v>
      </c>
      <c r="K97" s="45">
        <v>1365.9613234258186</v>
      </c>
      <c r="L97" s="45">
        <v>1150.6644633679416</v>
      </c>
      <c r="M97" s="45">
        <v>1282.7215007654395</v>
      </c>
      <c r="N97" s="45">
        <v>1622.2794225456237</v>
      </c>
      <c r="O97" s="45">
        <v>1368.412803690856</v>
      </c>
      <c r="P97" s="45">
        <v>1178.916181376926</v>
      </c>
      <c r="Q97" s="97">
        <v>1368.2925724986294</v>
      </c>
      <c r="R97" s="251">
        <f t="shared" si="1"/>
        <v>16031.000000000011</v>
      </c>
      <c r="T97" s="73"/>
      <c r="U97" s="45"/>
      <c r="V97" s="35"/>
      <c r="W97" s="45"/>
      <c r="X97" s="45"/>
      <c r="Y97" s="45"/>
      <c r="Z97" s="45"/>
      <c r="AA97" s="45"/>
      <c r="AB97" s="45"/>
      <c r="AC97" s="45"/>
      <c r="AD97" s="45"/>
      <c r="AE97" s="97"/>
      <c r="AF97" s="122">
        <v>0</v>
      </c>
    </row>
    <row r="98" spans="2:32" x14ac:dyDescent="0.2">
      <c r="B98" s="121">
        <v>6105</v>
      </c>
      <c r="C98" s="182" t="s">
        <v>139</v>
      </c>
      <c r="D98" s="182" t="s">
        <v>455</v>
      </c>
      <c r="E98" s="217" t="s">
        <v>361</v>
      </c>
      <c r="F98" s="73">
        <v>1960.1872268547165</v>
      </c>
      <c r="G98" s="45">
        <v>1900.3473135031011</v>
      </c>
      <c r="H98" s="35">
        <v>2011.9457795259959</v>
      </c>
      <c r="I98" s="45">
        <v>1818.2421698891105</v>
      </c>
      <c r="J98" s="45">
        <v>2297.1879342888865</v>
      </c>
      <c r="K98" s="45">
        <v>2041.1412767393558</v>
      </c>
      <c r="L98" s="45">
        <v>1716.1374618898587</v>
      </c>
      <c r="M98" s="45">
        <v>1915.4014886591074</v>
      </c>
      <c r="N98" s="45">
        <v>2418.2055733653528</v>
      </c>
      <c r="O98" s="45">
        <v>2045.2456013658559</v>
      </c>
      <c r="P98" s="45">
        <v>1761.2282628643659</v>
      </c>
      <c r="Q98" s="97">
        <v>2035.2899110543049</v>
      </c>
      <c r="R98" s="251">
        <f t="shared" si="1"/>
        <v>23920.560000000012</v>
      </c>
      <c r="T98" s="73"/>
      <c r="U98" s="45"/>
      <c r="V98" s="35"/>
      <c r="W98" s="45"/>
      <c r="X98" s="45"/>
      <c r="Y98" s="45"/>
      <c r="Z98" s="45"/>
      <c r="AA98" s="45"/>
      <c r="AB98" s="45"/>
      <c r="AC98" s="45"/>
      <c r="AD98" s="45"/>
      <c r="AE98" s="97"/>
      <c r="AF98" s="122">
        <v>0</v>
      </c>
    </row>
    <row r="99" spans="2:32" x14ac:dyDescent="0.2">
      <c r="B99" s="121">
        <v>6103</v>
      </c>
      <c r="C99" s="182" t="s">
        <v>140</v>
      </c>
      <c r="D99" s="182" t="s">
        <v>451</v>
      </c>
      <c r="E99" s="217" t="s">
        <v>360</v>
      </c>
      <c r="F99" s="75">
        <v>1362.6885565292635</v>
      </c>
      <c r="G99" s="67">
        <v>1310.0620002602848</v>
      </c>
      <c r="H99" s="66">
        <v>1381.6923415614037</v>
      </c>
      <c r="I99" s="67">
        <v>1258.8251519669291</v>
      </c>
      <c r="J99" s="67">
        <v>1588.0217091023444</v>
      </c>
      <c r="K99" s="67">
        <v>1414.8912798835577</v>
      </c>
      <c r="L99" s="67">
        <v>1189.5717181578161</v>
      </c>
      <c r="M99" s="67">
        <v>1310.5760102405138</v>
      </c>
      <c r="N99" s="67">
        <v>1675.8190068860329</v>
      </c>
      <c r="O99" s="67">
        <v>1415.3264451332384</v>
      </c>
      <c r="P99" s="67">
        <v>1211.8313631811184</v>
      </c>
      <c r="Q99" s="102">
        <v>1410.6944170975171</v>
      </c>
      <c r="R99" s="261">
        <f t="shared" si="1"/>
        <v>16530.000000000022</v>
      </c>
      <c r="T99" s="75"/>
      <c r="U99" s="67"/>
      <c r="V99" s="66"/>
      <c r="W99" s="67"/>
      <c r="X99" s="67"/>
      <c r="Y99" s="67"/>
      <c r="Z99" s="67"/>
      <c r="AA99" s="67"/>
      <c r="AB99" s="67"/>
      <c r="AC99" s="67"/>
      <c r="AD99" s="67"/>
      <c r="AE99" s="102"/>
      <c r="AF99" s="122">
        <v>0</v>
      </c>
    </row>
    <row r="100" spans="2:32" x14ac:dyDescent="0.2">
      <c r="B100" s="123">
        <v>6104</v>
      </c>
      <c r="C100" s="190" t="s">
        <v>141</v>
      </c>
      <c r="D100" s="190" t="s">
        <v>11</v>
      </c>
      <c r="E100" s="225" t="s">
        <v>360</v>
      </c>
      <c r="F100" s="237">
        <v>0</v>
      </c>
      <c r="G100" s="234">
        <v>0</v>
      </c>
      <c r="H100" s="233">
        <v>0</v>
      </c>
      <c r="I100" s="234">
        <v>0</v>
      </c>
      <c r="J100" s="234">
        <v>0</v>
      </c>
      <c r="K100" s="234">
        <v>0</v>
      </c>
      <c r="L100" s="234">
        <v>0</v>
      </c>
      <c r="M100" s="234">
        <v>0</v>
      </c>
      <c r="N100" s="234">
        <v>0</v>
      </c>
      <c r="O100" s="234">
        <v>0</v>
      </c>
      <c r="P100" s="234">
        <v>0</v>
      </c>
      <c r="Q100" s="238">
        <v>0</v>
      </c>
      <c r="R100" s="260">
        <f t="shared" si="1"/>
        <v>0</v>
      </c>
      <c r="T100" s="237"/>
      <c r="U100" s="234"/>
      <c r="V100" s="233"/>
      <c r="W100" s="234"/>
      <c r="X100" s="234"/>
      <c r="Y100" s="234"/>
      <c r="Z100" s="234"/>
      <c r="AA100" s="234"/>
      <c r="AB100" s="234"/>
      <c r="AC100" s="234"/>
      <c r="AD100" s="234"/>
      <c r="AE100" s="238"/>
      <c r="AF100" s="122">
        <v>0</v>
      </c>
    </row>
    <row r="101" spans="2:32" x14ac:dyDescent="0.2">
      <c r="B101" s="202">
        <v>6106</v>
      </c>
      <c r="C101" s="182" t="s">
        <v>142</v>
      </c>
      <c r="D101" s="182" t="s">
        <v>2</v>
      </c>
      <c r="E101" s="217" t="s">
        <v>361</v>
      </c>
      <c r="F101" s="73">
        <v>2244.9675056236124</v>
      </c>
      <c r="G101" s="45">
        <v>2154.6153419020011</v>
      </c>
      <c r="H101" s="35">
        <v>2277.7060070785674</v>
      </c>
      <c r="I101" s="45">
        <v>2077.4394305893411</v>
      </c>
      <c r="J101" s="45">
        <v>2640.2504074417357</v>
      </c>
      <c r="K101" s="45">
        <v>2318.8111424567533</v>
      </c>
      <c r="L101" s="45">
        <v>1957.808979577823</v>
      </c>
      <c r="M101" s="45">
        <v>2162.0499396484665</v>
      </c>
      <c r="N101" s="45">
        <v>2764.2822814992642</v>
      </c>
      <c r="O101" s="45">
        <v>2344.3510773640137</v>
      </c>
      <c r="P101" s="45">
        <v>1987.2417834453515</v>
      </c>
      <c r="Q101" s="97">
        <v>2330.4761033730765</v>
      </c>
      <c r="R101" s="251">
        <f t="shared" si="1"/>
        <v>27260.000000000007</v>
      </c>
      <c r="T101" s="73"/>
      <c r="U101" s="45"/>
      <c r="V101" s="35"/>
      <c r="W101" s="45"/>
      <c r="X101" s="45"/>
      <c r="Y101" s="45"/>
      <c r="Z101" s="45"/>
      <c r="AA101" s="45"/>
      <c r="AB101" s="45"/>
      <c r="AC101" s="45"/>
      <c r="AD101" s="45"/>
      <c r="AE101" s="97"/>
      <c r="AF101" s="122">
        <v>0</v>
      </c>
    </row>
    <row r="102" spans="2:32" x14ac:dyDescent="0.2">
      <c r="B102" s="207">
        <v>6107</v>
      </c>
      <c r="C102" s="183" t="s">
        <v>143</v>
      </c>
      <c r="D102" s="183" t="s">
        <v>14</v>
      </c>
      <c r="E102" s="218" t="s">
        <v>360</v>
      </c>
      <c r="F102" s="76">
        <v>2313.608601613274</v>
      </c>
      <c r="G102" s="69">
        <v>2229.4843022564501</v>
      </c>
      <c r="H102" s="48">
        <v>2363.5224509523814</v>
      </c>
      <c r="I102" s="69">
        <v>2135.5019535724546</v>
      </c>
      <c r="J102" s="69">
        <v>2716.005952751203</v>
      </c>
      <c r="K102" s="69">
        <v>2401.1281077448834</v>
      </c>
      <c r="L102" s="69">
        <v>2021.5511920701395</v>
      </c>
      <c r="M102" s="69">
        <v>2242.4044289931412</v>
      </c>
      <c r="N102" s="69">
        <v>2849.32140796768</v>
      </c>
      <c r="O102" s="69">
        <v>2411.5583337005701</v>
      </c>
      <c r="P102" s="69">
        <v>2062.7550824876762</v>
      </c>
      <c r="Q102" s="104">
        <v>2393.1581858901532</v>
      </c>
      <c r="R102" s="252">
        <f t="shared" si="1"/>
        <v>28140.000000000004</v>
      </c>
      <c r="T102" s="76"/>
      <c r="U102" s="69"/>
      <c r="V102" s="48"/>
      <c r="W102" s="69"/>
      <c r="X102" s="69"/>
      <c r="Y102" s="69"/>
      <c r="Z102" s="69"/>
      <c r="AA102" s="69"/>
      <c r="AB102" s="69"/>
      <c r="AC102" s="69"/>
      <c r="AD102" s="69"/>
      <c r="AE102" s="104"/>
      <c r="AF102" s="126">
        <v>0</v>
      </c>
    </row>
    <row r="103" spans="2:32" x14ac:dyDescent="0.2">
      <c r="B103" s="208">
        <v>6108</v>
      </c>
      <c r="C103" s="184" t="s">
        <v>144</v>
      </c>
      <c r="D103" s="184" t="s">
        <v>39</v>
      </c>
      <c r="E103" s="219" t="s">
        <v>361</v>
      </c>
      <c r="F103" s="77">
        <v>2862.2972178578871</v>
      </c>
      <c r="G103" s="71">
        <v>2757.9217452619896</v>
      </c>
      <c r="H103" s="71">
        <v>2916.7241497142136</v>
      </c>
      <c r="I103" s="71">
        <v>2651.804989581723</v>
      </c>
      <c r="J103" s="71">
        <v>3349.5716693116742</v>
      </c>
      <c r="K103" s="71">
        <v>2973.4785631603331</v>
      </c>
      <c r="L103" s="71">
        <v>2500.4755255876853</v>
      </c>
      <c r="M103" s="71">
        <v>2770.1266917188227</v>
      </c>
      <c r="N103" s="71">
        <v>3526.2728419789369</v>
      </c>
      <c r="O103" s="71">
        <v>2983.786910284618</v>
      </c>
      <c r="P103" s="71">
        <v>2553.9097211909252</v>
      </c>
      <c r="Q103" s="105">
        <v>2972.0499743512105</v>
      </c>
      <c r="R103" s="253">
        <f t="shared" si="1"/>
        <v>34818.42000000002</v>
      </c>
      <c r="T103" s="77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105"/>
      <c r="AF103" s="128">
        <v>0</v>
      </c>
    </row>
    <row r="104" spans="2:32" x14ac:dyDescent="0.2">
      <c r="B104" s="202">
        <v>6100</v>
      </c>
      <c r="C104" s="182" t="s">
        <v>145</v>
      </c>
      <c r="D104" s="182" t="s">
        <v>14</v>
      </c>
      <c r="E104" s="217" t="s">
        <v>360</v>
      </c>
      <c r="F104" s="73">
        <v>3047.7163694528508</v>
      </c>
      <c r="G104" s="45">
        <v>2931.14875192926</v>
      </c>
      <c r="H104" s="35">
        <v>3098.0171249114969</v>
      </c>
      <c r="I104" s="45">
        <v>2817.7336940441755</v>
      </c>
      <c r="J104" s="45">
        <v>3571.6806949114534</v>
      </c>
      <c r="K104" s="45">
        <v>3164.3836000752899</v>
      </c>
      <c r="L104" s="45">
        <v>2659.6559325304183</v>
      </c>
      <c r="M104" s="45">
        <v>2933.6212485627575</v>
      </c>
      <c r="N104" s="45">
        <v>3757.388384108945</v>
      </c>
      <c r="O104" s="45">
        <v>3179.2132249148285</v>
      </c>
      <c r="P104" s="45">
        <v>2706.5506743845403</v>
      </c>
      <c r="Q104" s="97">
        <v>3162.8903001739982</v>
      </c>
      <c r="R104" s="251">
        <f t="shared" si="1"/>
        <v>37030.000000000015</v>
      </c>
      <c r="T104" s="73"/>
      <c r="U104" s="45"/>
      <c r="V104" s="35"/>
      <c r="W104" s="45"/>
      <c r="X104" s="45"/>
      <c r="Y104" s="45"/>
      <c r="Z104" s="45"/>
      <c r="AA104" s="45"/>
      <c r="AB104" s="45"/>
      <c r="AC104" s="45"/>
      <c r="AD104" s="45"/>
      <c r="AE104" s="97"/>
      <c r="AF104" s="122">
        <v>0</v>
      </c>
    </row>
    <row r="105" spans="2:32" x14ac:dyDescent="0.2">
      <c r="B105" s="121">
        <v>6109</v>
      </c>
      <c r="C105" s="182" t="s">
        <v>146</v>
      </c>
      <c r="D105" s="182" t="s">
        <v>5</v>
      </c>
      <c r="E105" s="217" t="s">
        <v>360</v>
      </c>
      <c r="F105" s="73">
        <v>1446.7923947382164</v>
      </c>
      <c r="G105" s="45">
        <v>1414.9486677949089</v>
      </c>
      <c r="H105" s="35">
        <v>1497.2424408392019</v>
      </c>
      <c r="I105" s="45">
        <v>1352.6587175448672</v>
      </c>
      <c r="J105" s="45">
        <v>1676.2652303173893</v>
      </c>
      <c r="K105" s="45">
        <v>1511.1664102705397</v>
      </c>
      <c r="L105" s="45">
        <v>1271.1277852971541</v>
      </c>
      <c r="M105" s="45">
        <v>1435.6175030484712</v>
      </c>
      <c r="N105" s="45">
        <v>1785.5744004001187</v>
      </c>
      <c r="O105" s="45">
        <v>1499.7428085068891</v>
      </c>
      <c r="P105" s="45">
        <v>1318.9800972389573</v>
      </c>
      <c r="Q105" s="97">
        <v>1509.8835440033067</v>
      </c>
      <c r="R105" s="251">
        <f t="shared" si="1"/>
        <v>17720.000000000022</v>
      </c>
      <c r="T105" s="73"/>
      <c r="U105" s="45"/>
      <c r="V105" s="35"/>
      <c r="W105" s="45"/>
      <c r="X105" s="45"/>
      <c r="Y105" s="45"/>
      <c r="Z105" s="45"/>
      <c r="AA105" s="45"/>
      <c r="AB105" s="45"/>
      <c r="AC105" s="45"/>
      <c r="AD105" s="45"/>
      <c r="AE105" s="97"/>
      <c r="AF105" s="122">
        <v>0</v>
      </c>
    </row>
    <row r="106" spans="2:32" x14ac:dyDescent="0.2">
      <c r="B106" s="121">
        <v>6097</v>
      </c>
      <c r="C106" s="182" t="s">
        <v>147</v>
      </c>
      <c r="D106" s="182" t="s">
        <v>14</v>
      </c>
      <c r="E106" s="217" t="s">
        <v>361</v>
      </c>
      <c r="F106" s="73">
        <v>2086.6040433550957</v>
      </c>
      <c r="G106" s="45">
        <v>2000.3438574956856</v>
      </c>
      <c r="H106" s="35">
        <v>2103.8806307723921</v>
      </c>
      <c r="I106" s="45">
        <v>1930.1979192575666</v>
      </c>
      <c r="J106" s="45">
        <v>2433.3906201237155</v>
      </c>
      <c r="K106" s="45">
        <v>2160.6435714450959</v>
      </c>
      <c r="L106" s="45">
        <v>1818.742718095777</v>
      </c>
      <c r="M106" s="45">
        <v>1994.2433721118921</v>
      </c>
      <c r="N106" s="45">
        <v>2566.8783115951178</v>
      </c>
      <c r="O106" s="45">
        <v>2169.7010282831898</v>
      </c>
      <c r="P106" s="45">
        <v>1844.6517462362601</v>
      </c>
      <c r="Q106" s="97">
        <v>2165.7221812282455</v>
      </c>
      <c r="R106" s="251">
        <f t="shared" si="1"/>
        <v>25275.000000000036</v>
      </c>
      <c r="T106" s="73"/>
      <c r="U106" s="45"/>
      <c r="V106" s="35"/>
      <c r="W106" s="45"/>
      <c r="X106" s="45"/>
      <c r="Y106" s="45"/>
      <c r="Z106" s="45"/>
      <c r="AA106" s="45"/>
      <c r="AB106" s="45"/>
      <c r="AC106" s="45"/>
      <c r="AD106" s="45"/>
      <c r="AE106" s="97"/>
      <c r="AF106" s="122">
        <v>0</v>
      </c>
    </row>
    <row r="107" spans="2:32" x14ac:dyDescent="0.2">
      <c r="B107" s="121">
        <v>6110</v>
      </c>
      <c r="C107" s="182" t="s">
        <v>148</v>
      </c>
      <c r="D107" s="182" t="s">
        <v>9</v>
      </c>
      <c r="E107" s="217" t="s">
        <v>360</v>
      </c>
      <c r="F107" s="73">
        <v>1599.4113488763958</v>
      </c>
      <c r="G107" s="45">
        <v>1531.9886984755994</v>
      </c>
      <c r="H107" s="35">
        <v>1620.7536168960016</v>
      </c>
      <c r="I107" s="45">
        <v>1475.3461808074328</v>
      </c>
      <c r="J107" s="45">
        <v>1880.0928281517317</v>
      </c>
      <c r="K107" s="45">
        <v>1653.1763530116991</v>
      </c>
      <c r="L107" s="45">
        <v>1394.0087748611895</v>
      </c>
      <c r="M107" s="45">
        <v>1534.3268326510404</v>
      </c>
      <c r="N107" s="45">
        <v>1968.4562854559645</v>
      </c>
      <c r="O107" s="45">
        <v>1668.5613257026912</v>
      </c>
      <c r="P107" s="45">
        <v>1412.7447575945343</v>
      </c>
      <c r="Q107" s="97">
        <v>1656.1329975157273</v>
      </c>
      <c r="R107" s="251">
        <f t="shared" si="1"/>
        <v>19395.000000000007</v>
      </c>
      <c r="T107" s="73"/>
      <c r="U107" s="45"/>
      <c r="V107" s="35"/>
      <c r="W107" s="45"/>
      <c r="X107" s="45"/>
      <c r="Y107" s="45"/>
      <c r="Z107" s="45"/>
      <c r="AA107" s="45"/>
      <c r="AB107" s="45"/>
      <c r="AC107" s="45"/>
      <c r="AD107" s="45"/>
      <c r="AE107" s="97"/>
      <c r="AF107" s="122">
        <v>0</v>
      </c>
    </row>
    <row r="108" spans="2:32" x14ac:dyDescent="0.2">
      <c r="B108" s="131">
        <v>6114</v>
      </c>
      <c r="C108" s="179" t="s">
        <v>149</v>
      </c>
      <c r="D108" s="179" t="s">
        <v>6</v>
      </c>
      <c r="E108" s="214" t="s">
        <v>361</v>
      </c>
      <c r="F108" s="73">
        <v>700.27956478237604</v>
      </c>
      <c r="G108" s="45">
        <v>672.31677038302394</v>
      </c>
      <c r="H108" s="35">
        <v>709.09424146494507</v>
      </c>
      <c r="I108" s="45">
        <v>648.5646491386716</v>
      </c>
      <c r="J108" s="45">
        <v>818.03046368122455</v>
      </c>
      <c r="K108" s="45">
        <v>723.77675604296041</v>
      </c>
      <c r="L108" s="45">
        <v>610.93755450679828</v>
      </c>
      <c r="M108" s="37">
        <v>0</v>
      </c>
      <c r="N108" s="37">
        <v>0</v>
      </c>
      <c r="O108" s="37">
        <v>0</v>
      </c>
      <c r="P108" s="37">
        <v>0</v>
      </c>
      <c r="Q108" s="94">
        <v>0</v>
      </c>
      <c r="R108" s="248">
        <f t="shared" si="1"/>
        <v>4883</v>
      </c>
      <c r="T108" s="73"/>
      <c r="U108" s="45"/>
      <c r="V108" s="35"/>
      <c r="W108" s="45"/>
      <c r="X108" s="45"/>
      <c r="Y108" s="45"/>
      <c r="Z108" s="45"/>
      <c r="AA108" s="37"/>
      <c r="AB108" s="37"/>
      <c r="AC108" s="37"/>
      <c r="AD108" s="37"/>
      <c r="AE108" s="94"/>
      <c r="AF108" s="122">
        <v>0</v>
      </c>
    </row>
    <row r="109" spans="2:32" x14ac:dyDescent="0.2">
      <c r="B109" s="121">
        <v>6131</v>
      </c>
      <c r="C109" s="182" t="s">
        <v>150</v>
      </c>
      <c r="D109" s="182" t="s">
        <v>42</v>
      </c>
      <c r="E109" s="217" t="s">
        <v>362</v>
      </c>
      <c r="F109" s="73">
        <v>1132.9891511048043</v>
      </c>
      <c r="G109" s="45">
        <v>1089.843121018693</v>
      </c>
      <c r="H109" s="35">
        <v>1153.4138043141766</v>
      </c>
      <c r="I109" s="45">
        <v>1046.4115260019482</v>
      </c>
      <c r="J109" s="45">
        <v>1340.1262445297091</v>
      </c>
      <c r="K109" s="45">
        <v>1171.4095833902879</v>
      </c>
      <c r="L109" s="45">
        <v>989.21762482550628</v>
      </c>
      <c r="M109" s="45">
        <v>1096.7581491854648</v>
      </c>
      <c r="N109" s="45">
        <v>1394.0533409453626</v>
      </c>
      <c r="O109" s="45">
        <v>1187.0858701241693</v>
      </c>
      <c r="P109" s="45">
        <v>1006.0324023873501</v>
      </c>
      <c r="Q109" s="97">
        <v>1171.6591821725374</v>
      </c>
      <c r="R109" s="251">
        <f t="shared" si="1"/>
        <v>13779.000000000009</v>
      </c>
      <c r="T109" s="73"/>
      <c r="U109" s="45"/>
      <c r="V109" s="35"/>
      <c r="W109" s="45"/>
      <c r="X109" s="45"/>
      <c r="Y109" s="45"/>
      <c r="Z109" s="45"/>
      <c r="AA109" s="45"/>
      <c r="AB109" s="45"/>
      <c r="AC109" s="45"/>
      <c r="AD109" s="45"/>
      <c r="AE109" s="97"/>
      <c r="AF109" s="122">
        <v>0</v>
      </c>
    </row>
    <row r="110" spans="2:32" x14ac:dyDescent="0.2">
      <c r="B110" s="121">
        <v>6111</v>
      </c>
      <c r="C110" s="182" t="s">
        <v>151</v>
      </c>
      <c r="D110" s="182" t="s">
        <v>451</v>
      </c>
      <c r="E110" s="217" t="s">
        <v>361</v>
      </c>
      <c r="F110" s="73">
        <v>1440.2385057890424</v>
      </c>
      <c r="G110" s="45">
        <v>1375.4354314751895</v>
      </c>
      <c r="H110" s="35">
        <v>1453.4760868313401</v>
      </c>
      <c r="I110" s="45">
        <v>1325.1930690363081</v>
      </c>
      <c r="J110" s="45">
        <v>1694.4252059871412</v>
      </c>
      <c r="K110" s="45">
        <v>1486.3789946368622</v>
      </c>
      <c r="L110" s="45">
        <v>1253.6935232640892</v>
      </c>
      <c r="M110" s="45">
        <v>1372.7362308469274</v>
      </c>
      <c r="N110" s="45">
        <v>1771.8313424343578</v>
      </c>
      <c r="O110" s="45">
        <v>1502.374796868846</v>
      </c>
      <c r="P110" s="45">
        <v>1265.1427152080294</v>
      </c>
      <c r="Q110" s="97">
        <v>1489.074097621886</v>
      </c>
      <c r="R110" s="251">
        <f t="shared" si="1"/>
        <v>17430.000000000018</v>
      </c>
      <c r="T110" s="73"/>
      <c r="U110" s="45"/>
      <c r="V110" s="35"/>
      <c r="W110" s="45"/>
      <c r="X110" s="45"/>
      <c r="Y110" s="45"/>
      <c r="Z110" s="45"/>
      <c r="AA110" s="45"/>
      <c r="AB110" s="45"/>
      <c r="AC110" s="45"/>
      <c r="AD110" s="45"/>
      <c r="AE110" s="97"/>
      <c r="AF110" s="122">
        <v>0</v>
      </c>
    </row>
    <row r="111" spans="2:32" x14ac:dyDescent="0.2">
      <c r="B111" s="121">
        <v>6099</v>
      </c>
      <c r="C111" s="182" t="s">
        <v>152</v>
      </c>
      <c r="D111" s="182" t="s">
        <v>454</v>
      </c>
      <c r="E111" s="217" t="s">
        <v>361</v>
      </c>
      <c r="F111" s="73">
        <v>2329.0354713024653</v>
      </c>
      <c r="G111" s="45">
        <v>2225.7087685899178</v>
      </c>
      <c r="H111" s="35">
        <v>2349.4014571223001</v>
      </c>
      <c r="I111" s="45">
        <v>2148.8236610866229</v>
      </c>
      <c r="J111" s="45">
        <v>2740.1871070961006</v>
      </c>
      <c r="K111" s="45">
        <v>2403.8651270984392</v>
      </c>
      <c r="L111" s="45">
        <v>2027.8069431808772</v>
      </c>
      <c r="M111" s="45">
        <v>2223.1605208534188</v>
      </c>
      <c r="N111" s="45">
        <v>2865.4141795072123</v>
      </c>
      <c r="O111" s="45">
        <v>2432.558993830602</v>
      </c>
      <c r="P111" s="45">
        <v>2048.8577814327978</v>
      </c>
      <c r="Q111" s="97">
        <v>2413.1799888992382</v>
      </c>
      <c r="R111" s="251">
        <f t="shared" si="1"/>
        <v>28207.999999999996</v>
      </c>
      <c r="T111" s="73"/>
      <c r="U111" s="45"/>
      <c r="V111" s="35"/>
      <c r="W111" s="45"/>
      <c r="X111" s="45"/>
      <c r="Y111" s="45"/>
      <c r="Z111" s="45"/>
      <c r="AA111" s="45"/>
      <c r="AB111" s="45"/>
      <c r="AC111" s="45"/>
      <c r="AD111" s="45"/>
      <c r="AE111" s="97"/>
      <c r="AF111" s="122">
        <v>0</v>
      </c>
    </row>
    <row r="112" spans="2:32" x14ac:dyDescent="0.2">
      <c r="B112" s="121">
        <v>6112</v>
      </c>
      <c r="C112" s="182" t="s">
        <v>153</v>
      </c>
      <c r="D112" s="182" t="s">
        <v>454</v>
      </c>
      <c r="E112" s="217" t="s">
        <v>361</v>
      </c>
      <c r="F112" s="73">
        <v>1094.8413998887015</v>
      </c>
      <c r="G112" s="45">
        <v>1052.8092801348212</v>
      </c>
      <c r="H112" s="35">
        <v>1109.4992083557029</v>
      </c>
      <c r="I112" s="45">
        <v>1013.2230726667642</v>
      </c>
      <c r="J112" s="45">
        <v>1285.516146859183</v>
      </c>
      <c r="K112" s="45">
        <v>1132.032961211806</v>
      </c>
      <c r="L112" s="45">
        <v>955.54191617350386</v>
      </c>
      <c r="M112" s="45">
        <v>1055.4041777151624</v>
      </c>
      <c r="N112" s="45">
        <v>1346.6691011349574</v>
      </c>
      <c r="O112" s="45">
        <v>1142.4979744259449</v>
      </c>
      <c r="P112" s="45">
        <v>971.17214851847405</v>
      </c>
      <c r="Q112" s="97">
        <v>1134.7926129149823</v>
      </c>
      <c r="R112" s="251">
        <f t="shared" si="1"/>
        <v>13294.000000000004</v>
      </c>
      <c r="T112" s="73"/>
      <c r="U112" s="45"/>
      <c r="V112" s="35"/>
      <c r="W112" s="45"/>
      <c r="X112" s="45"/>
      <c r="Y112" s="45"/>
      <c r="Z112" s="45"/>
      <c r="AA112" s="45"/>
      <c r="AB112" s="45"/>
      <c r="AC112" s="45"/>
      <c r="AD112" s="45"/>
      <c r="AE112" s="97"/>
      <c r="AF112" s="122">
        <v>0</v>
      </c>
    </row>
    <row r="113" spans="2:32" x14ac:dyDescent="0.2">
      <c r="B113" s="121">
        <v>6113</v>
      </c>
      <c r="C113" s="182" t="s">
        <v>154</v>
      </c>
      <c r="D113" s="182" t="s">
        <v>4</v>
      </c>
      <c r="E113" s="217" t="s">
        <v>363</v>
      </c>
      <c r="F113" s="73">
        <v>3163.3074852852501</v>
      </c>
      <c r="G113" s="45">
        <v>3034.3432959685733</v>
      </c>
      <c r="H113" s="35">
        <v>3208.0169654475935</v>
      </c>
      <c r="I113" s="45">
        <v>2916.9208636754129</v>
      </c>
      <c r="J113" s="45">
        <v>3711.7765886243956</v>
      </c>
      <c r="K113" s="45">
        <v>3273.4492718514884</v>
      </c>
      <c r="L113" s="45">
        <v>2758.6836280207262</v>
      </c>
      <c r="M113" s="45">
        <v>3038.3755968016567</v>
      </c>
      <c r="N113" s="45">
        <v>3892.3436686977102</v>
      </c>
      <c r="O113" s="45">
        <v>3295.8692751778503</v>
      </c>
      <c r="P113" s="45">
        <v>2799.4729882897309</v>
      </c>
      <c r="Q113" s="97">
        <v>3272.5092322596406</v>
      </c>
      <c r="R113" s="251">
        <f t="shared" si="1"/>
        <v>38365.068860100037</v>
      </c>
      <c r="T113" s="73"/>
      <c r="U113" s="45"/>
      <c r="V113" s="35"/>
      <c r="W113" s="45"/>
      <c r="X113" s="45"/>
      <c r="Y113" s="45"/>
      <c r="Z113" s="45"/>
      <c r="AA113" s="45"/>
      <c r="AB113" s="45"/>
      <c r="AC113" s="45"/>
      <c r="AD113" s="45"/>
      <c r="AE113" s="97"/>
      <c r="AF113" s="122">
        <v>0</v>
      </c>
    </row>
    <row r="114" spans="2:32" x14ac:dyDescent="0.2">
      <c r="B114" s="121">
        <v>6115</v>
      </c>
      <c r="C114" s="182" t="s">
        <v>155</v>
      </c>
      <c r="D114" s="182" t="s">
        <v>6</v>
      </c>
      <c r="E114" s="217" t="s">
        <v>362</v>
      </c>
      <c r="F114" s="73">
        <v>1967.2215905619919</v>
      </c>
      <c r="G114" s="45">
        <v>1906.5920350721101</v>
      </c>
      <c r="H114" s="35">
        <v>2018.9051791056443</v>
      </c>
      <c r="I114" s="45">
        <v>1822.1632305593921</v>
      </c>
      <c r="J114" s="45">
        <v>2314.156561618438</v>
      </c>
      <c r="K114" s="45">
        <v>2048.6615446591445</v>
      </c>
      <c r="L114" s="45">
        <v>1721.7454067574106</v>
      </c>
      <c r="M114" s="45">
        <v>1919.4171420119681</v>
      </c>
      <c r="N114" s="45">
        <v>2428.4861588647195</v>
      </c>
      <c r="O114" s="45">
        <v>2057.7616031036487</v>
      </c>
      <c r="P114" s="45">
        <v>1764.0373267059758</v>
      </c>
      <c r="Q114" s="97">
        <v>2040.8522209795851</v>
      </c>
      <c r="R114" s="251">
        <f t="shared" si="1"/>
        <v>24010.000000000029</v>
      </c>
      <c r="T114" s="73"/>
      <c r="U114" s="45"/>
      <c r="V114" s="35"/>
      <c r="W114" s="45"/>
      <c r="X114" s="45"/>
      <c r="Y114" s="45"/>
      <c r="Z114" s="45"/>
      <c r="AA114" s="45"/>
      <c r="AB114" s="45"/>
      <c r="AC114" s="45"/>
      <c r="AD114" s="45"/>
      <c r="AE114" s="97"/>
      <c r="AF114" s="122">
        <v>0</v>
      </c>
    </row>
    <row r="115" spans="2:32" x14ac:dyDescent="0.2">
      <c r="B115" s="121">
        <v>6125</v>
      </c>
      <c r="C115" s="182" t="s">
        <v>156</v>
      </c>
      <c r="D115" s="182" t="s">
        <v>3</v>
      </c>
      <c r="E115" s="217" t="s">
        <v>363</v>
      </c>
      <c r="F115" s="73">
        <v>1787.1590846259983</v>
      </c>
      <c r="G115" s="45">
        <v>1716.7671463010647</v>
      </c>
      <c r="H115" s="35">
        <v>1814.4021757538326</v>
      </c>
      <c r="I115" s="45">
        <v>1651.5185359848535</v>
      </c>
      <c r="J115" s="45">
        <v>2089.4431092851441</v>
      </c>
      <c r="K115" s="45">
        <v>1856.4187527733673</v>
      </c>
      <c r="L115" s="45">
        <v>1559.3887259003423</v>
      </c>
      <c r="M115" s="45">
        <v>1717.9600779114646</v>
      </c>
      <c r="N115" s="45">
        <v>2201.025772435999</v>
      </c>
      <c r="O115" s="45">
        <v>1861.4002169977439</v>
      </c>
      <c r="P115" s="45">
        <v>1587.604865357798</v>
      </c>
      <c r="Q115" s="97">
        <v>1853.1629066723938</v>
      </c>
      <c r="R115" s="251">
        <f t="shared" si="1"/>
        <v>21696.251369999998</v>
      </c>
      <c r="T115" s="73"/>
      <c r="U115" s="45"/>
      <c r="V115" s="35"/>
      <c r="W115" s="45"/>
      <c r="X115" s="45"/>
      <c r="Y115" s="45"/>
      <c r="Z115" s="45"/>
      <c r="AA115" s="45"/>
      <c r="AB115" s="45"/>
      <c r="AC115" s="45"/>
      <c r="AD115" s="45"/>
      <c r="AE115" s="97"/>
      <c r="AF115" s="122">
        <v>0</v>
      </c>
    </row>
    <row r="116" spans="2:32" x14ac:dyDescent="0.2">
      <c r="B116" s="121">
        <v>6118</v>
      </c>
      <c r="C116" s="182" t="s">
        <v>157</v>
      </c>
      <c r="D116" s="182" t="s">
        <v>455</v>
      </c>
      <c r="E116" s="217" t="s">
        <v>361</v>
      </c>
      <c r="F116" s="73">
        <v>2335.0067464293588</v>
      </c>
      <c r="G116" s="45">
        <v>2223.6520419547369</v>
      </c>
      <c r="H116" s="35">
        <v>2357.1199330820027</v>
      </c>
      <c r="I116" s="45">
        <v>2155.8539084723188</v>
      </c>
      <c r="J116" s="45">
        <v>2733.4568398548909</v>
      </c>
      <c r="K116" s="45">
        <v>2413.3434575865772</v>
      </c>
      <c r="L116" s="45">
        <v>2031.9513832924479</v>
      </c>
      <c r="M116" s="45">
        <v>2227.1015106267423</v>
      </c>
      <c r="N116" s="45">
        <v>2870.2217056148929</v>
      </c>
      <c r="O116" s="45">
        <v>2431.7843134432892</v>
      </c>
      <c r="P116" s="45">
        <v>2058.2207420417876</v>
      </c>
      <c r="Q116" s="97">
        <v>2422.4544176009417</v>
      </c>
      <c r="R116" s="251">
        <f t="shared" si="1"/>
        <v>28260.166999999983</v>
      </c>
      <c r="T116" s="73"/>
      <c r="U116" s="45"/>
      <c r="V116" s="35"/>
      <c r="W116" s="45"/>
      <c r="X116" s="45"/>
      <c r="Y116" s="45"/>
      <c r="Z116" s="45"/>
      <c r="AA116" s="45"/>
      <c r="AB116" s="45"/>
      <c r="AC116" s="45"/>
      <c r="AD116" s="45"/>
      <c r="AE116" s="97"/>
      <c r="AF116" s="122">
        <v>0</v>
      </c>
    </row>
    <row r="117" spans="2:32" x14ac:dyDescent="0.2">
      <c r="B117" s="121">
        <v>6116</v>
      </c>
      <c r="C117" s="182" t="s">
        <v>158</v>
      </c>
      <c r="D117" s="182" t="s">
        <v>6</v>
      </c>
      <c r="E117" s="217" t="s">
        <v>362</v>
      </c>
      <c r="F117" s="73">
        <v>2089.968396017623</v>
      </c>
      <c r="G117" s="45">
        <v>2024.5597651513692</v>
      </c>
      <c r="H117" s="35">
        <v>2143.4754022240832</v>
      </c>
      <c r="I117" s="45">
        <v>1938.5745700647701</v>
      </c>
      <c r="J117" s="45">
        <v>2460.3372587850627</v>
      </c>
      <c r="K117" s="45">
        <v>2169.4826209226007</v>
      </c>
      <c r="L117" s="45">
        <v>1829.176545068965</v>
      </c>
      <c r="M117" s="45">
        <v>2043.5476410859465</v>
      </c>
      <c r="N117" s="45">
        <v>2576.9187226787844</v>
      </c>
      <c r="O117" s="45">
        <v>2185.4272368281886</v>
      </c>
      <c r="P117" s="45">
        <v>1873.57635668237</v>
      </c>
      <c r="Q117" s="97">
        <v>2168.95548449024</v>
      </c>
      <c r="R117" s="251">
        <f t="shared" si="1"/>
        <v>25504.000000000007</v>
      </c>
      <c r="T117" s="73"/>
      <c r="U117" s="45"/>
      <c r="V117" s="35"/>
      <c r="W117" s="45"/>
      <c r="X117" s="45"/>
      <c r="Y117" s="45"/>
      <c r="Z117" s="45"/>
      <c r="AA117" s="45"/>
      <c r="AB117" s="45"/>
      <c r="AC117" s="45"/>
      <c r="AD117" s="45"/>
      <c r="AE117" s="97"/>
      <c r="AF117" s="122">
        <v>0</v>
      </c>
    </row>
    <row r="118" spans="2:32" x14ac:dyDescent="0.2">
      <c r="B118" s="121">
        <v>6127</v>
      </c>
      <c r="C118" s="182" t="s">
        <v>159</v>
      </c>
      <c r="D118" s="182" t="s">
        <v>14</v>
      </c>
      <c r="E118" s="217" t="s">
        <v>362</v>
      </c>
      <c r="F118" s="73">
        <v>2160.0254181052401</v>
      </c>
      <c r="G118" s="45">
        <v>2076.5745913481201</v>
      </c>
      <c r="H118" s="35">
        <v>2200.5925068022716</v>
      </c>
      <c r="I118" s="45">
        <v>1993.4218779031253</v>
      </c>
      <c r="J118" s="45">
        <v>2546.5201232950863</v>
      </c>
      <c r="K118" s="45">
        <v>2239.2888502759315</v>
      </c>
      <c r="L118" s="45">
        <v>1885.6538095054461</v>
      </c>
      <c r="M118" s="45">
        <v>2086.9790789492827</v>
      </c>
      <c r="N118" s="45">
        <v>2659.5067571085115</v>
      </c>
      <c r="O118" s="45">
        <v>2259.3842187305008</v>
      </c>
      <c r="P118" s="45">
        <v>1919.5998439994719</v>
      </c>
      <c r="Q118" s="97">
        <v>2234.4529239770009</v>
      </c>
      <c r="R118" s="251">
        <f t="shared" si="1"/>
        <v>26261.999999999993</v>
      </c>
      <c r="T118" s="73"/>
      <c r="U118" s="45"/>
      <c r="V118" s="35"/>
      <c r="W118" s="45"/>
      <c r="X118" s="45"/>
      <c r="Y118" s="45"/>
      <c r="Z118" s="45"/>
      <c r="AA118" s="45"/>
      <c r="AB118" s="45"/>
      <c r="AC118" s="45"/>
      <c r="AD118" s="45"/>
      <c r="AE118" s="97"/>
      <c r="AF118" s="122">
        <v>0</v>
      </c>
    </row>
    <row r="119" spans="2:32" x14ac:dyDescent="0.2">
      <c r="B119" s="121">
        <v>6124</v>
      </c>
      <c r="C119" s="182" t="s">
        <v>160</v>
      </c>
      <c r="D119" s="182" t="s">
        <v>453</v>
      </c>
      <c r="E119" s="217" t="s">
        <v>362</v>
      </c>
      <c r="F119" s="73">
        <v>1730.9765065520737</v>
      </c>
      <c r="G119" s="45">
        <v>1669.0770197038039</v>
      </c>
      <c r="H119" s="35">
        <v>1766.3988304692468</v>
      </c>
      <c r="I119" s="45">
        <v>1601.3724944710698</v>
      </c>
      <c r="J119" s="45">
        <v>2025.3157065163816</v>
      </c>
      <c r="K119" s="45">
        <v>1794.7392829119167</v>
      </c>
      <c r="L119" s="45">
        <v>1512.9618835565018</v>
      </c>
      <c r="M119" s="45">
        <v>1680.1854000283597</v>
      </c>
      <c r="N119" s="45">
        <v>2129.9090044836121</v>
      </c>
      <c r="O119" s="45">
        <v>1800.6198238677155</v>
      </c>
      <c r="P119" s="45">
        <v>1545.6470928795923</v>
      </c>
      <c r="Q119" s="97">
        <v>1792.7969545597309</v>
      </c>
      <c r="R119" s="251">
        <f t="shared" si="1"/>
        <v>21050.000000000004</v>
      </c>
      <c r="T119" s="73"/>
      <c r="U119" s="45"/>
      <c r="V119" s="35"/>
      <c r="W119" s="45"/>
      <c r="X119" s="45"/>
      <c r="Y119" s="45"/>
      <c r="Z119" s="45"/>
      <c r="AA119" s="45"/>
      <c r="AB119" s="45"/>
      <c r="AC119" s="45"/>
      <c r="AD119" s="45"/>
      <c r="AE119" s="97"/>
      <c r="AF119" s="122">
        <v>0</v>
      </c>
    </row>
    <row r="120" spans="2:32" x14ac:dyDescent="0.2">
      <c r="B120" s="121">
        <v>6123</v>
      </c>
      <c r="C120" s="182" t="s">
        <v>161</v>
      </c>
      <c r="D120" s="182" t="s">
        <v>37</v>
      </c>
      <c r="E120" s="217" t="s">
        <v>362</v>
      </c>
      <c r="F120" s="73">
        <v>2330.2718717885259</v>
      </c>
      <c r="G120" s="45">
        <v>2239.7863189687655</v>
      </c>
      <c r="H120" s="35">
        <v>2368.1471291914595</v>
      </c>
      <c r="I120" s="45">
        <v>2148.806172353603</v>
      </c>
      <c r="J120" s="45">
        <v>2745.6687639010142</v>
      </c>
      <c r="K120" s="45">
        <v>2410.8771841821881</v>
      </c>
      <c r="L120" s="45">
        <v>2033.9385112582986</v>
      </c>
      <c r="M120" s="45">
        <v>2248.109050993774</v>
      </c>
      <c r="N120" s="45">
        <v>2866.2850880679594</v>
      </c>
      <c r="O120" s="45">
        <v>2434.207849818964</v>
      </c>
      <c r="P120" s="45">
        <v>2066.6507139368769</v>
      </c>
      <c r="Q120" s="97">
        <v>2407.251345538562</v>
      </c>
      <c r="R120" s="251">
        <f t="shared" si="1"/>
        <v>28299.999999999993</v>
      </c>
      <c r="T120" s="73"/>
      <c r="U120" s="45"/>
      <c r="V120" s="35"/>
      <c r="W120" s="45"/>
      <c r="X120" s="45"/>
      <c r="Y120" s="45"/>
      <c r="Z120" s="45"/>
      <c r="AA120" s="45"/>
      <c r="AB120" s="45"/>
      <c r="AC120" s="45"/>
      <c r="AD120" s="45"/>
      <c r="AE120" s="97"/>
      <c r="AF120" s="122">
        <v>0</v>
      </c>
    </row>
    <row r="121" spans="2:32" x14ac:dyDescent="0.2">
      <c r="B121" s="121">
        <v>6130</v>
      </c>
      <c r="C121" s="182" t="s">
        <v>162</v>
      </c>
      <c r="D121" s="182" t="s">
        <v>6</v>
      </c>
      <c r="E121" s="217" t="s">
        <v>361</v>
      </c>
      <c r="F121" s="73">
        <v>2187.2179304999922</v>
      </c>
      <c r="G121" s="45">
        <v>2090.5380130723997</v>
      </c>
      <c r="H121" s="35">
        <v>2208.2110104977996</v>
      </c>
      <c r="I121" s="45">
        <v>2015.8428805833973</v>
      </c>
      <c r="J121" s="45">
        <v>2575.5210299158948</v>
      </c>
      <c r="K121" s="45">
        <v>2259.737253220796</v>
      </c>
      <c r="L121" s="45">
        <v>1904.2576440173916</v>
      </c>
      <c r="M121" s="45">
        <v>2086.4835911144505</v>
      </c>
      <c r="N121" s="45">
        <v>2692.7416764499121</v>
      </c>
      <c r="O121" s="45">
        <v>2285.747158104291</v>
      </c>
      <c r="P121" s="45">
        <v>1923.5080868288815</v>
      </c>
      <c r="Q121" s="97">
        <v>2265.1937256947936</v>
      </c>
      <c r="R121" s="251">
        <f t="shared" si="1"/>
        <v>26495.000000000004</v>
      </c>
      <c r="T121" s="73"/>
      <c r="U121" s="45"/>
      <c r="V121" s="35"/>
      <c r="W121" s="45"/>
      <c r="X121" s="45"/>
      <c r="Y121" s="45"/>
      <c r="Z121" s="45"/>
      <c r="AA121" s="45"/>
      <c r="AB121" s="45"/>
      <c r="AC121" s="45"/>
      <c r="AD121" s="45"/>
      <c r="AE121" s="97"/>
      <c r="AF121" s="122">
        <v>0</v>
      </c>
    </row>
    <row r="122" spans="2:32" x14ac:dyDescent="0.2">
      <c r="B122" s="121">
        <v>6121</v>
      </c>
      <c r="C122" s="182" t="s">
        <v>163</v>
      </c>
      <c r="D122" s="182" t="s">
        <v>3</v>
      </c>
      <c r="E122" s="217" t="s">
        <v>362</v>
      </c>
      <c r="F122" s="73">
        <v>1301.920018648332</v>
      </c>
      <c r="G122" s="45">
        <v>1257.9262467456047</v>
      </c>
      <c r="H122" s="35">
        <v>1330.7978591310743</v>
      </c>
      <c r="I122" s="45">
        <v>1203.3890605479553</v>
      </c>
      <c r="J122" s="45">
        <v>1522.9868488462753</v>
      </c>
      <c r="K122" s="45">
        <v>1353.9946807134854</v>
      </c>
      <c r="L122" s="45">
        <v>1138.5105806676922</v>
      </c>
      <c r="M122" s="45">
        <v>1263.8228735917742</v>
      </c>
      <c r="N122" s="45">
        <v>1604.0736176031119</v>
      </c>
      <c r="O122" s="45">
        <v>1355.0410573939591</v>
      </c>
      <c r="P122" s="45">
        <v>1164.2376905586668</v>
      </c>
      <c r="Q122" s="97">
        <v>1347.9439765520856</v>
      </c>
      <c r="R122" s="251">
        <f t="shared" si="1"/>
        <v>15844.644511000017</v>
      </c>
      <c r="T122" s="73"/>
      <c r="U122" s="45"/>
      <c r="V122" s="35"/>
      <c r="W122" s="45"/>
      <c r="X122" s="45"/>
      <c r="Y122" s="45"/>
      <c r="Z122" s="45"/>
      <c r="AA122" s="45"/>
      <c r="AB122" s="45"/>
      <c r="AC122" s="45"/>
      <c r="AD122" s="45"/>
      <c r="AE122" s="97"/>
      <c r="AF122" s="122">
        <v>0</v>
      </c>
    </row>
    <row r="123" spans="2:32" x14ac:dyDescent="0.2">
      <c r="B123" s="121">
        <v>6120</v>
      </c>
      <c r="C123" s="182" t="s">
        <v>164</v>
      </c>
      <c r="D123" s="182" t="s">
        <v>6</v>
      </c>
      <c r="E123" s="217" t="s">
        <v>363</v>
      </c>
      <c r="F123" s="73">
        <v>1645.415141316756</v>
      </c>
      <c r="G123" s="45">
        <v>1591.337380468636</v>
      </c>
      <c r="H123" s="35">
        <v>1683.3284141529277</v>
      </c>
      <c r="I123" s="45">
        <v>1526.3337728068855</v>
      </c>
      <c r="J123" s="45">
        <v>1914.4439754406362</v>
      </c>
      <c r="K123" s="45">
        <v>1714.9548098979128</v>
      </c>
      <c r="L123" s="45">
        <v>1439.6909171788006</v>
      </c>
      <c r="M123" s="45">
        <v>1600.8018364268498</v>
      </c>
      <c r="N123" s="45">
        <v>2027.4920112876237</v>
      </c>
      <c r="O123" s="45">
        <v>1709.2996994373364</v>
      </c>
      <c r="P123" s="45">
        <v>1477.8466384814603</v>
      </c>
      <c r="Q123" s="97">
        <v>1709.0554031041816</v>
      </c>
      <c r="R123" s="251">
        <f t="shared" si="1"/>
        <v>20040.000000000007</v>
      </c>
      <c r="T123" s="73"/>
      <c r="U123" s="45"/>
      <c r="V123" s="35"/>
      <c r="W123" s="45"/>
      <c r="X123" s="45"/>
      <c r="Y123" s="45"/>
      <c r="Z123" s="45"/>
      <c r="AA123" s="45"/>
      <c r="AB123" s="45"/>
      <c r="AC123" s="45"/>
      <c r="AD123" s="45"/>
      <c r="AE123" s="97"/>
      <c r="AF123" s="122">
        <v>0</v>
      </c>
    </row>
    <row r="124" spans="2:32" x14ac:dyDescent="0.2">
      <c r="B124" s="121">
        <v>6129</v>
      </c>
      <c r="C124" s="182" t="s">
        <v>165</v>
      </c>
      <c r="D124" s="182" t="s">
        <v>37</v>
      </c>
      <c r="E124" s="217" t="s">
        <v>363</v>
      </c>
      <c r="F124" s="73">
        <v>1833.1858486282231</v>
      </c>
      <c r="G124" s="45">
        <v>1767.9496481548226</v>
      </c>
      <c r="H124" s="35">
        <v>1868.2532718828973</v>
      </c>
      <c r="I124" s="45">
        <v>1695.3688235960785</v>
      </c>
      <c r="J124" s="45">
        <v>2152.2310907287724</v>
      </c>
      <c r="K124" s="45">
        <v>1906.5614487131361</v>
      </c>
      <c r="L124" s="45">
        <v>1601.9923010015561</v>
      </c>
      <c r="M124" s="45">
        <v>1774.3150627909695</v>
      </c>
      <c r="N124" s="45">
        <v>2257.9650298148431</v>
      </c>
      <c r="O124" s="45">
        <v>1915.3677857148848</v>
      </c>
      <c r="P124" s="45">
        <v>1635.9811678299811</v>
      </c>
      <c r="Q124" s="97">
        <v>1898.828521143841</v>
      </c>
      <c r="R124" s="251">
        <f t="shared" si="1"/>
        <v>22308.000000000004</v>
      </c>
      <c r="T124" s="73"/>
      <c r="U124" s="45"/>
      <c r="V124" s="35"/>
      <c r="W124" s="45"/>
      <c r="X124" s="45"/>
      <c r="Y124" s="45"/>
      <c r="Z124" s="45"/>
      <c r="AA124" s="45"/>
      <c r="AB124" s="45"/>
      <c r="AC124" s="45"/>
      <c r="AD124" s="45"/>
      <c r="AE124" s="97"/>
      <c r="AF124" s="122">
        <v>0</v>
      </c>
    </row>
    <row r="125" spans="2:32" x14ac:dyDescent="0.2">
      <c r="B125" s="125">
        <v>6122</v>
      </c>
      <c r="C125" s="183" t="s">
        <v>166</v>
      </c>
      <c r="D125" s="183" t="s">
        <v>452</v>
      </c>
      <c r="E125" s="218" t="s">
        <v>361</v>
      </c>
      <c r="F125" s="76">
        <v>1634.7159215028403</v>
      </c>
      <c r="G125" s="69">
        <v>1571.9002498153818</v>
      </c>
      <c r="H125" s="48">
        <v>1663.4388020827896</v>
      </c>
      <c r="I125" s="69">
        <v>1509.7373436713649</v>
      </c>
      <c r="J125" s="69">
        <v>1920.0720858376851</v>
      </c>
      <c r="K125" s="69">
        <v>1692.418482248841</v>
      </c>
      <c r="L125" s="69">
        <v>1426.8435003092986</v>
      </c>
      <c r="M125" s="69">
        <v>1577.822006424416</v>
      </c>
      <c r="N125" s="69">
        <v>2012.9719028507548</v>
      </c>
      <c r="O125" s="69">
        <v>1704.6260230429741</v>
      </c>
      <c r="P125" s="69">
        <v>1451.2101004764297</v>
      </c>
      <c r="Q125" s="104">
        <v>1693.0186517372229</v>
      </c>
      <c r="R125" s="252">
        <f t="shared" si="1"/>
        <v>19858.77507</v>
      </c>
      <c r="T125" s="76"/>
      <c r="U125" s="69"/>
      <c r="V125" s="48"/>
      <c r="W125" s="69"/>
      <c r="X125" s="69"/>
      <c r="Y125" s="69"/>
      <c r="Z125" s="69"/>
      <c r="AA125" s="69"/>
      <c r="AB125" s="69"/>
      <c r="AC125" s="69"/>
      <c r="AD125" s="69"/>
      <c r="AE125" s="104"/>
      <c r="AF125" s="126">
        <v>0</v>
      </c>
    </row>
    <row r="126" spans="2:32" x14ac:dyDescent="0.2">
      <c r="B126" s="208">
        <v>6117</v>
      </c>
      <c r="C126" s="184" t="s">
        <v>167</v>
      </c>
      <c r="D126" s="184" t="s">
        <v>5</v>
      </c>
      <c r="E126" s="219" t="s">
        <v>360</v>
      </c>
      <c r="F126" s="77">
        <v>1375.7717249948764</v>
      </c>
      <c r="G126" s="71">
        <v>1315.929699236814</v>
      </c>
      <c r="H126" s="50">
        <v>1390.1980218112114</v>
      </c>
      <c r="I126" s="71">
        <v>1269.9531213933533</v>
      </c>
      <c r="J126" s="71">
        <v>1614.6267020837215</v>
      </c>
      <c r="K126" s="71">
        <v>1422.1336969897629</v>
      </c>
      <c r="L126" s="71">
        <v>1198.5957347895612</v>
      </c>
      <c r="M126" s="71">
        <v>1316.448316387907</v>
      </c>
      <c r="N126" s="71">
        <v>1691.9286602362286</v>
      </c>
      <c r="O126" s="71">
        <v>1434.8597693964202</v>
      </c>
      <c r="P126" s="71">
        <v>1214.2973785265635</v>
      </c>
      <c r="Q126" s="105">
        <v>1425.2571741535946</v>
      </c>
      <c r="R126" s="253">
        <f t="shared" si="1"/>
        <v>16670.000000000015</v>
      </c>
      <c r="T126" s="77"/>
      <c r="U126" s="71"/>
      <c r="V126" s="50"/>
      <c r="W126" s="71"/>
      <c r="X126" s="71"/>
      <c r="Y126" s="71"/>
      <c r="Z126" s="71"/>
      <c r="AA126" s="71"/>
      <c r="AB126" s="71"/>
      <c r="AC126" s="71"/>
      <c r="AD126" s="71"/>
      <c r="AE126" s="105"/>
      <c r="AF126" s="128">
        <v>0</v>
      </c>
    </row>
    <row r="127" spans="2:32" x14ac:dyDescent="0.2">
      <c r="B127" s="202">
        <v>6119</v>
      </c>
      <c r="C127" s="182" t="s">
        <v>168</v>
      </c>
      <c r="D127" s="182" t="s">
        <v>455</v>
      </c>
      <c r="E127" s="217" t="s">
        <v>361</v>
      </c>
      <c r="F127" s="73">
        <v>3938.9074786843885</v>
      </c>
      <c r="G127" s="45">
        <v>3756.4665587617146</v>
      </c>
      <c r="H127" s="35">
        <v>2011.4355295917908</v>
      </c>
      <c r="I127" s="45">
        <v>1766.5727779982287</v>
      </c>
      <c r="J127" s="45">
        <v>4609.1291879517657</v>
      </c>
      <c r="K127" s="45">
        <v>4074.7656234143046</v>
      </c>
      <c r="L127" s="45">
        <v>3428.1240698768352</v>
      </c>
      <c r="M127" s="45">
        <v>3751.0667440669649</v>
      </c>
      <c r="N127" s="45">
        <v>4845.1331224763744</v>
      </c>
      <c r="O127" s="45">
        <v>4102.4207735293194</v>
      </c>
      <c r="P127" s="45">
        <v>3469.4927211289792</v>
      </c>
      <c r="Q127" s="97">
        <v>4085.7676757479153</v>
      </c>
      <c r="R127" s="251">
        <f t="shared" si="1"/>
        <v>43839.282263228568</v>
      </c>
      <c r="T127" s="73"/>
      <c r="U127" s="45"/>
      <c r="V127" s="35"/>
      <c r="W127" s="45"/>
      <c r="X127" s="45"/>
      <c r="Y127" s="45"/>
      <c r="Z127" s="45"/>
      <c r="AA127" s="45"/>
      <c r="AB127" s="45"/>
      <c r="AC127" s="45"/>
      <c r="AD127" s="45"/>
      <c r="AE127" s="97"/>
      <c r="AF127" s="122">
        <v>0</v>
      </c>
    </row>
    <row r="128" spans="2:32" x14ac:dyDescent="0.2">
      <c r="B128" s="202">
        <v>6133</v>
      </c>
      <c r="C128" s="182" t="s">
        <v>169</v>
      </c>
      <c r="D128" s="182" t="s">
        <v>6</v>
      </c>
      <c r="E128" s="217" t="s">
        <v>360</v>
      </c>
      <c r="F128" s="73">
        <v>1481.5923984690769</v>
      </c>
      <c r="G128" s="45">
        <v>1437.8935647626695</v>
      </c>
      <c r="H128" s="35">
        <v>1519.7151981669936</v>
      </c>
      <c r="I128" s="45">
        <v>1374.5302556050622</v>
      </c>
      <c r="J128" s="45">
        <v>1732.1840980280774</v>
      </c>
      <c r="K128" s="45">
        <v>1540.1582259227139</v>
      </c>
      <c r="L128" s="45">
        <v>1297.6754698282098</v>
      </c>
      <c r="M128" s="45">
        <v>1449.7752650841683</v>
      </c>
      <c r="N128" s="45">
        <v>1825.8970417821733</v>
      </c>
      <c r="O128" s="45">
        <v>1541.7457800308919</v>
      </c>
      <c r="P128" s="45">
        <v>1331.808645163055</v>
      </c>
      <c r="Q128" s="97">
        <v>1537.0240571569027</v>
      </c>
      <c r="R128" s="251">
        <f t="shared" si="1"/>
        <v>18069.999999999989</v>
      </c>
      <c r="T128" s="73"/>
      <c r="U128" s="45"/>
      <c r="V128" s="35"/>
      <c r="W128" s="45"/>
      <c r="X128" s="45"/>
      <c r="Y128" s="45"/>
      <c r="Z128" s="45"/>
      <c r="AA128" s="45"/>
      <c r="AB128" s="45"/>
      <c r="AC128" s="45"/>
      <c r="AD128" s="45"/>
      <c r="AE128" s="97"/>
      <c r="AF128" s="122">
        <v>0</v>
      </c>
    </row>
    <row r="129" spans="2:32" x14ac:dyDescent="0.2">
      <c r="B129" s="121">
        <v>6139</v>
      </c>
      <c r="C129" s="182" t="s">
        <v>170</v>
      </c>
      <c r="D129" s="182" t="s">
        <v>4</v>
      </c>
      <c r="E129" s="217" t="s">
        <v>361</v>
      </c>
      <c r="F129" s="73">
        <v>2223.2056213619776</v>
      </c>
      <c r="G129" s="45">
        <v>2138.1627682898688</v>
      </c>
      <c r="H129" s="35">
        <v>2265.1089629168978</v>
      </c>
      <c r="I129" s="45">
        <v>2048.1608385947102</v>
      </c>
      <c r="J129" s="45">
        <v>2591.3461312771851</v>
      </c>
      <c r="K129" s="45">
        <v>2317.4105456139796</v>
      </c>
      <c r="L129" s="45">
        <v>1941.264181740888</v>
      </c>
      <c r="M129" s="45">
        <v>2139.5225238274616</v>
      </c>
      <c r="N129" s="45">
        <v>2738.5267239675604</v>
      </c>
      <c r="O129" s="45">
        <v>2309.1953176032107</v>
      </c>
      <c r="P129" s="45">
        <v>1981.0355072444256</v>
      </c>
      <c r="Q129" s="97">
        <v>2298.7862561618381</v>
      </c>
      <c r="R129" s="251">
        <f t="shared" si="1"/>
        <v>26991.725378600004</v>
      </c>
      <c r="T129" s="73"/>
      <c r="U129" s="45"/>
      <c r="V129" s="35"/>
      <c r="W129" s="45"/>
      <c r="X129" s="45"/>
      <c r="Y129" s="45"/>
      <c r="Z129" s="45"/>
      <c r="AA129" s="45"/>
      <c r="AB129" s="45"/>
      <c r="AC129" s="45"/>
      <c r="AD129" s="45"/>
      <c r="AE129" s="97"/>
      <c r="AF129" s="122">
        <v>0</v>
      </c>
    </row>
    <row r="130" spans="2:32" x14ac:dyDescent="0.2">
      <c r="B130" s="121">
        <v>6134</v>
      </c>
      <c r="C130" s="182" t="s">
        <v>171</v>
      </c>
      <c r="D130" s="182" t="s">
        <v>35</v>
      </c>
      <c r="E130" s="217" t="s">
        <v>362</v>
      </c>
      <c r="F130" s="73">
        <v>1685.8214249111691</v>
      </c>
      <c r="G130" s="45">
        <v>1626.9088817540576</v>
      </c>
      <c r="H130" s="35">
        <v>1727.0363064037399</v>
      </c>
      <c r="I130" s="45">
        <v>1558.3042132108453</v>
      </c>
      <c r="J130" s="45">
        <v>1967.5020520261694</v>
      </c>
      <c r="K130" s="45">
        <v>1758.490142450657</v>
      </c>
      <c r="L130" s="45">
        <v>1473.8201503368498</v>
      </c>
      <c r="M130" s="45">
        <v>1634.9935060227922</v>
      </c>
      <c r="N130" s="45">
        <v>2079.5716933611393</v>
      </c>
      <c r="O130" s="45">
        <v>1753.5516069864152</v>
      </c>
      <c r="P130" s="45">
        <v>1509.7447604697854</v>
      </c>
      <c r="Q130" s="97">
        <v>1748.2552620664135</v>
      </c>
      <c r="R130" s="251">
        <f t="shared" si="1"/>
        <v>20524.000000000033</v>
      </c>
      <c r="T130" s="73"/>
      <c r="U130" s="45"/>
      <c r="V130" s="35"/>
      <c r="W130" s="45"/>
      <c r="X130" s="45"/>
      <c r="Y130" s="45"/>
      <c r="Z130" s="45"/>
      <c r="AA130" s="45"/>
      <c r="AB130" s="45"/>
      <c r="AC130" s="45"/>
      <c r="AD130" s="45"/>
      <c r="AE130" s="97"/>
      <c r="AF130" s="122">
        <v>0</v>
      </c>
    </row>
    <row r="131" spans="2:32" x14ac:dyDescent="0.2">
      <c r="B131" s="121">
        <v>6137</v>
      </c>
      <c r="C131" s="182" t="s">
        <v>172</v>
      </c>
      <c r="D131" s="182" t="s">
        <v>6</v>
      </c>
      <c r="E131" s="217" t="s">
        <v>362</v>
      </c>
      <c r="F131" s="73">
        <v>740.08461958603175</v>
      </c>
      <c r="G131" s="45">
        <v>709.67925872107855</v>
      </c>
      <c r="H131" s="35">
        <v>750.31767650488848</v>
      </c>
      <c r="I131" s="45">
        <v>679.21843329078945</v>
      </c>
      <c r="J131" s="45">
        <v>872.04423190239947</v>
      </c>
      <c r="K131" s="45">
        <v>765.99414369030478</v>
      </c>
      <c r="L131" s="45">
        <v>645.50894743194738</v>
      </c>
      <c r="M131" s="45">
        <v>710.14479795415514</v>
      </c>
      <c r="N131" s="45">
        <v>909.4062144601055</v>
      </c>
      <c r="O131" s="45">
        <v>772.22825948802392</v>
      </c>
      <c r="P131" s="45">
        <v>654.1225713474854</v>
      </c>
      <c r="Q131" s="97">
        <v>761.25084562278482</v>
      </c>
      <c r="R131" s="251">
        <f t="shared" si="1"/>
        <v>8969.9999999999945</v>
      </c>
      <c r="T131" s="73"/>
      <c r="U131" s="45"/>
      <c r="V131" s="35"/>
      <c r="W131" s="45"/>
      <c r="X131" s="45"/>
      <c r="Y131" s="45"/>
      <c r="Z131" s="45"/>
      <c r="AA131" s="45"/>
      <c r="AB131" s="45"/>
      <c r="AC131" s="45"/>
      <c r="AD131" s="45"/>
      <c r="AE131" s="97"/>
      <c r="AF131" s="122">
        <v>0</v>
      </c>
    </row>
    <row r="132" spans="2:32" x14ac:dyDescent="0.2">
      <c r="B132" s="204">
        <v>6135</v>
      </c>
      <c r="C132" s="185" t="s">
        <v>173</v>
      </c>
      <c r="D132" s="185" t="s">
        <v>347</v>
      </c>
      <c r="E132" s="220" t="s">
        <v>362</v>
      </c>
      <c r="F132" s="74">
        <v>0</v>
      </c>
      <c r="G132" s="58">
        <v>0</v>
      </c>
      <c r="H132" s="57">
        <v>0</v>
      </c>
      <c r="I132" s="58">
        <v>0</v>
      </c>
      <c r="J132" s="58">
        <v>0</v>
      </c>
      <c r="K132" s="58">
        <v>0</v>
      </c>
      <c r="L132" s="58">
        <v>0</v>
      </c>
      <c r="M132" s="58">
        <v>0</v>
      </c>
      <c r="N132" s="58">
        <v>0</v>
      </c>
      <c r="O132" s="58">
        <v>0</v>
      </c>
      <c r="P132" s="58">
        <v>0</v>
      </c>
      <c r="Q132" s="99">
        <v>0</v>
      </c>
      <c r="R132" s="255">
        <f t="shared" ref="R132:R195" si="2">SUM(F132:Q132)</f>
        <v>0</v>
      </c>
      <c r="T132" s="74"/>
      <c r="U132" s="58"/>
      <c r="V132" s="57"/>
      <c r="W132" s="58"/>
      <c r="X132" s="58"/>
      <c r="Y132" s="58"/>
      <c r="Z132" s="58"/>
      <c r="AA132" s="58"/>
      <c r="AB132" s="58"/>
      <c r="AC132" s="58"/>
      <c r="AD132" s="58"/>
      <c r="AE132" s="99"/>
      <c r="AF132" s="124">
        <v>0</v>
      </c>
    </row>
    <row r="133" spans="2:32" x14ac:dyDescent="0.2">
      <c r="B133" s="121">
        <v>6138</v>
      </c>
      <c r="C133" s="182" t="s">
        <v>174</v>
      </c>
      <c r="D133" s="182" t="s">
        <v>455</v>
      </c>
      <c r="E133" s="217" t="s">
        <v>361</v>
      </c>
      <c r="F133" s="73">
        <v>1950.5717281512259</v>
      </c>
      <c r="G133" s="45">
        <v>1891.8916447591564</v>
      </c>
      <c r="H133" s="35">
        <v>1997.0791580746809</v>
      </c>
      <c r="I133" s="45">
        <v>1810.5301971032459</v>
      </c>
      <c r="J133" s="45">
        <v>2291.8847325604061</v>
      </c>
      <c r="K133" s="45">
        <v>2028.4945424104551</v>
      </c>
      <c r="L133" s="45">
        <v>1707.3531161767921</v>
      </c>
      <c r="M133" s="45">
        <v>1903.3277705442392</v>
      </c>
      <c r="N133" s="45">
        <v>2406.6840322657627</v>
      </c>
      <c r="O133" s="45">
        <v>2039.6229568776578</v>
      </c>
      <c r="P133" s="45">
        <v>1748.7214294486066</v>
      </c>
      <c r="Q133" s="97">
        <v>2026.1386916277697</v>
      </c>
      <c r="R133" s="251">
        <f t="shared" si="2"/>
        <v>23802.3</v>
      </c>
      <c r="T133" s="73"/>
      <c r="U133" s="45"/>
      <c r="V133" s="35"/>
      <c r="W133" s="45"/>
      <c r="X133" s="45"/>
      <c r="Y133" s="45"/>
      <c r="Z133" s="45"/>
      <c r="AA133" s="45"/>
      <c r="AB133" s="45"/>
      <c r="AC133" s="45"/>
      <c r="AD133" s="45"/>
      <c r="AE133" s="97"/>
      <c r="AF133" s="122">
        <v>0</v>
      </c>
    </row>
    <row r="134" spans="2:32" x14ac:dyDescent="0.2">
      <c r="B134" s="121">
        <v>6132</v>
      </c>
      <c r="C134" s="182" t="s">
        <v>175</v>
      </c>
      <c r="D134" s="182" t="s">
        <v>7</v>
      </c>
      <c r="E134" s="217" t="s">
        <v>360</v>
      </c>
      <c r="F134" s="73">
        <v>1758.3249121752485</v>
      </c>
      <c r="G134" s="45">
        <v>1690.9941622035692</v>
      </c>
      <c r="H134" s="35">
        <v>1787.6643831255049</v>
      </c>
      <c r="I134" s="45">
        <v>1624.4778559793767</v>
      </c>
      <c r="J134" s="45">
        <v>2058.1867695296778</v>
      </c>
      <c r="K134" s="45">
        <v>1822.4639504806573</v>
      </c>
      <c r="L134" s="45">
        <v>1534.7478595366731</v>
      </c>
      <c r="M134" s="45">
        <v>1694.8286883264266</v>
      </c>
      <c r="N134" s="45">
        <v>2165.3084477194775</v>
      </c>
      <c r="O134" s="45">
        <v>1830.1678837210461</v>
      </c>
      <c r="P134" s="45">
        <v>1561.750942633784</v>
      </c>
      <c r="Q134" s="97">
        <v>1822.0961445685559</v>
      </c>
      <c r="R134" s="251">
        <f t="shared" si="2"/>
        <v>21351.012000000002</v>
      </c>
      <c r="T134" s="73"/>
      <c r="U134" s="45"/>
      <c r="V134" s="35"/>
      <c r="W134" s="45"/>
      <c r="X134" s="45"/>
      <c r="Y134" s="45"/>
      <c r="Z134" s="45"/>
      <c r="AA134" s="45"/>
      <c r="AB134" s="45"/>
      <c r="AC134" s="45"/>
      <c r="AD134" s="45"/>
      <c r="AE134" s="97"/>
      <c r="AF134" s="122">
        <v>0</v>
      </c>
    </row>
    <row r="135" spans="2:32" x14ac:dyDescent="0.2">
      <c r="B135" s="121">
        <v>6141</v>
      </c>
      <c r="C135" s="182" t="s">
        <v>176</v>
      </c>
      <c r="D135" s="182" t="s">
        <v>2</v>
      </c>
      <c r="E135" s="217" t="s">
        <v>361</v>
      </c>
      <c r="F135" s="73">
        <v>2036.8711701497602</v>
      </c>
      <c r="G135" s="45">
        <v>1958.7688118261635</v>
      </c>
      <c r="H135" s="35">
        <v>2075.1918769737204</v>
      </c>
      <c r="I135" s="45">
        <v>1881.7206113381767</v>
      </c>
      <c r="J135" s="45">
        <v>2376.5493070737539</v>
      </c>
      <c r="K135" s="45">
        <v>2116.1402695313645</v>
      </c>
      <c r="L135" s="45">
        <v>1779.0110690880724</v>
      </c>
      <c r="M135" s="45">
        <v>1968.2305532967202</v>
      </c>
      <c r="N135" s="45">
        <v>2505.6148030207669</v>
      </c>
      <c r="O135" s="45">
        <v>2116.167490427018</v>
      </c>
      <c r="P135" s="45">
        <v>1817.0454464692036</v>
      </c>
      <c r="Q135" s="97">
        <v>2108.6885908053077</v>
      </c>
      <c r="R135" s="251">
        <f t="shared" si="2"/>
        <v>24740.000000000029</v>
      </c>
      <c r="T135" s="73"/>
      <c r="U135" s="45"/>
      <c r="V135" s="35"/>
      <c r="W135" s="45"/>
      <c r="X135" s="45"/>
      <c r="Y135" s="45"/>
      <c r="Z135" s="45"/>
      <c r="AA135" s="45"/>
      <c r="AB135" s="45"/>
      <c r="AC135" s="45"/>
      <c r="AD135" s="45"/>
      <c r="AE135" s="97"/>
      <c r="AF135" s="122">
        <v>0</v>
      </c>
    </row>
    <row r="136" spans="2:32" x14ac:dyDescent="0.2">
      <c r="B136" s="121">
        <v>6140</v>
      </c>
      <c r="C136" s="182" t="s">
        <v>177</v>
      </c>
      <c r="D136" s="182" t="s">
        <v>39</v>
      </c>
      <c r="E136" s="217" t="s">
        <v>362</v>
      </c>
      <c r="F136" s="73">
        <v>2600.5843374831215</v>
      </c>
      <c r="G136" s="45">
        <v>2498.7885669066436</v>
      </c>
      <c r="H136" s="35">
        <v>2642.7778866433582</v>
      </c>
      <c r="I136" s="45">
        <v>2405.9641212032516</v>
      </c>
      <c r="J136" s="45">
        <v>3051.1552258735405</v>
      </c>
      <c r="K136" s="45">
        <v>2697.3357447587077</v>
      </c>
      <c r="L136" s="45">
        <v>2269.228939569628</v>
      </c>
      <c r="M136" s="45">
        <v>2505.4644680034567</v>
      </c>
      <c r="N136" s="45">
        <v>3203.7262035711669</v>
      </c>
      <c r="O136" s="45">
        <v>2714.8755016596037</v>
      </c>
      <c r="P136" s="45">
        <v>2309.8443921416238</v>
      </c>
      <c r="Q136" s="97">
        <v>2699.1423631858888</v>
      </c>
      <c r="R136" s="251">
        <f t="shared" si="2"/>
        <v>31598.887750999991</v>
      </c>
      <c r="T136" s="73"/>
      <c r="U136" s="45"/>
      <c r="V136" s="35"/>
      <c r="W136" s="45"/>
      <c r="X136" s="45"/>
      <c r="Y136" s="45"/>
      <c r="Z136" s="45"/>
      <c r="AA136" s="45"/>
      <c r="AB136" s="45"/>
      <c r="AC136" s="45"/>
      <c r="AD136" s="45"/>
      <c r="AE136" s="97"/>
      <c r="AF136" s="122">
        <v>0</v>
      </c>
    </row>
    <row r="137" spans="2:32" x14ac:dyDescent="0.2">
      <c r="B137" s="121">
        <v>6142</v>
      </c>
      <c r="C137" s="182" t="s">
        <v>178</v>
      </c>
      <c r="D137" s="182" t="s">
        <v>2</v>
      </c>
      <c r="E137" s="217" t="s">
        <v>363</v>
      </c>
      <c r="F137" s="73">
        <v>1627.9126368983862</v>
      </c>
      <c r="G137" s="45">
        <v>1569.1385776155939</v>
      </c>
      <c r="H137" s="35">
        <v>1668.4065211273985</v>
      </c>
      <c r="I137" s="45">
        <v>1505.7642301792071</v>
      </c>
      <c r="J137" s="45">
        <v>1913.0918420602864</v>
      </c>
      <c r="K137" s="45">
        <v>1684.6314219512938</v>
      </c>
      <c r="L137" s="45">
        <v>1423.1241372549057</v>
      </c>
      <c r="M137" s="45">
        <v>1587.754954545298</v>
      </c>
      <c r="N137" s="45">
        <v>2003.399054945377</v>
      </c>
      <c r="O137" s="45">
        <v>1696.1133157648355</v>
      </c>
      <c r="P137" s="45">
        <v>1454.9427536655849</v>
      </c>
      <c r="Q137" s="97">
        <v>1685.7205539918514</v>
      </c>
      <c r="R137" s="251">
        <f t="shared" si="2"/>
        <v>19820.000000000018</v>
      </c>
      <c r="T137" s="73"/>
      <c r="U137" s="45"/>
      <c r="V137" s="35"/>
      <c r="W137" s="45"/>
      <c r="X137" s="45"/>
      <c r="Y137" s="45"/>
      <c r="Z137" s="45"/>
      <c r="AA137" s="45"/>
      <c r="AB137" s="45"/>
      <c r="AC137" s="45"/>
      <c r="AD137" s="45"/>
      <c r="AE137" s="97"/>
      <c r="AF137" s="122">
        <v>0</v>
      </c>
    </row>
    <row r="138" spans="2:32" x14ac:dyDescent="0.2">
      <c r="B138" s="121">
        <v>6145</v>
      </c>
      <c r="C138" s="182" t="s">
        <v>179</v>
      </c>
      <c r="D138" s="182" t="s">
        <v>36</v>
      </c>
      <c r="E138" s="217" t="s">
        <v>363</v>
      </c>
      <c r="F138" s="73">
        <v>966.96405417687606</v>
      </c>
      <c r="G138" s="45">
        <v>923.39249707671854</v>
      </c>
      <c r="H138" s="35">
        <v>974.7340028584423</v>
      </c>
      <c r="I138" s="45">
        <v>887.29513848161741</v>
      </c>
      <c r="J138" s="45">
        <v>1132.7267155878144</v>
      </c>
      <c r="K138" s="45">
        <v>1001.8399052169503</v>
      </c>
      <c r="L138" s="45">
        <v>841.98646239226628</v>
      </c>
      <c r="M138" s="45">
        <v>919.03392143456017</v>
      </c>
      <c r="N138" s="45">
        <v>1188.3130764025241</v>
      </c>
      <c r="O138" s="45">
        <v>1006.243187730251</v>
      </c>
      <c r="P138" s="45">
        <v>850.95535809080559</v>
      </c>
      <c r="Q138" s="97">
        <v>996.51568055118548</v>
      </c>
      <c r="R138" s="251">
        <f t="shared" si="2"/>
        <v>11690.000000000013</v>
      </c>
      <c r="T138" s="73"/>
      <c r="U138" s="45"/>
      <c r="V138" s="35"/>
      <c r="W138" s="45"/>
      <c r="X138" s="45"/>
      <c r="Y138" s="45"/>
      <c r="Z138" s="45"/>
      <c r="AA138" s="45"/>
      <c r="AB138" s="45"/>
      <c r="AC138" s="45"/>
      <c r="AD138" s="45"/>
      <c r="AE138" s="97"/>
      <c r="AF138" s="122">
        <v>0</v>
      </c>
    </row>
    <row r="139" spans="2:32" x14ac:dyDescent="0.2">
      <c r="B139" s="121">
        <v>6144</v>
      </c>
      <c r="C139" s="182" t="s">
        <v>180</v>
      </c>
      <c r="D139" s="182" t="s">
        <v>5</v>
      </c>
      <c r="E139" s="217" t="s">
        <v>360</v>
      </c>
      <c r="F139" s="73">
        <v>1354.8016832726328</v>
      </c>
      <c r="G139" s="45">
        <v>1323.4988597226979</v>
      </c>
      <c r="H139" s="35">
        <v>1399.5202663227872</v>
      </c>
      <c r="I139" s="45">
        <v>1264.0932755560552</v>
      </c>
      <c r="J139" s="45">
        <v>1565.1395817697157</v>
      </c>
      <c r="K139" s="45">
        <v>1418.2975195055305</v>
      </c>
      <c r="L139" s="45">
        <v>1189.7018815874333</v>
      </c>
      <c r="M139" s="45">
        <v>1337.8428391681564</v>
      </c>
      <c r="N139" s="45">
        <v>1672.5388323533957</v>
      </c>
      <c r="O139" s="45">
        <v>1402.2709325904855</v>
      </c>
      <c r="P139" s="45">
        <v>1233.3072062990398</v>
      </c>
      <c r="Q139" s="97">
        <v>1412.5481918520707</v>
      </c>
      <c r="R139" s="251">
        <f t="shared" si="2"/>
        <v>16573.561069999996</v>
      </c>
      <c r="T139" s="73"/>
      <c r="U139" s="45"/>
      <c r="V139" s="35"/>
      <c r="W139" s="45"/>
      <c r="X139" s="45"/>
      <c r="Y139" s="45"/>
      <c r="Z139" s="45"/>
      <c r="AA139" s="45"/>
      <c r="AB139" s="45"/>
      <c r="AC139" s="45"/>
      <c r="AD139" s="45"/>
      <c r="AE139" s="97"/>
      <c r="AF139" s="122">
        <v>0</v>
      </c>
    </row>
    <row r="140" spans="2:32" x14ac:dyDescent="0.2">
      <c r="B140" s="121">
        <v>6143</v>
      </c>
      <c r="C140" s="182" t="s">
        <v>181</v>
      </c>
      <c r="D140" s="182" t="s">
        <v>13</v>
      </c>
      <c r="E140" s="217" t="s">
        <v>361</v>
      </c>
      <c r="F140" s="73">
        <v>1307.9708771075032</v>
      </c>
      <c r="G140" s="45">
        <v>1249.8625340227602</v>
      </c>
      <c r="H140" s="35">
        <v>1319.1612379696369</v>
      </c>
      <c r="I140" s="45">
        <v>1207.8176332223206</v>
      </c>
      <c r="J140" s="45">
        <v>1526.0415586970687</v>
      </c>
      <c r="K140" s="45">
        <v>1351.5377182199477</v>
      </c>
      <c r="L140" s="45">
        <v>1139.0839983423036</v>
      </c>
      <c r="M140" s="45">
        <v>1248.2658828796223</v>
      </c>
      <c r="N140" s="45">
        <v>1608.0754436379195</v>
      </c>
      <c r="O140" s="45">
        <v>1358.3644736227795</v>
      </c>
      <c r="P140" s="45">
        <v>1153.4649102187514</v>
      </c>
      <c r="Q140" s="97">
        <v>1356.3537320593941</v>
      </c>
      <c r="R140" s="251">
        <f t="shared" si="2"/>
        <v>15826.000000000007</v>
      </c>
      <c r="T140" s="73"/>
      <c r="U140" s="45"/>
      <c r="V140" s="35"/>
      <c r="W140" s="45"/>
      <c r="X140" s="45"/>
      <c r="Y140" s="45"/>
      <c r="Z140" s="45"/>
      <c r="AA140" s="45"/>
      <c r="AB140" s="45"/>
      <c r="AC140" s="45"/>
      <c r="AD140" s="45"/>
      <c r="AE140" s="97"/>
      <c r="AF140" s="122">
        <v>0</v>
      </c>
    </row>
    <row r="141" spans="2:32" x14ac:dyDescent="0.2">
      <c r="B141" s="121">
        <v>6148</v>
      </c>
      <c r="C141" s="182" t="s">
        <v>182</v>
      </c>
      <c r="D141" s="182" t="s">
        <v>2</v>
      </c>
      <c r="E141" s="217" t="s">
        <v>361</v>
      </c>
      <c r="F141" s="73">
        <v>1711.4556106494422</v>
      </c>
      <c r="G141" s="45">
        <v>1635.9098681982969</v>
      </c>
      <c r="H141" s="35">
        <v>1733.6517758325917</v>
      </c>
      <c r="I141" s="45">
        <v>1581.5534346985887</v>
      </c>
      <c r="J141" s="45">
        <v>2012.7266484736724</v>
      </c>
      <c r="K141" s="45">
        <v>1761.23449124384</v>
      </c>
      <c r="L141" s="45">
        <v>1491.1308216864477</v>
      </c>
      <c r="M141" s="45">
        <v>1645.7303508445077</v>
      </c>
      <c r="N141" s="45">
        <v>2103.115334457148</v>
      </c>
      <c r="O141" s="45">
        <v>1783.8619932186368</v>
      </c>
      <c r="P141" s="45">
        <v>1510.7080357125417</v>
      </c>
      <c r="Q141" s="97">
        <v>1773.9216349842945</v>
      </c>
      <c r="R141" s="251">
        <f t="shared" si="2"/>
        <v>20745.000000000007</v>
      </c>
      <c r="T141" s="73"/>
      <c r="U141" s="45"/>
      <c r="V141" s="35"/>
      <c r="W141" s="45"/>
      <c r="X141" s="45"/>
      <c r="Y141" s="45"/>
      <c r="Z141" s="45"/>
      <c r="AA141" s="45"/>
      <c r="AB141" s="45"/>
      <c r="AC141" s="45"/>
      <c r="AD141" s="45"/>
      <c r="AE141" s="97"/>
      <c r="AF141" s="122">
        <v>0</v>
      </c>
    </row>
    <row r="142" spans="2:32" x14ac:dyDescent="0.2">
      <c r="B142" s="121">
        <v>6150</v>
      </c>
      <c r="C142" s="182" t="s">
        <v>183</v>
      </c>
      <c r="D142" s="182" t="s">
        <v>13</v>
      </c>
      <c r="E142" s="217" t="s">
        <v>363</v>
      </c>
      <c r="F142" s="73">
        <v>1911.1272918738821</v>
      </c>
      <c r="G142" s="45">
        <v>1829.392985112798</v>
      </c>
      <c r="H142" s="35">
        <v>1930.2767082089722</v>
      </c>
      <c r="I142" s="45">
        <v>1764.2356879565505</v>
      </c>
      <c r="J142" s="45">
        <v>2245.4810134842869</v>
      </c>
      <c r="K142" s="45">
        <v>1970.8117118992507</v>
      </c>
      <c r="L142" s="45">
        <v>1664.9306366895478</v>
      </c>
      <c r="M142" s="45">
        <v>1829.4216367166432</v>
      </c>
      <c r="N142" s="45">
        <v>2350.8512170059566</v>
      </c>
      <c r="O142" s="45">
        <v>1992.7362499915532</v>
      </c>
      <c r="P142" s="45">
        <v>1683.6703695062754</v>
      </c>
      <c r="Q142" s="97">
        <v>1980.0644915543019</v>
      </c>
      <c r="R142" s="251">
        <f t="shared" si="2"/>
        <v>23153.000000000018</v>
      </c>
      <c r="T142" s="73"/>
      <c r="U142" s="45"/>
      <c r="V142" s="35"/>
      <c r="W142" s="45"/>
      <c r="X142" s="45"/>
      <c r="Y142" s="45"/>
      <c r="Z142" s="45"/>
      <c r="AA142" s="45"/>
      <c r="AB142" s="45"/>
      <c r="AC142" s="45"/>
      <c r="AD142" s="45"/>
      <c r="AE142" s="97"/>
      <c r="AF142" s="122">
        <v>0</v>
      </c>
    </row>
    <row r="143" spans="2:32" x14ac:dyDescent="0.2">
      <c r="B143" s="121">
        <v>6149</v>
      </c>
      <c r="C143" s="182" t="s">
        <v>184</v>
      </c>
      <c r="D143" s="182" t="s">
        <v>2</v>
      </c>
      <c r="E143" s="217" t="s">
        <v>361</v>
      </c>
      <c r="F143" s="73">
        <v>2684.3127468716398</v>
      </c>
      <c r="G143" s="45">
        <v>2578.9131865605332</v>
      </c>
      <c r="H143" s="35">
        <v>2730.8049047502909</v>
      </c>
      <c r="I143" s="45">
        <v>2479.4711429587878</v>
      </c>
      <c r="J143" s="45">
        <v>3166.9646081410706</v>
      </c>
      <c r="K143" s="45">
        <v>2779.5113950968616</v>
      </c>
      <c r="L143" s="45">
        <v>2342.4808994218811</v>
      </c>
      <c r="M143" s="45">
        <v>2590.9239919860465</v>
      </c>
      <c r="N143" s="45">
        <v>3305.1230013309118</v>
      </c>
      <c r="O143" s="45">
        <v>2809.7855816810443</v>
      </c>
      <c r="P143" s="45">
        <v>2382.0346039422097</v>
      </c>
      <c r="Q143" s="97">
        <v>2779.6739372587663</v>
      </c>
      <c r="R143" s="251">
        <f t="shared" si="2"/>
        <v>32630.00000000004</v>
      </c>
      <c r="T143" s="73"/>
      <c r="U143" s="45"/>
      <c r="V143" s="35"/>
      <c r="W143" s="45"/>
      <c r="X143" s="45"/>
      <c r="Y143" s="45"/>
      <c r="Z143" s="45"/>
      <c r="AA143" s="45"/>
      <c r="AB143" s="45"/>
      <c r="AC143" s="45"/>
      <c r="AD143" s="45"/>
      <c r="AE143" s="97"/>
      <c r="AF143" s="122">
        <v>0</v>
      </c>
    </row>
    <row r="144" spans="2:32" x14ac:dyDescent="0.2">
      <c r="B144" s="121">
        <v>6151</v>
      </c>
      <c r="C144" s="182" t="s">
        <v>185</v>
      </c>
      <c r="D144" s="182" t="s">
        <v>13</v>
      </c>
      <c r="E144" s="217" t="s">
        <v>361</v>
      </c>
      <c r="F144" s="73">
        <v>1509.3660963641416</v>
      </c>
      <c r="G144" s="45">
        <v>1463.135351061989</v>
      </c>
      <c r="H144" s="35">
        <v>1551.9674145394401</v>
      </c>
      <c r="I144" s="45">
        <v>1400.95709026841</v>
      </c>
      <c r="J144" s="45">
        <v>1772.6405424561331</v>
      </c>
      <c r="K144" s="45">
        <v>1563.7626099850027</v>
      </c>
      <c r="L144" s="45">
        <v>1321.6292186485755</v>
      </c>
      <c r="M144" s="45">
        <v>1481.6620564351529</v>
      </c>
      <c r="N144" s="45">
        <v>1860.2844500702297</v>
      </c>
      <c r="O144" s="45">
        <v>1573.3053511918265</v>
      </c>
      <c r="P144" s="45">
        <v>1355.3979507222953</v>
      </c>
      <c r="Q144" s="97">
        <v>1566.8918682568151</v>
      </c>
      <c r="R144" s="251">
        <f t="shared" si="2"/>
        <v>18421.000000000011</v>
      </c>
      <c r="T144" s="73"/>
      <c r="U144" s="45"/>
      <c r="V144" s="35"/>
      <c r="W144" s="45"/>
      <c r="X144" s="45"/>
      <c r="Y144" s="45"/>
      <c r="Z144" s="45"/>
      <c r="AA144" s="45"/>
      <c r="AB144" s="45"/>
      <c r="AC144" s="45"/>
      <c r="AD144" s="45"/>
      <c r="AE144" s="97"/>
      <c r="AF144" s="122">
        <v>0</v>
      </c>
    </row>
    <row r="145" spans="2:32" x14ac:dyDescent="0.2">
      <c r="B145" s="121">
        <v>6146</v>
      </c>
      <c r="C145" s="182" t="s">
        <v>186</v>
      </c>
      <c r="D145" s="182" t="s">
        <v>14</v>
      </c>
      <c r="E145" s="217" t="s">
        <v>362</v>
      </c>
      <c r="F145" s="73">
        <v>2320.2323238014169</v>
      </c>
      <c r="G145" s="45">
        <v>2242.5059693019502</v>
      </c>
      <c r="H145" s="35">
        <v>2367.0689571297889</v>
      </c>
      <c r="I145" s="45">
        <v>2147.9589216811128</v>
      </c>
      <c r="J145" s="45">
        <v>2716.4971500322545</v>
      </c>
      <c r="K145" s="45">
        <v>2407.3722826036005</v>
      </c>
      <c r="L145" s="45">
        <v>2029.0577512296263</v>
      </c>
      <c r="M145" s="45">
        <v>2253.916826698769</v>
      </c>
      <c r="N145" s="45">
        <v>2856.5101403051867</v>
      </c>
      <c r="O145" s="45">
        <v>2416.040058940313</v>
      </c>
      <c r="P145" s="45">
        <v>2073.227958838429</v>
      </c>
      <c r="Q145" s="97">
        <v>2403.6116594375476</v>
      </c>
      <c r="R145" s="251">
        <f t="shared" si="2"/>
        <v>28234.000000000004</v>
      </c>
      <c r="T145" s="73"/>
      <c r="U145" s="45"/>
      <c r="V145" s="35"/>
      <c r="W145" s="45"/>
      <c r="X145" s="45"/>
      <c r="Y145" s="45"/>
      <c r="Z145" s="45"/>
      <c r="AA145" s="45"/>
      <c r="AB145" s="45"/>
      <c r="AC145" s="45"/>
      <c r="AD145" s="45"/>
      <c r="AE145" s="97"/>
      <c r="AF145" s="122">
        <v>0</v>
      </c>
    </row>
    <row r="146" spans="2:32" x14ac:dyDescent="0.2">
      <c r="B146" s="121">
        <v>6147</v>
      </c>
      <c r="C146" s="182" t="s">
        <v>187</v>
      </c>
      <c r="D146" s="182" t="s">
        <v>11</v>
      </c>
      <c r="E146" s="217" t="s">
        <v>360</v>
      </c>
      <c r="F146" s="73">
        <v>1323.8919829956089</v>
      </c>
      <c r="G146" s="45">
        <v>1278.770759967789</v>
      </c>
      <c r="H146" s="35">
        <v>1352.6337120261169</v>
      </c>
      <c r="I146" s="45">
        <v>1224.5648267307117</v>
      </c>
      <c r="J146" s="45">
        <v>1544.5960998376843</v>
      </c>
      <c r="K146" s="45">
        <v>1379.3993073075555</v>
      </c>
      <c r="L146" s="45">
        <v>1157.1412383444706</v>
      </c>
      <c r="M146" s="45">
        <v>1281.0453144269693</v>
      </c>
      <c r="N146" s="45">
        <v>1634.0083844153282</v>
      </c>
      <c r="O146" s="45">
        <v>1376.9971404146399</v>
      </c>
      <c r="P146" s="45">
        <v>1182.7178024766529</v>
      </c>
      <c r="Q146" s="97">
        <v>1374.2334310564963</v>
      </c>
      <c r="R146" s="251">
        <f t="shared" si="2"/>
        <v>16110.000000000024</v>
      </c>
      <c r="T146" s="73"/>
      <c r="U146" s="45"/>
      <c r="V146" s="35"/>
      <c r="W146" s="45"/>
      <c r="X146" s="45"/>
      <c r="Y146" s="45"/>
      <c r="Z146" s="45"/>
      <c r="AA146" s="45"/>
      <c r="AB146" s="45"/>
      <c r="AC146" s="45"/>
      <c r="AD146" s="45"/>
      <c r="AE146" s="97"/>
      <c r="AF146" s="122">
        <v>0</v>
      </c>
    </row>
    <row r="147" spans="2:32" x14ac:dyDescent="0.2">
      <c r="B147" s="121">
        <v>6152</v>
      </c>
      <c r="C147" s="182" t="s">
        <v>188</v>
      </c>
      <c r="D147" s="182" t="s">
        <v>10</v>
      </c>
      <c r="E147" s="217" t="s">
        <v>360</v>
      </c>
      <c r="F147" s="73">
        <v>1830.8136631568277</v>
      </c>
      <c r="G147" s="45">
        <v>1762.2686951756907</v>
      </c>
      <c r="H147" s="35">
        <v>1868.1161709861153</v>
      </c>
      <c r="I147" s="45">
        <v>1694.2225595658547</v>
      </c>
      <c r="J147" s="45">
        <v>2138.1254956261723</v>
      </c>
      <c r="K147" s="45">
        <v>1902.2819410514869</v>
      </c>
      <c r="L147" s="45">
        <v>1599.063894276843</v>
      </c>
      <c r="M147" s="45">
        <v>1771.2208312024227</v>
      </c>
      <c r="N147" s="45">
        <v>2255.6987144034015</v>
      </c>
      <c r="O147" s="45">
        <v>1904.3506742429915</v>
      </c>
      <c r="P147" s="45">
        <v>1633.5503642604779</v>
      </c>
      <c r="Q147" s="97">
        <v>1900.2869960517257</v>
      </c>
      <c r="R147" s="251">
        <f t="shared" si="2"/>
        <v>22260.000000000015</v>
      </c>
      <c r="T147" s="73"/>
      <c r="U147" s="45"/>
      <c r="V147" s="35"/>
      <c r="W147" s="45"/>
      <c r="X147" s="45"/>
      <c r="Y147" s="45"/>
      <c r="Z147" s="45"/>
      <c r="AA147" s="45"/>
      <c r="AB147" s="45"/>
      <c r="AC147" s="45"/>
      <c r="AD147" s="45"/>
      <c r="AE147" s="97"/>
      <c r="AF147" s="122">
        <v>0</v>
      </c>
    </row>
    <row r="148" spans="2:32" x14ac:dyDescent="0.2">
      <c r="B148" s="121">
        <v>6154</v>
      </c>
      <c r="C148" s="182" t="s">
        <v>189</v>
      </c>
      <c r="D148" s="182" t="s">
        <v>34</v>
      </c>
      <c r="E148" s="217" t="s">
        <v>363</v>
      </c>
      <c r="F148" s="73">
        <v>772.55023496472631</v>
      </c>
      <c r="G148" s="45">
        <v>745.21727252371295</v>
      </c>
      <c r="H148" s="45">
        <v>787.74396153172029</v>
      </c>
      <c r="I148" s="45">
        <v>714.47149768665099</v>
      </c>
      <c r="J148" s="45">
        <v>901.71635918850848</v>
      </c>
      <c r="K148" s="45">
        <v>801.34753999524673</v>
      </c>
      <c r="L148" s="45">
        <v>675.35478991255036</v>
      </c>
      <c r="M148" s="45">
        <v>749.40395608640495</v>
      </c>
      <c r="N148" s="45">
        <v>950.20875055091312</v>
      </c>
      <c r="O148" s="45">
        <v>802.22763339062692</v>
      </c>
      <c r="P148" s="45">
        <v>690.0992975079788</v>
      </c>
      <c r="Q148" s="97">
        <v>799.65870666097044</v>
      </c>
      <c r="R148" s="251">
        <f t="shared" si="2"/>
        <v>9390.0000000000091</v>
      </c>
      <c r="T148" s="73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97"/>
      <c r="AF148" s="122">
        <v>0</v>
      </c>
    </row>
    <row r="149" spans="2:32" x14ac:dyDescent="0.2">
      <c r="B149" s="121">
        <v>6176</v>
      </c>
      <c r="C149" s="182" t="s">
        <v>90</v>
      </c>
      <c r="D149" s="182" t="s">
        <v>39</v>
      </c>
      <c r="E149" s="217" t="s">
        <v>361</v>
      </c>
      <c r="F149" s="73">
        <v>2131.9403640915511</v>
      </c>
      <c r="G149" s="45">
        <v>2068.6805624897665</v>
      </c>
      <c r="H149" s="45">
        <v>2197.5177743059344</v>
      </c>
      <c r="I149" s="45">
        <v>1982.7629731750608</v>
      </c>
      <c r="J149" s="45">
        <v>2482.0981083332013</v>
      </c>
      <c r="K149" s="45">
        <v>2217.720917979736</v>
      </c>
      <c r="L149" s="45">
        <v>1867.8485723237486</v>
      </c>
      <c r="M149" s="45">
        <v>2095.4049769452895</v>
      </c>
      <c r="N149" s="45">
        <v>2629.6768360484202</v>
      </c>
      <c r="O149" s="45">
        <v>2212.1281327868132</v>
      </c>
      <c r="P149" s="45">
        <v>1924.0057748522659</v>
      </c>
      <c r="Q149" s="97">
        <v>2219.1970066682229</v>
      </c>
      <c r="R149" s="251">
        <f t="shared" si="2"/>
        <v>26028.982000000007</v>
      </c>
      <c r="T149" s="73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97"/>
      <c r="AF149" s="122">
        <v>0</v>
      </c>
    </row>
    <row r="150" spans="2:32" x14ac:dyDescent="0.2">
      <c r="B150" s="125">
        <v>6177</v>
      </c>
      <c r="C150" s="183" t="s">
        <v>77</v>
      </c>
      <c r="D150" s="183" t="s">
        <v>8</v>
      </c>
      <c r="E150" s="218" t="s">
        <v>360</v>
      </c>
      <c r="F150" s="76">
        <v>4767.4024677580665</v>
      </c>
      <c r="G150" s="69">
        <v>4540.9442469641017</v>
      </c>
      <c r="H150" s="69">
        <v>4782.7912255157944</v>
      </c>
      <c r="I150" s="69">
        <v>4400.4770566231537</v>
      </c>
      <c r="J150" s="69">
        <v>5573.8533489797264</v>
      </c>
      <c r="K150" s="69">
        <v>4920.231133492246</v>
      </c>
      <c r="L150" s="69">
        <v>4145.5912485811714</v>
      </c>
      <c r="M150" s="69">
        <v>4517.3530791680478</v>
      </c>
      <c r="N150" s="69">
        <v>5861.8853253631814</v>
      </c>
      <c r="O150" s="69">
        <v>4961.9858643196167</v>
      </c>
      <c r="P150" s="69">
        <v>4180.1450264109617</v>
      </c>
      <c r="Q150" s="104">
        <v>4947.3399768239742</v>
      </c>
      <c r="R150" s="252">
        <f t="shared" si="2"/>
        <v>57600.000000000029</v>
      </c>
      <c r="T150" s="76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104"/>
      <c r="AF150" s="126">
        <v>0</v>
      </c>
    </row>
    <row r="151" spans="2:32" x14ac:dyDescent="0.2">
      <c r="B151" s="127">
        <v>6126</v>
      </c>
      <c r="C151" s="184" t="s">
        <v>190</v>
      </c>
      <c r="D151" s="184" t="s">
        <v>33</v>
      </c>
      <c r="E151" s="219" t="s">
        <v>360</v>
      </c>
      <c r="F151" s="77">
        <v>2917.2446820147497</v>
      </c>
      <c r="G151" s="71">
        <v>2812.1208159716862</v>
      </c>
      <c r="H151" s="71">
        <v>2944.7115109953311</v>
      </c>
      <c r="I151" s="71">
        <v>2708.26880911942</v>
      </c>
      <c r="J151" s="71">
        <v>3365.2945504165541</v>
      </c>
      <c r="K151" s="71">
        <v>3024.6755465051065</v>
      </c>
      <c r="L151" s="71">
        <v>2546.5105348365578</v>
      </c>
      <c r="M151" s="71">
        <v>2797.8597020343141</v>
      </c>
      <c r="N151" s="71">
        <v>3592.5343553729845</v>
      </c>
      <c r="O151" s="71">
        <v>3012.0898115862269</v>
      </c>
      <c r="P151" s="71">
        <v>2590.9310677655358</v>
      </c>
      <c r="Q151" s="105">
        <v>3037.7586133815289</v>
      </c>
      <c r="R151" s="253">
        <f t="shared" si="2"/>
        <v>35349.999999999993</v>
      </c>
      <c r="T151" s="77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105"/>
      <c r="AF151" s="128">
        <v>0</v>
      </c>
    </row>
    <row r="152" spans="2:32" x14ac:dyDescent="0.2">
      <c r="B152" s="204">
        <v>6128</v>
      </c>
      <c r="C152" s="185" t="s">
        <v>191</v>
      </c>
      <c r="D152" s="185" t="s">
        <v>3</v>
      </c>
      <c r="E152" s="220" t="s">
        <v>361</v>
      </c>
      <c r="F152" s="78">
        <v>662.56643468333391</v>
      </c>
      <c r="G152" s="45">
        <v>639.75069831853023</v>
      </c>
      <c r="H152" s="45">
        <v>682.57369470128447</v>
      </c>
      <c r="I152" s="45">
        <v>614.10917229685208</v>
      </c>
      <c r="J152" s="58">
        <v>0</v>
      </c>
      <c r="K152" s="58">
        <v>0</v>
      </c>
      <c r="L152" s="58">
        <v>0</v>
      </c>
      <c r="M152" s="58">
        <v>0</v>
      </c>
      <c r="N152" s="58">
        <v>0</v>
      </c>
      <c r="O152" s="58">
        <v>0</v>
      </c>
      <c r="P152" s="58">
        <v>0</v>
      </c>
      <c r="Q152" s="99">
        <v>0</v>
      </c>
      <c r="R152" s="255">
        <f t="shared" si="2"/>
        <v>2599.0000000000005</v>
      </c>
      <c r="T152" s="78"/>
      <c r="U152" s="45"/>
      <c r="V152" s="45"/>
      <c r="W152" s="45"/>
      <c r="X152" s="58"/>
      <c r="Y152" s="58"/>
      <c r="Z152" s="58"/>
      <c r="AA152" s="58"/>
      <c r="AB152" s="58"/>
      <c r="AC152" s="58"/>
      <c r="AD152" s="58"/>
      <c r="AE152" s="99"/>
      <c r="AF152" s="122">
        <v>0</v>
      </c>
    </row>
    <row r="153" spans="2:32" x14ac:dyDescent="0.2">
      <c r="B153" s="121">
        <v>6153</v>
      </c>
      <c r="C153" s="182" t="s">
        <v>192</v>
      </c>
      <c r="D153" s="182" t="s">
        <v>42</v>
      </c>
      <c r="E153" s="217" t="s">
        <v>361</v>
      </c>
      <c r="F153" s="73">
        <v>1071.1355152042163</v>
      </c>
      <c r="G153" s="45">
        <v>1019.4918407953371</v>
      </c>
      <c r="H153" s="45">
        <v>1076.7689431391789</v>
      </c>
      <c r="I153" s="45">
        <v>985.56180486152459</v>
      </c>
      <c r="J153" s="45">
        <v>1253.3544609545763</v>
      </c>
      <c r="K153" s="45">
        <v>1108.1651642919114</v>
      </c>
      <c r="L153" s="45">
        <v>931.6806056319482</v>
      </c>
      <c r="M153" s="45">
        <v>1015.3061081671275</v>
      </c>
      <c r="N153" s="45">
        <v>1315.985739694944</v>
      </c>
      <c r="O153" s="45">
        <v>1115.0366547200024</v>
      </c>
      <c r="P153" s="45">
        <v>940.87966966122008</v>
      </c>
      <c r="Q153" s="97">
        <v>1107.6334928780204</v>
      </c>
      <c r="R153" s="251">
        <f t="shared" si="2"/>
        <v>12941.000000000007</v>
      </c>
      <c r="T153" s="73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97"/>
      <c r="AF153" s="122">
        <v>0</v>
      </c>
    </row>
    <row r="154" spans="2:32" x14ac:dyDescent="0.2">
      <c r="B154" s="121">
        <v>6159</v>
      </c>
      <c r="C154" s="182" t="s">
        <v>193</v>
      </c>
      <c r="D154" s="182" t="s">
        <v>11</v>
      </c>
      <c r="E154" s="217" t="s">
        <v>360</v>
      </c>
      <c r="F154" s="73">
        <v>562.99730175749733</v>
      </c>
      <c r="G154" s="45">
        <v>544.92497904449692</v>
      </c>
      <c r="H154" s="45">
        <v>576.03328019225557</v>
      </c>
      <c r="I154" s="45">
        <v>522.47659163430353</v>
      </c>
      <c r="J154" s="45">
        <v>660.856966584725</v>
      </c>
      <c r="K154" s="45">
        <v>582.25489220187046</v>
      </c>
      <c r="L154" s="45">
        <v>492.40395847774846</v>
      </c>
      <c r="M154" s="45">
        <v>549.22721478878134</v>
      </c>
      <c r="N154" s="45">
        <v>694.21070701079464</v>
      </c>
      <c r="O154" s="45">
        <v>586.72004855220973</v>
      </c>
      <c r="P154" s="45">
        <v>502.82535918890949</v>
      </c>
      <c r="Q154" s="97">
        <v>585.06870056640935</v>
      </c>
      <c r="R154" s="251">
        <f t="shared" si="2"/>
        <v>6860.0000000000027</v>
      </c>
      <c r="T154" s="73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97"/>
      <c r="AF154" s="122">
        <v>0</v>
      </c>
    </row>
    <row r="155" spans="2:32" x14ac:dyDescent="0.2">
      <c r="B155" s="121">
        <v>6156</v>
      </c>
      <c r="C155" s="182" t="s">
        <v>194</v>
      </c>
      <c r="D155" s="182" t="s">
        <v>452</v>
      </c>
      <c r="E155" s="217" t="s">
        <v>361</v>
      </c>
      <c r="F155" s="73">
        <v>1407.3819393319966</v>
      </c>
      <c r="G155" s="45">
        <v>1349.5885866351962</v>
      </c>
      <c r="H155" s="45">
        <v>1432.1508737287115</v>
      </c>
      <c r="I155" s="45">
        <v>1299.9403979006079</v>
      </c>
      <c r="J155" s="45">
        <v>1645.8185827015184</v>
      </c>
      <c r="K155" s="45">
        <v>1457.1563193575562</v>
      </c>
      <c r="L155" s="45">
        <v>1227.7956968875283</v>
      </c>
      <c r="M155" s="45">
        <v>1356.893056468919</v>
      </c>
      <c r="N155" s="45">
        <v>1731.6127578452586</v>
      </c>
      <c r="O155" s="45">
        <v>1462.877185235867</v>
      </c>
      <c r="P155" s="45">
        <v>1250.0528788082845</v>
      </c>
      <c r="Q155" s="97">
        <v>1458.5112250985567</v>
      </c>
      <c r="R155" s="251">
        <f t="shared" si="2"/>
        <v>17079.779500000001</v>
      </c>
      <c r="T155" s="73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97"/>
      <c r="AF155" s="122">
        <v>0</v>
      </c>
    </row>
    <row r="156" spans="2:32" x14ac:dyDescent="0.2">
      <c r="B156" s="121">
        <v>6136</v>
      </c>
      <c r="C156" s="182" t="s">
        <v>195</v>
      </c>
      <c r="D156" s="182" t="s">
        <v>3</v>
      </c>
      <c r="E156" s="217" t="s">
        <v>361</v>
      </c>
      <c r="F156" s="73">
        <v>1987.6938789788098</v>
      </c>
      <c r="G156" s="45">
        <v>1901.3256050918944</v>
      </c>
      <c r="H156" s="45">
        <v>2007.8718881993748</v>
      </c>
      <c r="I156" s="45">
        <v>1833.415566622524</v>
      </c>
      <c r="J156" s="45">
        <v>2320.6794357761401</v>
      </c>
      <c r="K156" s="45">
        <v>2058.8774598980226</v>
      </c>
      <c r="L156" s="45">
        <v>1731.5772436259549</v>
      </c>
      <c r="M156" s="45">
        <v>1897.1550030265621</v>
      </c>
      <c r="N156" s="45">
        <v>2445.7077623729379</v>
      </c>
      <c r="O156" s="45">
        <v>2066.1650756345762</v>
      </c>
      <c r="P156" s="45">
        <v>1754.9034911565466</v>
      </c>
      <c r="Q156" s="97">
        <v>2059.6175896166405</v>
      </c>
      <c r="R156" s="251">
        <f t="shared" si="2"/>
        <v>24064.989999999983</v>
      </c>
      <c r="T156" s="73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97"/>
      <c r="AF156" s="122">
        <v>0</v>
      </c>
    </row>
    <row r="157" spans="2:32" x14ac:dyDescent="0.2">
      <c r="B157" s="121">
        <v>6157</v>
      </c>
      <c r="C157" s="182" t="s">
        <v>196</v>
      </c>
      <c r="D157" s="182" t="s">
        <v>35</v>
      </c>
      <c r="E157" s="217" t="s">
        <v>361</v>
      </c>
      <c r="F157" s="73">
        <v>907.25191763380053</v>
      </c>
      <c r="G157" s="45">
        <v>867.27559567838034</v>
      </c>
      <c r="H157" s="45">
        <v>912.11746071842754</v>
      </c>
      <c r="I157" s="45">
        <v>835.72112988887045</v>
      </c>
      <c r="J157" s="45">
        <v>1055.0168083728659</v>
      </c>
      <c r="K157" s="45">
        <v>938.52517639823202</v>
      </c>
      <c r="L157" s="45">
        <v>790.18008216851808</v>
      </c>
      <c r="M157" s="45">
        <v>862.65240808930992</v>
      </c>
      <c r="N157" s="45">
        <v>1114.1761203208996</v>
      </c>
      <c r="O157" s="45">
        <v>939.81929434286633</v>
      </c>
      <c r="P157" s="45">
        <v>799.33612623888246</v>
      </c>
      <c r="Q157" s="97">
        <v>937.92788014895109</v>
      </c>
      <c r="R157" s="251">
        <f t="shared" si="2"/>
        <v>10960.000000000004</v>
      </c>
      <c r="T157" s="73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97"/>
      <c r="AF157" s="122">
        <v>0</v>
      </c>
    </row>
    <row r="158" spans="2:32" x14ac:dyDescent="0.2">
      <c r="B158" s="121">
        <v>6158</v>
      </c>
      <c r="C158" s="182" t="s">
        <v>197</v>
      </c>
      <c r="D158" s="182" t="s">
        <v>35</v>
      </c>
      <c r="E158" s="217" t="s">
        <v>361</v>
      </c>
      <c r="F158" s="73">
        <v>1216.4913449409678</v>
      </c>
      <c r="G158" s="45">
        <v>1168.6981131573787</v>
      </c>
      <c r="H158" s="45">
        <v>1241.0611581380206</v>
      </c>
      <c r="I158" s="45">
        <v>1124.3181237738715</v>
      </c>
      <c r="J158" s="45">
        <v>1420.6595244102521</v>
      </c>
      <c r="K158" s="45">
        <v>1260.7239368583369</v>
      </c>
      <c r="L158" s="45">
        <v>1062.2447925851434</v>
      </c>
      <c r="M158" s="45">
        <v>1177.6414307861282</v>
      </c>
      <c r="N158" s="45">
        <v>1496.2534969883779</v>
      </c>
      <c r="O158" s="45">
        <v>1263.1726095301703</v>
      </c>
      <c r="P158" s="45">
        <v>1084.5133934278483</v>
      </c>
      <c r="Q158" s="97">
        <v>1260.2220754035047</v>
      </c>
      <c r="R158" s="251">
        <f t="shared" si="2"/>
        <v>14776</v>
      </c>
      <c r="T158" s="73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97"/>
      <c r="AF158" s="122">
        <v>0</v>
      </c>
    </row>
    <row r="159" spans="2:32" x14ac:dyDescent="0.2">
      <c r="B159" s="121">
        <v>6160</v>
      </c>
      <c r="C159" s="182" t="s">
        <v>198</v>
      </c>
      <c r="D159" s="182" t="s">
        <v>11</v>
      </c>
      <c r="E159" s="217" t="s">
        <v>360</v>
      </c>
      <c r="F159" s="73">
        <v>1413.5903104301196</v>
      </c>
      <c r="G159" s="45">
        <v>1346.9103032958603</v>
      </c>
      <c r="H159" s="45">
        <v>1422.7696468763281</v>
      </c>
      <c r="I159" s="45">
        <v>1297.9168001405219</v>
      </c>
      <c r="J159" s="45">
        <v>1661.1293846993842</v>
      </c>
      <c r="K159" s="45">
        <v>1464.2917629178851</v>
      </c>
      <c r="L159" s="45">
        <v>1229.7769719963962</v>
      </c>
      <c r="M159" s="45">
        <v>1339.7464939433942</v>
      </c>
      <c r="N159" s="45">
        <v>1738.1979042537862</v>
      </c>
      <c r="O159" s="45">
        <v>1475.6872129031929</v>
      </c>
      <c r="P159" s="45">
        <v>1240.9335966178273</v>
      </c>
      <c r="Q159" s="97">
        <v>1459.0496119253214</v>
      </c>
      <c r="R159" s="251">
        <f t="shared" si="2"/>
        <v>17090.000000000018</v>
      </c>
      <c r="T159" s="73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97"/>
      <c r="AF159" s="122">
        <v>0</v>
      </c>
    </row>
    <row r="160" spans="2:32" x14ac:dyDescent="0.2">
      <c r="B160" s="121">
        <v>6155</v>
      </c>
      <c r="C160" s="182" t="s">
        <v>199</v>
      </c>
      <c r="D160" s="182" t="s">
        <v>3</v>
      </c>
      <c r="E160" s="217" t="s">
        <v>361</v>
      </c>
      <c r="F160" s="73">
        <v>698.90967140022383</v>
      </c>
      <c r="G160" s="45">
        <v>682.81955190702206</v>
      </c>
      <c r="H160" s="45">
        <v>724.59327076706131</v>
      </c>
      <c r="I160" s="45">
        <v>651.32365133224391</v>
      </c>
      <c r="J160" s="45">
        <v>808.46333868956094</v>
      </c>
      <c r="K160" s="45">
        <v>733.57455847038841</v>
      </c>
      <c r="L160" s="45">
        <v>613.98228428032689</v>
      </c>
      <c r="M160" s="45">
        <v>691.63585517382876</v>
      </c>
      <c r="N160" s="45">
        <v>863.14440199357489</v>
      </c>
      <c r="O160" s="45">
        <v>724.19237249623541</v>
      </c>
      <c r="P160" s="45">
        <v>637.96117253712453</v>
      </c>
      <c r="Q160" s="97">
        <v>727.93116695240997</v>
      </c>
      <c r="R160" s="251">
        <f t="shared" si="2"/>
        <v>8558.531296000001</v>
      </c>
      <c r="T160" s="73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97"/>
      <c r="AF160" s="122">
        <v>0</v>
      </c>
    </row>
    <row r="161" spans="2:32" x14ac:dyDescent="0.2">
      <c r="B161" s="121">
        <v>6164</v>
      </c>
      <c r="C161" s="182" t="s">
        <v>200</v>
      </c>
      <c r="D161" s="182" t="s">
        <v>4</v>
      </c>
      <c r="E161" s="217" t="s">
        <v>362</v>
      </c>
      <c r="F161" s="73">
        <v>1601.2693150452403</v>
      </c>
      <c r="G161" s="45">
        <v>1534.3136071660649</v>
      </c>
      <c r="H161" s="45">
        <v>1616.9995006842123</v>
      </c>
      <c r="I161" s="45">
        <v>1479.0639378506428</v>
      </c>
      <c r="J161" s="45">
        <v>1881.0368850790921</v>
      </c>
      <c r="K161" s="45">
        <v>1655.9996534655311</v>
      </c>
      <c r="L161" s="45">
        <v>1395.2082726682961</v>
      </c>
      <c r="M161" s="45">
        <v>1531.0719822932349</v>
      </c>
      <c r="N161" s="45">
        <v>1971.6442748155687</v>
      </c>
      <c r="O161" s="45">
        <v>1672.1850048146448</v>
      </c>
      <c r="P161" s="45">
        <v>1412.1579835337463</v>
      </c>
      <c r="Q161" s="97">
        <v>1660.6124490837346</v>
      </c>
      <c r="R161" s="251">
        <f t="shared" si="2"/>
        <v>19411.562866500011</v>
      </c>
      <c r="T161" s="73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97"/>
      <c r="AF161" s="122">
        <v>0</v>
      </c>
    </row>
    <row r="162" spans="2:32" x14ac:dyDescent="0.2">
      <c r="B162" s="121">
        <v>6171</v>
      </c>
      <c r="C162" s="182" t="s">
        <v>201</v>
      </c>
      <c r="D162" s="182" t="s">
        <v>6</v>
      </c>
      <c r="E162" s="217" t="s">
        <v>363</v>
      </c>
      <c r="F162" s="73">
        <v>1033.5988180177869</v>
      </c>
      <c r="G162" s="45">
        <v>994.26547615762911</v>
      </c>
      <c r="H162" s="45">
        <v>1050.1407757548941</v>
      </c>
      <c r="I162" s="45">
        <v>953.92922788095905</v>
      </c>
      <c r="J162" s="45">
        <v>1213.5924540301826</v>
      </c>
      <c r="K162" s="45">
        <v>1069.9374357266365</v>
      </c>
      <c r="L162" s="45">
        <v>902.266472801242</v>
      </c>
      <c r="M162" s="45">
        <v>996.73277799001619</v>
      </c>
      <c r="N162" s="45">
        <v>1271.9233370426625</v>
      </c>
      <c r="O162" s="45">
        <v>1077.3844760573093</v>
      </c>
      <c r="P162" s="45">
        <v>917.16932634223781</v>
      </c>
      <c r="Q162" s="97">
        <v>1069.0594221984441</v>
      </c>
      <c r="R162" s="251">
        <f t="shared" si="2"/>
        <v>12550.000000000002</v>
      </c>
      <c r="T162" s="73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97"/>
      <c r="AF162" s="122">
        <v>0</v>
      </c>
    </row>
    <row r="163" spans="2:32" x14ac:dyDescent="0.2">
      <c r="B163" s="121">
        <v>6167</v>
      </c>
      <c r="C163" s="182" t="s">
        <v>202</v>
      </c>
      <c r="D163" s="182" t="s">
        <v>4</v>
      </c>
      <c r="E163" s="217" t="s">
        <v>361</v>
      </c>
      <c r="F163" s="73">
        <v>1835.847903193596</v>
      </c>
      <c r="G163" s="45">
        <v>1752.9588781067312</v>
      </c>
      <c r="H163" s="45">
        <v>1851.67296135936</v>
      </c>
      <c r="I163" s="45">
        <v>1693.3894836034951</v>
      </c>
      <c r="J163" s="45">
        <v>2146.7084047809499</v>
      </c>
      <c r="K163" s="45">
        <v>1902.5236179428807</v>
      </c>
      <c r="L163" s="45">
        <v>1598.0374929550658</v>
      </c>
      <c r="M163" s="45">
        <v>1746.3805567588693</v>
      </c>
      <c r="N163" s="45">
        <v>2260.3671330137909</v>
      </c>
      <c r="O163" s="45">
        <v>1912.0737889051904</v>
      </c>
      <c r="P163" s="45">
        <v>1617.2535064847464</v>
      </c>
      <c r="Q163" s="97">
        <v>1904.3326386953315</v>
      </c>
      <c r="R163" s="251">
        <f t="shared" si="2"/>
        <v>22221.546365800004</v>
      </c>
      <c r="T163" s="73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97"/>
      <c r="AF163" s="122">
        <v>0</v>
      </c>
    </row>
    <row r="164" spans="2:32" x14ac:dyDescent="0.2">
      <c r="B164" s="121">
        <v>6165</v>
      </c>
      <c r="C164" s="182" t="s">
        <v>203</v>
      </c>
      <c r="D164" s="182" t="s">
        <v>454</v>
      </c>
      <c r="E164" s="217" t="s">
        <v>361</v>
      </c>
      <c r="F164" s="73">
        <v>1743.7388492739187</v>
      </c>
      <c r="G164" s="45">
        <v>1680.4767326678934</v>
      </c>
      <c r="H164" s="45">
        <v>1774.6132292078041</v>
      </c>
      <c r="I164" s="45">
        <v>1611.8544008195574</v>
      </c>
      <c r="J164" s="45">
        <v>2049.910402773337</v>
      </c>
      <c r="K164" s="45">
        <v>1807.8119582762995</v>
      </c>
      <c r="L164" s="45">
        <v>1523.1710324190656</v>
      </c>
      <c r="M164" s="45">
        <v>1686.3625625042946</v>
      </c>
      <c r="N164" s="45">
        <v>2146.9831350981099</v>
      </c>
      <c r="O164" s="45">
        <v>1821.1256648802553</v>
      </c>
      <c r="P164" s="45">
        <v>1551.5559603768006</v>
      </c>
      <c r="Q164" s="97">
        <v>1805.3960717026603</v>
      </c>
      <c r="R164" s="251">
        <f t="shared" si="2"/>
        <v>21202.999999999996</v>
      </c>
      <c r="T164" s="73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97"/>
      <c r="AF164" s="122">
        <v>0</v>
      </c>
    </row>
    <row r="165" spans="2:32" x14ac:dyDescent="0.2">
      <c r="B165" s="121">
        <v>6162</v>
      </c>
      <c r="C165" s="182" t="s">
        <v>204</v>
      </c>
      <c r="D165" s="182" t="s">
        <v>453</v>
      </c>
      <c r="E165" s="217" t="s">
        <v>361</v>
      </c>
      <c r="F165" s="73">
        <v>3783.1990278078038</v>
      </c>
      <c r="G165" s="45">
        <v>3621.6139712282661</v>
      </c>
      <c r="H165" s="45">
        <v>3820.9098958336904</v>
      </c>
      <c r="I165" s="45">
        <v>3501.4158135550028</v>
      </c>
      <c r="J165" s="45">
        <v>4419.6443792912469</v>
      </c>
      <c r="K165" s="45">
        <v>3914.9745198170135</v>
      </c>
      <c r="L165" s="45">
        <v>3296.6145632423591</v>
      </c>
      <c r="M165" s="45">
        <v>3620.5045261455375</v>
      </c>
      <c r="N165" s="45">
        <v>4654.6218572955431</v>
      </c>
      <c r="O165" s="45">
        <v>3938.0727379150726</v>
      </c>
      <c r="P165" s="45">
        <v>3345.1904301202508</v>
      </c>
      <c r="Q165" s="97">
        <v>3930.2382777482294</v>
      </c>
      <c r="R165" s="251">
        <f t="shared" si="2"/>
        <v>45847.000000000007</v>
      </c>
      <c r="T165" s="73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97"/>
      <c r="AF165" s="122">
        <v>0</v>
      </c>
    </row>
    <row r="166" spans="2:32" x14ac:dyDescent="0.2">
      <c r="B166" s="121">
        <v>6168</v>
      </c>
      <c r="C166" s="182" t="s">
        <v>205</v>
      </c>
      <c r="D166" s="182" t="s">
        <v>3</v>
      </c>
      <c r="E166" s="217" t="s">
        <v>363</v>
      </c>
      <c r="F166" s="73">
        <v>1200.0619514235077</v>
      </c>
      <c r="G166" s="45">
        <v>1162.70450642839</v>
      </c>
      <c r="H166" s="45">
        <v>1230.8093719915501</v>
      </c>
      <c r="I166" s="45">
        <v>1112.3152733068105</v>
      </c>
      <c r="J166" s="45">
        <v>1408.2425466576981</v>
      </c>
      <c r="K166" s="45">
        <v>1247.8601968906846</v>
      </c>
      <c r="L166" s="45">
        <v>1050.5353142542565</v>
      </c>
      <c r="M166" s="45">
        <v>1172.5881916735407</v>
      </c>
      <c r="N166" s="45">
        <v>1479.2189763964918</v>
      </c>
      <c r="O166" s="45">
        <v>1252.3699169586705</v>
      </c>
      <c r="P166" s="45">
        <v>1077.2083812852329</v>
      </c>
      <c r="Q166" s="97">
        <v>1244.4191671331628</v>
      </c>
      <c r="R166" s="251">
        <f t="shared" si="2"/>
        <v>14638.333794399998</v>
      </c>
      <c r="T166" s="73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97"/>
      <c r="AF166" s="122">
        <v>0</v>
      </c>
    </row>
    <row r="167" spans="2:32" x14ac:dyDescent="0.2">
      <c r="B167" s="121">
        <v>6179</v>
      </c>
      <c r="C167" s="182" t="s">
        <v>206</v>
      </c>
      <c r="D167" s="182" t="s">
        <v>2</v>
      </c>
      <c r="E167" s="217" t="s">
        <v>363</v>
      </c>
      <c r="F167" s="73">
        <v>1549.6384319790075</v>
      </c>
      <c r="G167" s="45">
        <v>1492.3215100343293</v>
      </c>
      <c r="H167" s="45">
        <v>1579.366030163279</v>
      </c>
      <c r="I167" s="45">
        <v>1436.0822034641631</v>
      </c>
      <c r="J167" s="45">
        <v>1817.5966158196668</v>
      </c>
      <c r="K167" s="45">
        <v>1605.3581499608233</v>
      </c>
      <c r="L167" s="45">
        <v>1353.2724742226621</v>
      </c>
      <c r="M167" s="45">
        <v>1500.6270352333097</v>
      </c>
      <c r="N167" s="45">
        <v>1909.5540306746025</v>
      </c>
      <c r="O167" s="45">
        <v>1616.2966585670267</v>
      </c>
      <c r="P167" s="45">
        <v>1379.8057989630186</v>
      </c>
      <c r="Q167" s="97">
        <v>1610.0810609181026</v>
      </c>
      <c r="R167" s="251">
        <f t="shared" si="2"/>
        <v>18849.999999999993</v>
      </c>
      <c r="T167" s="73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97"/>
      <c r="AF167" s="122">
        <v>0</v>
      </c>
    </row>
    <row r="168" spans="2:32" x14ac:dyDescent="0.2">
      <c r="B168" s="121">
        <v>6180</v>
      </c>
      <c r="C168" s="182" t="s">
        <v>207</v>
      </c>
      <c r="D168" s="182" t="s">
        <v>37</v>
      </c>
      <c r="E168" s="217" t="s">
        <v>362</v>
      </c>
      <c r="F168" s="73">
        <v>1336.6542581701685</v>
      </c>
      <c r="G168" s="45">
        <v>1257.1496104910643</v>
      </c>
      <c r="H168" s="45">
        <v>1319.3396401282282</v>
      </c>
      <c r="I168" s="45">
        <v>1225.1747642676296</v>
      </c>
      <c r="J168" s="45">
        <v>1551.6974424029102</v>
      </c>
      <c r="K168" s="45">
        <v>1372.5696456254864</v>
      </c>
      <c r="L168" s="45">
        <v>1157.2771610420471</v>
      </c>
      <c r="M168" s="45">
        <v>1237.7966243434691</v>
      </c>
      <c r="N168" s="45">
        <v>1636.7838376909522</v>
      </c>
      <c r="O168" s="45">
        <v>1381.5175249600697</v>
      </c>
      <c r="P168" s="45">
        <v>1153.4044738160983</v>
      </c>
      <c r="Q168" s="97">
        <v>1380.6350170619007</v>
      </c>
      <c r="R168" s="251">
        <f t="shared" si="2"/>
        <v>16010.000000000025</v>
      </c>
      <c r="T168" s="73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97"/>
      <c r="AF168" s="122">
        <v>0</v>
      </c>
    </row>
    <row r="169" spans="2:32" x14ac:dyDescent="0.2">
      <c r="B169" s="121">
        <v>6163</v>
      </c>
      <c r="C169" s="182" t="s">
        <v>208</v>
      </c>
      <c r="D169" s="182" t="s">
        <v>42</v>
      </c>
      <c r="E169" s="217" t="s">
        <v>363</v>
      </c>
      <c r="F169" s="73">
        <v>921.63644997269216</v>
      </c>
      <c r="G169" s="45">
        <v>881.72061182760774</v>
      </c>
      <c r="H169" s="45">
        <v>935.75011814751849</v>
      </c>
      <c r="I169" s="45">
        <v>847.42623329808976</v>
      </c>
      <c r="J169" s="45">
        <v>1084.5452977217103</v>
      </c>
      <c r="K169" s="45">
        <v>950.20437747345488</v>
      </c>
      <c r="L169" s="45">
        <v>803.46156255291123</v>
      </c>
      <c r="M169" s="45">
        <v>886.59338843607918</v>
      </c>
      <c r="N169" s="45">
        <v>1131.8492068523503</v>
      </c>
      <c r="O169" s="45">
        <v>959.42567669861432</v>
      </c>
      <c r="P169" s="45">
        <v>814.26610872061588</v>
      </c>
      <c r="Q169" s="97">
        <v>950.1209682983673</v>
      </c>
      <c r="R169" s="251">
        <f t="shared" si="2"/>
        <v>11167.000000000013</v>
      </c>
      <c r="T169" s="73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97"/>
      <c r="AF169" s="122">
        <v>0</v>
      </c>
    </row>
    <row r="170" spans="2:32" x14ac:dyDescent="0.2">
      <c r="B170" s="121">
        <v>6166</v>
      </c>
      <c r="C170" s="182" t="s">
        <v>209</v>
      </c>
      <c r="D170" s="182" t="s">
        <v>454</v>
      </c>
      <c r="E170" s="217" t="s">
        <v>361</v>
      </c>
      <c r="F170" s="73">
        <v>891.56495673443317</v>
      </c>
      <c r="G170" s="45">
        <v>850.27281367372825</v>
      </c>
      <c r="H170" s="45">
        <v>897.48401586024193</v>
      </c>
      <c r="I170" s="45">
        <v>824.4684401897116</v>
      </c>
      <c r="J170" s="45">
        <v>1042.4014797254777</v>
      </c>
      <c r="K170" s="45">
        <v>920.37855314870285</v>
      </c>
      <c r="L170" s="45">
        <v>775.88001695843309</v>
      </c>
      <c r="M170" s="45">
        <v>849.35221067573093</v>
      </c>
      <c r="N170" s="45">
        <v>1096.1313330402065</v>
      </c>
      <c r="O170" s="45">
        <v>928.08040880343276</v>
      </c>
      <c r="P170" s="45">
        <v>784.82611054959591</v>
      </c>
      <c r="Q170" s="97">
        <v>926.15966064030351</v>
      </c>
      <c r="R170" s="251">
        <f t="shared" si="2"/>
        <v>10786.999999999998</v>
      </c>
      <c r="T170" s="73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97"/>
      <c r="AF170" s="122">
        <v>0</v>
      </c>
    </row>
    <row r="171" spans="2:32" x14ac:dyDescent="0.2">
      <c r="B171" s="121">
        <v>6172</v>
      </c>
      <c r="C171" s="182" t="s">
        <v>210</v>
      </c>
      <c r="D171" s="182" t="s">
        <v>34</v>
      </c>
      <c r="E171" s="217" t="s">
        <v>362</v>
      </c>
      <c r="F171" s="73">
        <v>879.54137329364733</v>
      </c>
      <c r="G171" s="45">
        <v>841.72669055825656</v>
      </c>
      <c r="H171" s="45">
        <v>888.82903228875341</v>
      </c>
      <c r="I171" s="45">
        <v>810.93745952559823</v>
      </c>
      <c r="J171" s="45">
        <v>1027.1616569274383</v>
      </c>
      <c r="K171" s="45">
        <v>911.13700798921627</v>
      </c>
      <c r="L171" s="45">
        <v>766.65576060243768</v>
      </c>
      <c r="M171" s="45">
        <v>841.42995093818081</v>
      </c>
      <c r="N171" s="45">
        <v>1080.6494304715707</v>
      </c>
      <c r="O171" s="45">
        <v>914.18180024884248</v>
      </c>
      <c r="P171" s="45">
        <v>778.19243059873224</v>
      </c>
      <c r="Q171" s="97">
        <v>909.55740655733644</v>
      </c>
      <c r="R171" s="251">
        <f t="shared" si="2"/>
        <v>10650.000000000011</v>
      </c>
      <c r="T171" s="73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97"/>
      <c r="AF171" s="122">
        <v>0</v>
      </c>
    </row>
    <row r="172" spans="2:32" x14ac:dyDescent="0.2">
      <c r="B172" s="121">
        <v>6174</v>
      </c>
      <c r="C172" s="182" t="s">
        <v>211</v>
      </c>
      <c r="D172" s="182" t="s">
        <v>36</v>
      </c>
      <c r="E172" s="217" t="s">
        <v>361</v>
      </c>
      <c r="F172" s="73">
        <v>1383.3833918119299</v>
      </c>
      <c r="G172" s="45">
        <v>1305.9392594421156</v>
      </c>
      <c r="H172" s="45">
        <v>1372.8160608896815</v>
      </c>
      <c r="I172" s="45">
        <v>1266.6551969304196</v>
      </c>
      <c r="J172" s="45">
        <v>1624.5837774689467</v>
      </c>
      <c r="K172" s="45">
        <v>1425.4889650201983</v>
      </c>
      <c r="L172" s="45">
        <v>1199.0085131972044</v>
      </c>
      <c r="M172" s="45">
        <v>1287.508550575385</v>
      </c>
      <c r="N172" s="45">
        <v>1697.8114671845472</v>
      </c>
      <c r="O172" s="45">
        <v>1442.9850893923724</v>
      </c>
      <c r="P172" s="45">
        <v>1196.8635244704624</v>
      </c>
      <c r="Q172" s="97">
        <v>1426.9562036167483</v>
      </c>
      <c r="R172" s="251">
        <f t="shared" si="2"/>
        <v>16630.000000000011</v>
      </c>
      <c r="T172" s="73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97"/>
      <c r="AF172" s="122">
        <v>0</v>
      </c>
    </row>
    <row r="173" spans="2:32" x14ac:dyDescent="0.2">
      <c r="B173" s="121">
        <v>6181</v>
      </c>
      <c r="C173" s="182" t="s">
        <v>212</v>
      </c>
      <c r="D173" s="182" t="s">
        <v>453</v>
      </c>
      <c r="E173" s="217" t="s">
        <v>361</v>
      </c>
      <c r="F173" s="73">
        <v>1553.69469494297</v>
      </c>
      <c r="G173" s="45">
        <v>1492.797136297334</v>
      </c>
      <c r="H173" s="45">
        <v>1572.5869348510996</v>
      </c>
      <c r="I173" s="45">
        <v>1436.1757171973554</v>
      </c>
      <c r="J173" s="45">
        <v>1820.7873889032976</v>
      </c>
      <c r="K173" s="45">
        <v>1610.1388196175933</v>
      </c>
      <c r="L173" s="45">
        <v>1355.2641740280537</v>
      </c>
      <c r="M173" s="45">
        <v>1491.0267958215095</v>
      </c>
      <c r="N173" s="45">
        <v>1913.0586390156354</v>
      </c>
      <c r="O173" s="45">
        <v>1620.495021929315</v>
      </c>
      <c r="P173" s="45">
        <v>1376.0493132830845</v>
      </c>
      <c r="Q173" s="97">
        <v>1610.9253641127407</v>
      </c>
      <c r="R173" s="251">
        <f t="shared" si="2"/>
        <v>18852.999999999989</v>
      </c>
      <c r="T173" s="73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97"/>
      <c r="AF173" s="122">
        <v>0</v>
      </c>
    </row>
    <row r="174" spans="2:32" x14ac:dyDescent="0.2">
      <c r="B174" s="121">
        <v>6178</v>
      </c>
      <c r="C174" s="182" t="s">
        <v>213</v>
      </c>
      <c r="D174" s="182" t="s">
        <v>455</v>
      </c>
      <c r="E174" s="217" t="s">
        <v>361</v>
      </c>
      <c r="F174" s="73">
        <v>674.21607424434762</v>
      </c>
      <c r="G174" s="45">
        <v>649.74625627428281</v>
      </c>
      <c r="H174" s="45">
        <v>685.96237652547336</v>
      </c>
      <c r="I174" s="45">
        <v>623.37029783578873</v>
      </c>
      <c r="J174" s="45">
        <v>786.20243846177732</v>
      </c>
      <c r="K174" s="45">
        <v>701.91683803591775</v>
      </c>
      <c r="L174" s="45">
        <v>589.24563138907752</v>
      </c>
      <c r="M174" s="45">
        <v>651.56783971575067</v>
      </c>
      <c r="N174" s="45">
        <v>829.22053372200014</v>
      </c>
      <c r="O174" s="45">
        <v>701.19224971727954</v>
      </c>
      <c r="P174" s="45">
        <v>602.57555913526562</v>
      </c>
      <c r="Q174" s="97">
        <v>697.78390494303858</v>
      </c>
      <c r="R174" s="251">
        <f t="shared" si="2"/>
        <v>8193</v>
      </c>
      <c r="T174" s="73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97"/>
      <c r="AF174" s="122">
        <v>0</v>
      </c>
    </row>
    <row r="175" spans="2:32" x14ac:dyDescent="0.2">
      <c r="B175" s="121">
        <v>6175</v>
      </c>
      <c r="C175" s="182" t="s">
        <v>214</v>
      </c>
      <c r="D175" s="182" t="s">
        <v>36</v>
      </c>
      <c r="E175" s="217" t="s">
        <v>361</v>
      </c>
      <c r="F175" s="73">
        <v>1370.3365187399074</v>
      </c>
      <c r="G175" s="45">
        <v>1306.0178558986611</v>
      </c>
      <c r="H175" s="45">
        <v>1377.2073897941536</v>
      </c>
      <c r="I175" s="45">
        <v>1262.6049486179759</v>
      </c>
      <c r="J175" s="45">
        <v>1610.0620482436884</v>
      </c>
      <c r="K175" s="45">
        <v>1413.3814410461846</v>
      </c>
      <c r="L175" s="45">
        <v>1192.0870794208072</v>
      </c>
      <c r="M175" s="45">
        <v>1301.8558172267992</v>
      </c>
      <c r="N175" s="45">
        <v>1684.0101004856106</v>
      </c>
      <c r="O175" s="45">
        <v>1429.7160040815213</v>
      </c>
      <c r="P175" s="45">
        <v>1201.9905901405732</v>
      </c>
      <c r="Q175" s="97">
        <v>1418.1801963041412</v>
      </c>
      <c r="R175" s="251">
        <f t="shared" si="2"/>
        <v>16567.449990000019</v>
      </c>
      <c r="T175" s="73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97"/>
      <c r="AF175" s="122">
        <v>0</v>
      </c>
    </row>
    <row r="176" spans="2:32" x14ac:dyDescent="0.2">
      <c r="B176" s="125">
        <v>6170</v>
      </c>
      <c r="C176" s="183" t="s">
        <v>215</v>
      </c>
      <c r="D176" s="183" t="s">
        <v>34</v>
      </c>
      <c r="E176" s="218" t="s">
        <v>361</v>
      </c>
      <c r="F176" s="76">
        <v>2869.1180227233367</v>
      </c>
      <c r="G176" s="69">
        <v>2726.2411401216314</v>
      </c>
      <c r="H176" s="69">
        <v>2879.6496812998053</v>
      </c>
      <c r="I176" s="69">
        <v>2638.8046646868229</v>
      </c>
      <c r="J176" s="69">
        <v>3382.5394560726409</v>
      </c>
      <c r="K176" s="69">
        <v>2961.7708748354607</v>
      </c>
      <c r="L176" s="69">
        <v>2492.5269248142745</v>
      </c>
      <c r="M176" s="69">
        <v>2709.9624625180068</v>
      </c>
      <c r="N176" s="69">
        <v>3530.8992640546503</v>
      </c>
      <c r="O176" s="69">
        <v>3002.3126011294908</v>
      </c>
      <c r="P176" s="69">
        <v>2505.4722734824882</v>
      </c>
      <c r="Q176" s="104">
        <v>2970.7026342614386</v>
      </c>
      <c r="R176" s="252">
        <f t="shared" si="2"/>
        <v>34670.000000000051</v>
      </c>
      <c r="T176" s="76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104"/>
      <c r="AF176" s="126">
        <v>0</v>
      </c>
    </row>
    <row r="177" spans="2:32" x14ac:dyDescent="0.2">
      <c r="B177" s="121">
        <v>6173</v>
      </c>
      <c r="C177" s="182" t="s">
        <v>216</v>
      </c>
      <c r="D177" s="182" t="s">
        <v>2</v>
      </c>
      <c r="E177" s="217" t="s">
        <v>362</v>
      </c>
      <c r="F177" s="73">
        <v>1188.0269049356541</v>
      </c>
      <c r="G177" s="45">
        <v>1142.4864932521507</v>
      </c>
      <c r="H177" s="45">
        <v>1214.449235417165</v>
      </c>
      <c r="I177" s="45">
        <v>1098.1248049699018</v>
      </c>
      <c r="J177" s="45">
        <v>1399.4056453053875</v>
      </c>
      <c r="K177" s="45">
        <v>1232.3493153074619</v>
      </c>
      <c r="L177" s="45">
        <v>1037.4608863733056</v>
      </c>
      <c r="M177" s="45">
        <v>1151.8753459218999</v>
      </c>
      <c r="N177" s="45">
        <v>1463.6494021937613</v>
      </c>
      <c r="O177" s="45">
        <v>1242.1731070165549</v>
      </c>
      <c r="P177" s="45">
        <v>1058.7219849525877</v>
      </c>
      <c r="Q177" s="97">
        <v>1231.2768743541815</v>
      </c>
      <c r="R177" s="251">
        <f t="shared" si="2"/>
        <v>14460.000000000013</v>
      </c>
      <c r="T177" s="73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97"/>
      <c r="AF177" s="122">
        <v>0</v>
      </c>
    </row>
    <row r="178" spans="2:32" x14ac:dyDescent="0.2">
      <c r="B178" s="121">
        <v>6183</v>
      </c>
      <c r="C178" s="182" t="s">
        <v>217</v>
      </c>
      <c r="D178" s="182" t="s">
        <v>13</v>
      </c>
      <c r="E178" s="217" t="s">
        <v>361</v>
      </c>
      <c r="F178" s="73">
        <v>2107.3555777739753</v>
      </c>
      <c r="G178" s="45">
        <v>2019.4650533243007</v>
      </c>
      <c r="H178" s="45">
        <v>2136.9206118419897</v>
      </c>
      <c r="I178" s="45">
        <v>1952.8383715577897</v>
      </c>
      <c r="J178" s="45">
        <v>2467.7309654195583</v>
      </c>
      <c r="K178" s="45">
        <v>2180.7118962398517</v>
      </c>
      <c r="L178" s="45">
        <v>1837.0252550199164</v>
      </c>
      <c r="M178" s="45">
        <v>2025.3286629857485</v>
      </c>
      <c r="N178" s="45">
        <v>2595.7763574030269</v>
      </c>
      <c r="O178" s="45">
        <v>2197.0337082958827</v>
      </c>
      <c r="P178" s="45">
        <v>1867.0192788338361</v>
      </c>
      <c r="Q178" s="97">
        <v>2192.7942613041246</v>
      </c>
      <c r="R178" s="251">
        <f t="shared" si="2"/>
        <v>25580</v>
      </c>
      <c r="T178" s="73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97"/>
      <c r="AF178" s="122">
        <v>0</v>
      </c>
    </row>
    <row r="179" spans="2:32" x14ac:dyDescent="0.2">
      <c r="B179" s="127">
        <v>6186</v>
      </c>
      <c r="C179" s="182" t="s">
        <v>218</v>
      </c>
      <c r="D179" s="182" t="s">
        <v>451</v>
      </c>
      <c r="E179" s="217" t="s">
        <v>360</v>
      </c>
      <c r="F179" s="73">
        <v>1074.0993098328561</v>
      </c>
      <c r="G179" s="45">
        <v>1027.5148032482227</v>
      </c>
      <c r="H179" s="45">
        <v>1078.9180818018408</v>
      </c>
      <c r="I179" s="45">
        <v>989.07484945066915</v>
      </c>
      <c r="J179" s="45">
        <v>1252.8615044515632</v>
      </c>
      <c r="K179" s="45">
        <v>1111.4847858033622</v>
      </c>
      <c r="L179" s="45">
        <v>935.25254852443936</v>
      </c>
      <c r="M179" s="45">
        <v>1019.2290995025837</v>
      </c>
      <c r="N179" s="45">
        <v>1320.8452855473108</v>
      </c>
      <c r="O179" s="45">
        <v>1115.5616234071842</v>
      </c>
      <c r="P179" s="45">
        <v>944.21723587070028</v>
      </c>
      <c r="Q179" s="97">
        <v>1110.9408725592696</v>
      </c>
      <c r="R179" s="251">
        <f t="shared" si="2"/>
        <v>12980.000000000004</v>
      </c>
      <c r="T179" s="73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97"/>
      <c r="AF179" s="122">
        <v>0</v>
      </c>
    </row>
    <row r="180" spans="2:32" x14ac:dyDescent="0.2">
      <c r="B180" s="121">
        <v>6184</v>
      </c>
      <c r="C180" s="182" t="s">
        <v>219</v>
      </c>
      <c r="D180" s="182" t="s">
        <v>5</v>
      </c>
      <c r="E180" s="217" t="s">
        <v>360</v>
      </c>
      <c r="F180" s="73">
        <v>1260.836090350075</v>
      </c>
      <c r="G180" s="45">
        <v>1204.9116740932716</v>
      </c>
      <c r="H180" s="45">
        <v>1276.734876172417</v>
      </c>
      <c r="I180" s="45">
        <v>1163.7402380419844</v>
      </c>
      <c r="J180" s="45">
        <v>1478.6581641739583</v>
      </c>
      <c r="K180" s="45">
        <v>1306.4430257680267</v>
      </c>
      <c r="L180" s="45">
        <v>1098.3315380131796</v>
      </c>
      <c r="M180" s="45">
        <v>1206.394095626164</v>
      </c>
      <c r="N180" s="45">
        <v>1551.7696543047846</v>
      </c>
      <c r="O180" s="45">
        <v>1315.342872058176</v>
      </c>
      <c r="P180" s="45">
        <v>1114.539729264407</v>
      </c>
      <c r="Q180" s="97">
        <v>1307.2980421335631</v>
      </c>
      <c r="R180" s="251">
        <f t="shared" si="2"/>
        <v>15285.000000000007</v>
      </c>
      <c r="T180" s="73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97"/>
      <c r="AF180" s="122">
        <v>0</v>
      </c>
    </row>
    <row r="181" spans="2:32" x14ac:dyDescent="0.2">
      <c r="B181" s="121">
        <v>6185</v>
      </c>
      <c r="C181" s="182" t="s">
        <v>220</v>
      </c>
      <c r="D181" s="182" t="s">
        <v>7</v>
      </c>
      <c r="E181" s="217" t="s">
        <v>360</v>
      </c>
      <c r="F181" s="73">
        <v>1366.8993628195897</v>
      </c>
      <c r="G181" s="45">
        <v>1321.8816264091181</v>
      </c>
      <c r="H181" s="45">
        <v>1398.3791206220317</v>
      </c>
      <c r="I181" s="45">
        <v>1271.5228676798313</v>
      </c>
      <c r="J181" s="45">
        <v>1592.6200021680199</v>
      </c>
      <c r="K181" s="45">
        <v>1421.3734164893845</v>
      </c>
      <c r="L181" s="45">
        <v>1195.7331596597935</v>
      </c>
      <c r="M181" s="45">
        <v>1331.9118712981954</v>
      </c>
      <c r="N181" s="45">
        <v>1685.2146795036715</v>
      </c>
      <c r="O181" s="45">
        <v>1421.6039616273883</v>
      </c>
      <c r="P181" s="45">
        <v>1226.8477334468278</v>
      </c>
      <c r="Q181" s="97">
        <v>1424.0241982761484</v>
      </c>
      <c r="R181" s="251">
        <f t="shared" si="2"/>
        <v>16658.012000000002</v>
      </c>
      <c r="T181" s="73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97"/>
      <c r="AF181" s="122">
        <v>0</v>
      </c>
    </row>
    <row r="182" spans="2:32" x14ac:dyDescent="0.2">
      <c r="B182" s="121">
        <v>6187</v>
      </c>
      <c r="C182" s="182" t="s">
        <v>222</v>
      </c>
      <c r="D182" s="182" t="s">
        <v>2</v>
      </c>
      <c r="E182" s="217" t="s">
        <v>361</v>
      </c>
      <c r="F182" s="73">
        <v>1460.7417778617366</v>
      </c>
      <c r="G182" s="45">
        <v>1406.189776939171</v>
      </c>
      <c r="H182" s="45">
        <v>1485.7621781647092</v>
      </c>
      <c r="I182" s="45">
        <v>1351.3216077253514</v>
      </c>
      <c r="J182" s="45">
        <v>1709.8918982624323</v>
      </c>
      <c r="K182" s="45">
        <v>1515.2053051914718</v>
      </c>
      <c r="L182" s="45">
        <v>1275.4755106409168</v>
      </c>
      <c r="M182" s="45">
        <v>1410.1155919698874</v>
      </c>
      <c r="N182" s="45">
        <v>1799.0403410429608</v>
      </c>
      <c r="O182" s="45">
        <v>1521.6406089329387</v>
      </c>
      <c r="P182" s="45">
        <v>1299.6284487774208</v>
      </c>
      <c r="Q182" s="97">
        <v>1514.9869544910105</v>
      </c>
      <c r="R182" s="251">
        <f t="shared" si="2"/>
        <v>17750.000000000007</v>
      </c>
      <c r="T182" s="73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97"/>
      <c r="AF182" s="134">
        <v>0</v>
      </c>
    </row>
    <row r="183" spans="2:32" x14ac:dyDescent="0.2">
      <c r="B183" s="121">
        <v>6195</v>
      </c>
      <c r="C183" s="182" t="s">
        <v>223</v>
      </c>
      <c r="D183" s="182" t="s">
        <v>452</v>
      </c>
      <c r="E183" s="217" t="s">
        <v>362</v>
      </c>
      <c r="F183" s="73">
        <v>1701.5739867442112</v>
      </c>
      <c r="G183" s="45">
        <v>1638.0280081862747</v>
      </c>
      <c r="H183" s="45">
        <v>1730.7194955115349</v>
      </c>
      <c r="I183" s="45">
        <v>1574.1137347332478</v>
      </c>
      <c r="J183" s="45">
        <v>1991.8014383671778</v>
      </c>
      <c r="K183" s="45">
        <v>1765.016905085512</v>
      </c>
      <c r="L183" s="45">
        <v>1485.7629065780714</v>
      </c>
      <c r="M183" s="45">
        <v>1642.6010715670011</v>
      </c>
      <c r="N183" s="45">
        <v>2095.6477673303639</v>
      </c>
      <c r="O183" s="45">
        <v>1772.5131960859012</v>
      </c>
      <c r="P183" s="45">
        <v>1513.8979348625892</v>
      </c>
      <c r="Q183" s="97">
        <v>1764.7625549481213</v>
      </c>
      <c r="R183" s="251">
        <f t="shared" si="2"/>
        <v>20676.439000000006</v>
      </c>
      <c r="T183" s="73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97"/>
      <c r="AF183" s="122">
        <v>0</v>
      </c>
    </row>
    <row r="184" spans="2:32" x14ac:dyDescent="0.2">
      <c r="B184" s="121">
        <v>6201</v>
      </c>
      <c r="C184" s="182" t="s">
        <v>224</v>
      </c>
      <c r="D184" s="182" t="s">
        <v>451</v>
      </c>
      <c r="E184" s="217" t="s">
        <v>362</v>
      </c>
      <c r="F184" s="73">
        <v>1588.5463965107101</v>
      </c>
      <c r="G184" s="45">
        <v>1529.2214796764399</v>
      </c>
      <c r="H184" s="45">
        <v>1615.7559056401899</v>
      </c>
      <c r="I184" s="45">
        <v>1469.5527320519693</v>
      </c>
      <c r="J184" s="45">
        <v>1859.4953978681544</v>
      </c>
      <c r="K184" s="45">
        <v>1647.7750989358292</v>
      </c>
      <c r="L184" s="45">
        <v>1387.0706356000912</v>
      </c>
      <c r="M184" s="45">
        <v>1533.4907758757597</v>
      </c>
      <c r="N184" s="45">
        <v>1956.4437015860435</v>
      </c>
      <c r="O184" s="45">
        <v>1654.7734464356338</v>
      </c>
      <c r="P184" s="45">
        <v>1413.3367857324251</v>
      </c>
      <c r="Q184" s="97">
        <v>1647.5376440867587</v>
      </c>
      <c r="R184" s="251">
        <f t="shared" si="2"/>
        <v>19303.000000000007</v>
      </c>
      <c r="T184" s="73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97"/>
      <c r="AF184" s="134">
        <v>0</v>
      </c>
    </row>
    <row r="185" spans="2:32" x14ac:dyDescent="0.2">
      <c r="B185" s="121">
        <v>6193</v>
      </c>
      <c r="C185" s="182" t="s">
        <v>225</v>
      </c>
      <c r="D185" s="182" t="s">
        <v>42</v>
      </c>
      <c r="E185" s="217" t="s">
        <v>362</v>
      </c>
      <c r="F185" s="73">
        <v>874.86752505177333</v>
      </c>
      <c r="G185" s="45">
        <v>842.11763893215107</v>
      </c>
      <c r="H185" s="45">
        <v>887.37161844852039</v>
      </c>
      <c r="I185" s="45">
        <v>809.7261466077498</v>
      </c>
      <c r="J185" s="45">
        <v>1006.0824424582408</v>
      </c>
      <c r="K185" s="45">
        <v>912.93234450253544</v>
      </c>
      <c r="L185" s="45">
        <v>764.11363934635631</v>
      </c>
      <c r="M185" s="45">
        <v>840.15706032959918</v>
      </c>
      <c r="N185" s="45">
        <v>1076.6394699822633</v>
      </c>
      <c r="O185" s="45">
        <v>902.08431649605438</v>
      </c>
      <c r="P185" s="45">
        <v>781.64957093130033</v>
      </c>
      <c r="Q185" s="97">
        <v>908.25822691346536</v>
      </c>
      <c r="R185" s="251">
        <f t="shared" si="2"/>
        <v>10606.000000000011</v>
      </c>
      <c r="T185" s="73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97"/>
      <c r="AF185" s="122">
        <v>0</v>
      </c>
    </row>
    <row r="186" spans="2:32" x14ac:dyDescent="0.2">
      <c r="B186" s="121">
        <v>6188</v>
      </c>
      <c r="C186" s="182" t="s">
        <v>226</v>
      </c>
      <c r="D186" s="182" t="s">
        <v>9</v>
      </c>
      <c r="E186" s="217" t="s">
        <v>360</v>
      </c>
      <c r="F186" s="73">
        <v>1887.8544441773654</v>
      </c>
      <c r="G186" s="45">
        <v>1817.351745520258</v>
      </c>
      <c r="H186" s="45">
        <v>1920.190668568925</v>
      </c>
      <c r="I186" s="45">
        <v>1746.4404327447633</v>
      </c>
      <c r="J186" s="45">
        <v>2209.8546561205744</v>
      </c>
      <c r="K186" s="45">
        <v>1958.2428000615407</v>
      </c>
      <c r="L186" s="45">
        <v>1648.4173641747955</v>
      </c>
      <c r="M186" s="45">
        <v>1822.4254467486878</v>
      </c>
      <c r="N186" s="45">
        <v>2325.0696013253805</v>
      </c>
      <c r="O186" s="45">
        <v>1966.5597503617798</v>
      </c>
      <c r="P186" s="45">
        <v>1679.632485349523</v>
      </c>
      <c r="Q186" s="97">
        <v>1957.96060484641</v>
      </c>
      <c r="R186" s="251">
        <f t="shared" si="2"/>
        <v>22940.000000000004</v>
      </c>
      <c r="T186" s="73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97"/>
      <c r="AF186" s="134">
        <v>0</v>
      </c>
    </row>
    <row r="187" spans="2:32" x14ac:dyDescent="0.2">
      <c r="B187" s="121">
        <v>6198</v>
      </c>
      <c r="C187" s="182" t="s">
        <v>227</v>
      </c>
      <c r="D187" s="182" t="s">
        <v>2</v>
      </c>
      <c r="E187" s="217" t="s">
        <v>363</v>
      </c>
      <c r="F187" s="73">
        <v>921.12492299815506</v>
      </c>
      <c r="G187" s="45">
        <v>885.07669638316804</v>
      </c>
      <c r="H187" s="45">
        <v>948.36631734125967</v>
      </c>
      <c r="I187" s="45">
        <v>855.02675810477581</v>
      </c>
      <c r="J187" s="45">
        <v>1082.6244692987132</v>
      </c>
      <c r="K187" s="45">
        <v>952.45676288065954</v>
      </c>
      <c r="L187" s="45">
        <v>804.90206379288622</v>
      </c>
      <c r="M187" s="45">
        <v>902.47135026682918</v>
      </c>
      <c r="N187" s="45">
        <v>1133.9817820292262</v>
      </c>
      <c r="O187" s="45">
        <v>960.23957056620281</v>
      </c>
      <c r="P187" s="45">
        <v>825.64558161667492</v>
      </c>
      <c r="Q187" s="97">
        <v>958.08372472144424</v>
      </c>
      <c r="R187" s="251">
        <f t="shared" si="2"/>
        <v>11229.999999999993</v>
      </c>
      <c r="T187" s="73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97"/>
      <c r="AF187" s="122">
        <v>0</v>
      </c>
    </row>
    <row r="188" spans="2:32" x14ac:dyDescent="0.2">
      <c r="B188" s="121">
        <v>6208</v>
      </c>
      <c r="C188" s="182" t="s">
        <v>228</v>
      </c>
      <c r="D188" s="182" t="s">
        <v>5</v>
      </c>
      <c r="E188" s="217" t="s">
        <v>360</v>
      </c>
      <c r="F188" s="73">
        <v>1510.9419178333228</v>
      </c>
      <c r="G188" s="45">
        <v>1454.51517209032</v>
      </c>
      <c r="H188" s="45">
        <v>1536.8221741467066</v>
      </c>
      <c r="I188" s="45">
        <v>1397.7613925542225</v>
      </c>
      <c r="J188" s="45">
        <v>1768.6543803999018</v>
      </c>
      <c r="K188" s="45">
        <v>1567.2771494825586</v>
      </c>
      <c r="L188" s="45">
        <v>1319.3087535418163</v>
      </c>
      <c r="M188" s="45">
        <v>1458.5759024544859</v>
      </c>
      <c r="N188" s="45">
        <v>1860.8665161435922</v>
      </c>
      <c r="O188" s="45">
        <v>1573.9336101413376</v>
      </c>
      <c r="P188" s="45">
        <v>1344.2917363128697</v>
      </c>
      <c r="Q188" s="97">
        <v>1567.0512948988705</v>
      </c>
      <c r="R188" s="251">
        <f t="shared" si="2"/>
        <v>18360.000000000004</v>
      </c>
      <c r="T188" s="73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97"/>
      <c r="AF188" s="134">
        <v>0</v>
      </c>
    </row>
    <row r="189" spans="2:32" x14ac:dyDescent="0.2">
      <c r="B189" s="121">
        <v>6204</v>
      </c>
      <c r="C189" s="182" t="s">
        <v>229</v>
      </c>
      <c r="D189" s="182" t="s">
        <v>4</v>
      </c>
      <c r="E189" s="217" t="s">
        <v>362</v>
      </c>
      <c r="F189" s="73">
        <v>2033.9361232549434</v>
      </c>
      <c r="G189" s="45">
        <v>1965.6635157555434</v>
      </c>
      <c r="H189" s="45">
        <v>2078.6322544182226</v>
      </c>
      <c r="I189" s="45">
        <v>1889.0432174327632</v>
      </c>
      <c r="J189" s="45">
        <v>2414.4086814698894</v>
      </c>
      <c r="K189" s="45">
        <v>2097.4405308728692</v>
      </c>
      <c r="L189" s="45">
        <v>1776.2535452863729</v>
      </c>
      <c r="M189" s="45">
        <v>1977.9158107372259</v>
      </c>
      <c r="N189" s="45">
        <v>2515.2458485843927</v>
      </c>
      <c r="O189" s="45">
        <v>2137.2979279449846</v>
      </c>
      <c r="P189" s="45">
        <v>1803.8085773754981</v>
      </c>
      <c r="Q189" s="97">
        <v>2120.3539668673175</v>
      </c>
      <c r="R189" s="251">
        <f t="shared" si="2"/>
        <v>24810.000000000025</v>
      </c>
      <c r="T189" s="73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97"/>
      <c r="AF189" s="122">
        <v>0</v>
      </c>
    </row>
    <row r="190" spans="2:32" x14ac:dyDescent="0.2">
      <c r="B190" s="121">
        <v>6202</v>
      </c>
      <c r="C190" s="182" t="s">
        <v>230</v>
      </c>
      <c r="D190" s="182" t="s">
        <v>37</v>
      </c>
      <c r="E190" s="217" t="s">
        <v>363</v>
      </c>
      <c r="F190" s="73">
        <v>659.7363281783953</v>
      </c>
      <c r="G190" s="45">
        <v>632.67983990189805</v>
      </c>
      <c r="H190" s="45">
        <v>673.18830509434645</v>
      </c>
      <c r="I190" s="45">
        <v>609.98123957469784</v>
      </c>
      <c r="J190" s="45">
        <v>770.21395078106138</v>
      </c>
      <c r="K190" s="45">
        <v>682.24331293835394</v>
      </c>
      <c r="L190" s="45">
        <v>576.10811702926173</v>
      </c>
      <c r="M190" s="45">
        <v>640.26907593447868</v>
      </c>
      <c r="N190" s="45">
        <v>809.69269430180464</v>
      </c>
      <c r="O190" s="45">
        <v>684.25392559252634</v>
      </c>
      <c r="P190" s="45">
        <v>588.89145003060912</v>
      </c>
      <c r="Q190" s="97">
        <v>682.74176064256835</v>
      </c>
      <c r="R190" s="251">
        <f t="shared" si="2"/>
        <v>8010.0000000000018</v>
      </c>
      <c r="T190" s="73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97"/>
      <c r="AF190" s="122">
        <v>0</v>
      </c>
    </row>
    <row r="191" spans="2:32" x14ac:dyDescent="0.2">
      <c r="B191" s="121">
        <v>6191</v>
      </c>
      <c r="C191" s="182" t="s">
        <v>231</v>
      </c>
      <c r="D191" s="182" t="s">
        <v>5</v>
      </c>
      <c r="E191" s="217" t="s">
        <v>360</v>
      </c>
      <c r="F191" s="73">
        <v>1387.5328591691393</v>
      </c>
      <c r="G191" s="45">
        <v>1308.605400860017</v>
      </c>
      <c r="H191" s="45">
        <v>1372.6884048055929</v>
      </c>
      <c r="I191" s="45">
        <v>1273.1399796226356</v>
      </c>
      <c r="J191" s="45">
        <v>1587.6393716225086</v>
      </c>
      <c r="K191" s="45">
        <v>1418.9347309885932</v>
      </c>
      <c r="L191" s="45">
        <v>1203.5664296138118</v>
      </c>
      <c r="M191" s="45">
        <v>1296.1609370049989</v>
      </c>
      <c r="N191" s="45">
        <v>1692.3558591843798</v>
      </c>
      <c r="O191" s="45">
        <v>1414.2243971970872</v>
      </c>
      <c r="P191" s="45">
        <v>1205.1172587433455</v>
      </c>
      <c r="Q191" s="97">
        <v>1430.0343711879245</v>
      </c>
      <c r="R191" s="251">
        <f t="shared" si="2"/>
        <v>16590.000000000033</v>
      </c>
      <c r="T191" s="73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97"/>
      <c r="AF191" s="122">
        <v>0</v>
      </c>
    </row>
    <row r="192" spans="2:32" x14ac:dyDescent="0.2">
      <c r="B192" s="202">
        <v>6189</v>
      </c>
      <c r="C192" s="182" t="s">
        <v>232</v>
      </c>
      <c r="D192" s="182" t="s">
        <v>36</v>
      </c>
      <c r="E192" s="217" t="s">
        <v>361</v>
      </c>
      <c r="F192" s="73">
        <v>1037.7438771175489</v>
      </c>
      <c r="G192" s="45">
        <v>998.98890632129246</v>
      </c>
      <c r="H192" s="45">
        <v>1055.5189333327874</v>
      </c>
      <c r="I192" s="45">
        <v>960.00932244600983</v>
      </c>
      <c r="J192" s="45">
        <v>1214.7457373008042</v>
      </c>
      <c r="K192" s="45">
        <v>1076.4359942796875</v>
      </c>
      <c r="L192" s="45">
        <v>906.12654586940607</v>
      </c>
      <c r="M192" s="45">
        <v>1001.7778937881847</v>
      </c>
      <c r="N192" s="45">
        <v>1278.0788000310833</v>
      </c>
      <c r="O192" s="45">
        <v>1081.0077790785547</v>
      </c>
      <c r="P192" s="45">
        <v>923.28533741314197</v>
      </c>
      <c r="Q192" s="97">
        <v>1076.2808730215006</v>
      </c>
      <c r="R192" s="251">
        <f t="shared" si="2"/>
        <v>12610.000000000002</v>
      </c>
      <c r="T192" s="73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97"/>
      <c r="AF192" s="134">
        <v>0</v>
      </c>
    </row>
    <row r="193" spans="2:32" x14ac:dyDescent="0.2">
      <c r="B193" s="202">
        <v>6190</v>
      </c>
      <c r="C193" s="182" t="s">
        <v>233</v>
      </c>
      <c r="D193" s="182" t="s">
        <v>10</v>
      </c>
      <c r="E193" s="217" t="s">
        <v>360</v>
      </c>
      <c r="F193" s="73">
        <v>1513.4107771761876</v>
      </c>
      <c r="G193" s="45">
        <v>1456.8918308682448</v>
      </c>
      <c r="H193" s="45">
        <v>1539.3333214900845</v>
      </c>
      <c r="I193" s="45">
        <v>1400.0453163982654</v>
      </c>
      <c r="J193" s="45">
        <v>1771.5443385378105</v>
      </c>
      <c r="K193" s="45">
        <v>1569.83805985753</v>
      </c>
      <c r="L193" s="40">
        <v>1321.464486799237</v>
      </c>
      <c r="M193" s="45">
        <v>1460.9591964127451</v>
      </c>
      <c r="N193" s="45">
        <v>1863.9071477059183</v>
      </c>
      <c r="O193" s="45">
        <v>1576.5053970860131</v>
      </c>
      <c r="P193" s="45">
        <v>1346.4882914375642</v>
      </c>
      <c r="Q193" s="97">
        <v>1569.6118362304046</v>
      </c>
      <c r="R193" s="251">
        <f t="shared" si="2"/>
        <v>18390.000000000007</v>
      </c>
      <c r="T193" s="73"/>
      <c r="U193" s="45"/>
      <c r="V193" s="45"/>
      <c r="W193" s="45"/>
      <c r="X193" s="45"/>
      <c r="Y193" s="45"/>
      <c r="Z193" s="40"/>
      <c r="AA193" s="45"/>
      <c r="AB193" s="45"/>
      <c r="AC193" s="45"/>
      <c r="AD193" s="45"/>
      <c r="AE193" s="97"/>
      <c r="AF193" s="122">
        <v>0</v>
      </c>
    </row>
    <row r="194" spans="2:32" x14ac:dyDescent="0.2">
      <c r="B194" s="202">
        <v>6192</v>
      </c>
      <c r="C194" s="182" t="s">
        <v>234</v>
      </c>
      <c r="D194" s="182" t="s">
        <v>7</v>
      </c>
      <c r="E194" s="217" t="s">
        <v>360</v>
      </c>
      <c r="F194" s="73">
        <v>1380.8340180080791</v>
      </c>
      <c r="G194" s="45">
        <v>1329.2662051571642</v>
      </c>
      <c r="H194" s="45">
        <v>1404.485713609678</v>
      </c>
      <c r="I194" s="45">
        <v>1277.3995195427019</v>
      </c>
      <c r="J194" s="45">
        <v>1616.3547425153872</v>
      </c>
      <c r="K194" s="45">
        <v>1432.3181970857104</v>
      </c>
      <c r="L194" s="45">
        <v>1205.702473169018</v>
      </c>
      <c r="M194" s="45">
        <v>1332.9772641718223</v>
      </c>
      <c r="N194" s="45">
        <v>1700.6264490616293</v>
      </c>
      <c r="O194" s="45">
        <v>1438.4014668717225</v>
      </c>
      <c r="P194" s="45">
        <v>1228.5341598635337</v>
      </c>
      <c r="Q194" s="97">
        <v>1432.1117909435559</v>
      </c>
      <c r="R194" s="251">
        <f t="shared" si="2"/>
        <v>16779.012000000002</v>
      </c>
      <c r="T194" s="73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97"/>
      <c r="AF194" s="122">
        <v>0</v>
      </c>
    </row>
    <row r="195" spans="2:32" x14ac:dyDescent="0.2">
      <c r="B195" s="202">
        <v>6194</v>
      </c>
      <c r="C195" s="182" t="s">
        <v>235</v>
      </c>
      <c r="D195" s="182" t="s">
        <v>451</v>
      </c>
      <c r="E195" s="217" t="s">
        <v>362</v>
      </c>
      <c r="F195" s="73">
        <v>1470.6172152331962</v>
      </c>
      <c r="G195" s="45">
        <v>1415.6964120508721</v>
      </c>
      <c r="H195" s="45">
        <v>1495.8067675382167</v>
      </c>
      <c r="I195" s="45">
        <v>1360.4573031015227</v>
      </c>
      <c r="J195" s="45">
        <v>1721.4517308140657</v>
      </c>
      <c r="K195" s="45">
        <v>1525.4489466913574</v>
      </c>
      <c r="L195" s="45">
        <v>1284.0984436706021</v>
      </c>
      <c r="M195" s="45">
        <v>1419.6487678029232</v>
      </c>
      <c r="N195" s="45">
        <v>1811.2028672922647</v>
      </c>
      <c r="O195" s="45">
        <v>1531.9277567116396</v>
      </c>
      <c r="P195" s="45">
        <v>1308.4146692761972</v>
      </c>
      <c r="Q195" s="97">
        <v>1525.2291198171467</v>
      </c>
      <c r="R195" s="251">
        <f t="shared" si="2"/>
        <v>17870.000000000004</v>
      </c>
      <c r="T195" s="73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97"/>
      <c r="AF195" s="134">
        <v>0</v>
      </c>
    </row>
    <row r="196" spans="2:32" x14ac:dyDescent="0.2">
      <c r="B196" s="202">
        <v>6206</v>
      </c>
      <c r="C196" s="182" t="s">
        <v>236</v>
      </c>
      <c r="D196" s="182" t="s">
        <v>7</v>
      </c>
      <c r="E196" s="217" t="s">
        <v>360</v>
      </c>
      <c r="F196" s="73">
        <v>2493.9604003944373</v>
      </c>
      <c r="G196" s="45">
        <v>2400.8224261644455</v>
      </c>
      <c r="H196" s="45">
        <v>2536.6783458269097</v>
      </c>
      <c r="I196" s="45">
        <v>2307.1446500268203</v>
      </c>
      <c r="J196" s="45">
        <v>2919.3405349603263</v>
      </c>
      <c r="K196" s="45">
        <v>2586.9473214811951</v>
      </c>
      <c r="L196" s="45">
        <v>2177.65074116502</v>
      </c>
      <c r="M196" s="45">
        <v>2407.5250668188473</v>
      </c>
      <c r="N196" s="45">
        <v>3071.5458661290709</v>
      </c>
      <c r="O196" s="45">
        <v>2597.9344739943667</v>
      </c>
      <c r="P196" s="45">
        <v>2218.8876470840059</v>
      </c>
      <c r="Q196" s="97">
        <v>2586.5745259545647</v>
      </c>
      <c r="R196" s="251">
        <f t="shared" ref="R196:R259" si="3">SUM(F196:Q196)</f>
        <v>30305.01200000001</v>
      </c>
      <c r="T196" s="73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97"/>
      <c r="AF196" s="134">
        <v>0</v>
      </c>
    </row>
    <row r="197" spans="2:32" x14ac:dyDescent="0.2">
      <c r="B197" s="202">
        <v>6196</v>
      </c>
      <c r="C197" s="182" t="s">
        <v>237</v>
      </c>
      <c r="D197" s="182" t="s">
        <v>454</v>
      </c>
      <c r="E197" s="217" t="s">
        <v>362</v>
      </c>
      <c r="F197" s="73">
        <v>1204.0627015152149</v>
      </c>
      <c r="G197" s="45">
        <v>1159.0964859941973</v>
      </c>
      <c r="H197" s="45">
        <v>1224.6865593649493</v>
      </c>
      <c r="I197" s="45">
        <v>1113.8696587396964</v>
      </c>
      <c r="J197" s="45">
        <v>1409.4325838578961</v>
      </c>
      <c r="K197" s="45">
        <v>1248.9559898736006</v>
      </c>
      <c r="L197" s="45">
        <v>1051.3511096443522</v>
      </c>
      <c r="M197" s="45">
        <v>1162.3324634428971</v>
      </c>
      <c r="N197" s="45">
        <v>1482.9160129464537</v>
      </c>
      <c r="O197" s="45">
        <v>1254.2604929181869</v>
      </c>
      <c r="P197" s="45">
        <v>1071.2599343133768</v>
      </c>
      <c r="Q197" s="97">
        <v>1248.7760073891816</v>
      </c>
      <c r="R197" s="251">
        <f t="shared" si="3"/>
        <v>14631.000000000005</v>
      </c>
      <c r="T197" s="73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97"/>
      <c r="AF197" s="134">
        <v>0</v>
      </c>
    </row>
    <row r="198" spans="2:32" x14ac:dyDescent="0.2">
      <c r="B198" s="202">
        <v>6207</v>
      </c>
      <c r="C198" s="182" t="s">
        <v>238</v>
      </c>
      <c r="D198" s="182" t="s">
        <v>3</v>
      </c>
      <c r="E198" s="217" t="s">
        <v>362</v>
      </c>
      <c r="F198" s="73">
        <v>1177.0926350032335</v>
      </c>
      <c r="G198" s="45">
        <v>1133.1336276798193</v>
      </c>
      <c r="H198" s="45">
        <v>1197.2545345037554</v>
      </c>
      <c r="I198" s="45">
        <v>1088.9198461227265</v>
      </c>
      <c r="J198" s="45">
        <v>1377.8623919709073</v>
      </c>
      <c r="K198" s="45">
        <v>1220.9803486756471</v>
      </c>
      <c r="L198" s="45">
        <v>1027.8016638232414</v>
      </c>
      <c r="M198" s="45">
        <v>1136.2971217545942</v>
      </c>
      <c r="N198" s="45">
        <v>1449.6998494937375</v>
      </c>
      <c r="O198" s="45">
        <v>1226.166034984406</v>
      </c>
      <c r="P198" s="45">
        <v>1047.2645463292679</v>
      </c>
      <c r="Q198" s="97">
        <v>1220.8043976586669</v>
      </c>
      <c r="R198" s="251">
        <f t="shared" si="3"/>
        <v>14303.276998000005</v>
      </c>
      <c r="T198" s="73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97"/>
      <c r="AF198" s="122">
        <v>0</v>
      </c>
    </row>
    <row r="199" spans="2:32" x14ac:dyDescent="0.2">
      <c r="B199" s="202">
        <v>6210</v>
      </c>
      <c r="C199" s="180" t="s">
        <v>239</v>
      </c>
      <c r="D199" s="180" t="s">
        <v>9</v>
      </c>
      <c r="E199" s="217" t="s">
        <v>360</v>
      </c>
      <c r="F199" s="80">
        <v>888.78936343136627</v>
      </c>
      <c r="G199" s="81">
        <v>855.59716005312907</v>
      </c>
      <c r="H199" s="81">
        <v>904.01304361570999</v>
      </c>
      <c r="I199" s="81">
        <v>822.2125838554249</v>
      </c>
      <c r="J199" s="81">
        <v>1040.3849296470012</v>
      </c>
      <c r="K199" s="81">
        <v>921.92773498974043</v>
      </c>
      <c r="L199" s="81">
        <v>776.06397267165642</v>
      </c>
      <c r="M199" s="81">
        <v>857.98582497322707</v>
      </c>
      <c r="N199" s="45">
        <v>1094.6273624374071</v>
      </c>
      <c r="O199" s="45">
        <v>925.84330008313987</v>
      </c>
      <c r="P199" s="45">
        <v>790.75984488992333</v>
      </c>
      <c r="Q199" s="97">
        <v>921.79487935227667</v>
      </c>
      <c r="R199" s="251">
        <f t="shared" si="3"/>
        <v>10800.000000000002</v>
      </c>
      <c r="T199" s="80"/>
      <c r="U199" s="81"/>
      <c r="V199" s="81"/>
      <c r="W199" s="81"/>
      <c r="X199" s="81"/>
      <c r="Y199" s="81"/>
      <c r="Z199" s="81"/>
      <c r="AA199" s="81"/>
      <c r="AB199" s="45"/>
      <c r="AC199" s="45"/>
      <c r="AD199" s="45"/>
      <c r="AE199" s="97"/>
      <c r="AF199" s="134">
        <v>0</v>
      </c>
    </row>
    <row r="200" spans="2:32" x14ac:dyDescent="0.2">
      <c r="B200" s="202">
        <v>6203</v>
      </c>
      <c r="C200" s="182" t="s">
        <v>240</v>
      </c>
      <c r="D200" s="182" t="s">
        <v>452</v>
      </c>
      <c r="E200" s="217" t="s">
        <v>361</v>
      </c>
      <c r="F200" s="80">
        <v>1155.7553537064916</v>
      </c>
      <c r="G200" s="81">
        <v>1112.5931959061245</v>
      </c>
      <c r="H200" s="81">
        <v>1175.5517763462069</v>
      </c>
      <c r="I200" s="81">
        <v>1069.1808821912582</v>
      </c>
      <c r="J200" s="81">
        <v>1352.8857362928225</v>
      </c>
      <c r="K200" s="81">
        <v>1198.8475102033253</v>
      </c>
      <c r="L200" s="81">
        <v>1009.1705955741431</v>
      </c>
      <c r="M200" s="81">
        <v>1115.6993449929632</v>
      </c>
      <c r="N200" s="45">
        <v>1423.420988710272</v>
      </c>
      <c r="O200" s="45">
        <v>1203.9391950340382</v>
      </c>
      <c r="P200" s="45">
        <v>1028.2806723735264</v>
      </c>
      <c r="Q200" s="97">
        <v>1198.6747486688312</v>
      </c>
      <c r="R200" s="251">
        <f t="shared" si="3"/>
        <v>14044.000000000002</v>
      </c>
      <c r="T200" s="80"/>
      <c r="U200" s="81"/>
      <c r="V200" s="81"/>
      <c r="W200" s="81"/>
      <c r="X200" s="81"/>
      <c r="Y200" s="81"/>
      <c r="Z200" s="81"/>
      <c r="AA200" s="81"/>
      <c r="AB200" s="45"/>
      <c r="AC200" s="45"/>
      <c r="AD200" s="45"/>
      <c r="AE200" s="97"/>
      <c r="AF200" s="134">
        <v>0</v>
      </c>
    </row>
    <row r="201" spans="2:32" x14ac:dyDescent="0.2">
      <c r="B201" s="202">
        <v>6200</v>
      </c>
      <c r="C201" s="182" t="s">
        <v>241</v>
      </c>
      <c r="D201" s="182" t="s">
        <v>10</v>
      </c>
      <c r="E201" s="217" t="s">
        <v>360</v>
      </c>
      <c r="F201" s="80">
        <v>1166.9475160608129</v>
      </c>
      <c r="G201" s="81">
        <v>1123.3673823660531</v>
      </c>
      <c r="H201" s="81">
        <v>1186.9356443028491</v>
      </c>
      <c r="I201" s="81">
        <v>1079.5346702842521</v>
      </c>
      <c r="J201" s="81">
        <v>1365.9868798513401</v>
      </c>
      <c r="K201" s="81">
        <v>1210.4569705698623</v>
      </c>
      <c r="L201" s="81">
        <v>1018.9432530077858</v>
      </c>
      <c r="M201" s="81">
        <v>1126.5036109370703</v>
      </c>
      <c r="N201" s="45">
        <v>1437.2051851261506</v>
      </c>
      <c r="O201" s="45">
        <v>1215.5979625165667</v>
      </c>
      <c r="P201" s="45">
        <v>1038.2383889388068</v>
      </c>
      <c r="Q201" s="97">
        <v>1210.2825360384518</v>
      </c>
      <c r="R201" s="251">
        <f t="shared" si="3"/>
        <v>14180.000000000004</v>
      </c>
      <c r="T201" s="80"/>
      <c r="U201" s="81"/>
      <c r="V201" s="81"/>
      <c r="W201" s="81"/>
      <c r="X201" s="81"/>
      <c r="Y201" s="81"/>
      <c r="Z201" s="81"/>
      <c r="AA201" s="81"/>
      <c r="AB201" s="45"/>
      <c r="AC201" s="45"/>
      <c r="AD201" s="45"/>
      <c r="AE201" s="97"/>
      <c r="AF201" s="134">
        <v>0</v>
      </c>
    </row>
    <row r="202" spans="2:32" x14ac:dyDescent="0.2">
      <c r="B202" s="202">
        <v>6199</v>
      </c>
      <c r="C202" s="182" t="s">
        <v>242</v>
      </c>
      <c r="D202" s="182" t="s">
        <v>13</v>
      </c>
      <c r="E202" s="217" t="s">
        <v>361</v>
      </c>
      <c r="F202" s="80">
        <v>1372.2743180757438</v>
      </c>
      <c r="G202" s="81">
        <v>1321.0261707301788</v>
      </c>
      <c r="H202" s="81">
        <v>1395.7793983603674</v>
      </c>
      <c r="I202" s="81">
        <v>1269.4810033138158</v>
      </c>
      <c r="J202" s="81">
        <v>1606.3350649873835</v>
      </c>
      <c r="K202" s="81">
        <v>1423.4393500883257</v>
      </c>
      <c r="L202" s="81">
        <v>1198.2284022499882</v>
      </c>
      <c r="M202" s="81">
        <v>1324.7142251322746</v>
      </c>
      <c r="N202" s="45">
        <v>1690.0843767262738</v>
      </c>
      <c r="O202" s="45">
        <v>1429.4849100820704</v>
      </c>
      <c r="P202" s="45">
        <v>1220.9185568092103</v>
      </c>
      <c r="Q202" s="97">
        <v>1423.2342234443715</v>
      </c>
      <c r="R202" s="251">
        <f t="shared" si="3"/>
        <v>16675.000000000004</v>
      </c>
      <c r="T202" s="80"/>
      <c r="U202" s="81"/>
      <c r="V202" s="81"/>
      <c r="W202" s="81"/>
      <c r="X202" s="81"/>
      <c r="Y202" s="81"/>
      <c r="Z202" s="81"/>
      <c r="AA202" s="81"/>
      <c r="AB202" s="45"/>
      <c r="AC202" s="45"/>
      <c r="AD202" s="45"/>
      <c r="AE202" s="97"/>
      <c r="AF202" s="122">
        <v>0</v>
      </c>
    </row>
    <row r="203" spans="2:32" x14ac:dyDescent="0.2">
      <c r="B203" s="202">
        <v>6205</v>
      </c>
      <c r="C203" s="182" t="s">
        <v>243</v>
      </c>
      <c r="D203" s="182" t="s">
        <v>452</v>
      </c>
      <c r="E203" s="217" t="s">
        <v>362</v>
      </c>
      <c r="F203" s="80">
        <v>1544.3538142734283</v>
      </c>
      <c r="G203" s="81">
        <v>1486.6792875515764</v>
      </c>
      <c r="H203" s="81">
        <v>1570.8063681937426</v>
      </c>
      <c r="I203" s="81">
        <v>1428.6704952436021</v>
      </c>
      <c r="J203" s="81">
        <v>1807.7651471995948</v>
      </c>
      <c r="K203" s="81">
        <v>1601.9348032238399</v>
      </c>
      <c r="L203" s="81">
        <v>1348.4830102922501</v>
      </c>
      <c r="M203" s="81">
        <v>1490.8298140229244</v>
      </c>
      <c r="N203" s="45">
        <v>1902.016396620405</v>
      </c>
      <c r="O203" s="45">
        <v>1608.7384601259448</v>
      </c>
      <c r="P203" s="45">
        <v>1374.0184490003987</v>
      </c>
      <c r="Q203" s="97">
        <v>1601.7039542522982</v>
      </c>
      <c r="R203" s="251">
        <f t="shared" si="3"/>
        <v>18766.000000000004</v>
      </c>
      <c r="T203" s="80"/>
      <c r="U203" s="81"/>
      <c r="V203" s="81"/>
      <c r="W203" s="81"/>
      <c r="X203" s="81"/>
      <c r="Y203" s="81"/>
      <c r="Z203" s="81"/>
      <c r="AA203" s="81"/>
      <c r="AB203" s="45"/>
      <c r="AC203" s="45"/>
      <c r="AD203" s="45"/>
      <c r="AE203" s="97"/>
      <c r="AF203" s="134">
        <v>0</v>
      </c>
    </row>
    <row r="204" spans="2:32" x14ac:dyDescent="0.2">
      <c r="B204" s="207">
        <v>6211</v>
      </c>
      <c r="C204" s="191" t="s">
        <v>244</v>
      </c>
      <c r="D204" s="191" t="s">
        <v>454</v>
      </c>
      <c r="E204" s="218" t="s">
        <v>361</v>
      </c>
      <c r="F204" s="82">
        <v>874.38768393132136</v>
      </c>
      <c r="G204" s="83">
        <v>841.7333171818982</v>
      </c>
      <c r="H204" s="83">
        <v>889.36468411267776</v>
      </c>
      <c r="I204" s="83">
        <v>808.88969476517502</v>
      </c>
      <c r="J204" s="83">
        <v>1023.5268405092024</v>
      </c>
      <c r="K204" s="83">
        <v>906.98909113573973</v>
      </c>
      <c r="L204" s="83">
        <v>763.48886200336563</v>
      </c>
      <c r="M204" s="83">
        <v>844.08327688338341</v>
      </c>
      <c r="N204" s="69">
        <v>1076.8903449905044</v>
      </c>
      <c r="O204" s="69">
        <v>910.84120957253344</v>
      </c>
      <c r="P204" s="69">
        <v>777.94660666254049</v>
      </c>
      <c r="Q204" s="104">
        <v>906.85838825166104</v>
      </c>
      <c r="R204" s="252">
        <f t="shared" si="3"/>
        <v>10625.000000000004</v>
      </c>
      <c r="T204" s="82"/>
      <c r="U204" s="83"/>
      <c r="V204" s="83"/>
      <c r="W204" s="83"/>
      <c r="X204" s="83"/>
      <c r="Y204" s="83"/>
      <c r="Z204" s="83"/>
      <c r="AA204" s="83"/>
      <c r="AB204" s="69"/>
      <c r="AC204" s="69"/>
      <c r="AD204" s="69"/>
      <c r="AE204" s="104"/>
      <c r="AF204" s="134">
        <v>0</v>
      </c>
    </row>
    <row r="205" spans="2:32" x14ac:dyDescent="0.2">
      <c r="B205" s="210" t="s">
        <v>245</v>
      </c>
      <c r="C205" s="192" t="s">
        <v>246</v>
      </c>
      <c r="D205" s="192" t="s">
        <v>347</v>
      </c>
      <c r="E205" s="226" t="s">
        <v>362</v>
      </c>
      <c r="F205" s="84" t="s">
        <v>345</v>
      </c>
      <c r="G205" s="85" t="s">
        <v>345</v>
      </c>
      <c r="H205" s="85" t="s">
        <v>345</v>
      </c>
      <c r="I205" s="85" t="s">
        <v>345</v>
      </c>
      <c r="J205" s="85" t="s">
        <v>345</v>
      </c>
      <c r="K205" s="85" t="s">
        <v>345</v>
      </c>
      <c r="L205" s="85" t="s">
        <v>345</v>
      </c>
      <c r="M205" s="85" t="s">
        <v>345</v>
      </c>
      <c r="N205" s="85" t="s">
        <v>345</v>
      </c>
      <c r="O205" s="85" t="s">
        <v>345</v>
      </c>
      <c r="P205" s="85" t="s">
        <v>345</v>
      </c>
      <c r="Q205" s="85" t="s">
        <v>345</v>
      </c>
      <c r="R205" s="262">
        <f t="shared" si="3"/>
        <v>0</v>
      </c>
      <c r="T205" s="84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  <c r="AF205" s="134">
        <v>0</v>
      </c>
    </row>
    <row r="206" spans="2:32" x14ac:dyDescent="0.2">
      <c r="B206" s="211" t="s">
        <v>247</v>
      </c>
      <c r="C206" s="193" t="s">
        <v>248</v>
      </c>
      <c r="D206" s="193" t="s">
        <v>347</v>
      </c>
      <c r="E206" s="227" t="s">
        <v>360</v>
      </c>
      <c r="F206" s="86" t="s">
        <v>345</v>
      </c>
      <c r="G206" s="87" t="s">
        <v>345</v>
      </c>
      <c r="H206" s="87" t="s">
        <v>345</v>
      </c>
      <c r="I206" s="87" t="s">
        <v>345</v>
      </c>
      <c r="J206" s="87" t="s">
        <v>345</v>
      </c>
      <c r="K206" s="87" t="s">
        <v>345</v>
      </c>
      <c r="L206" s="87" t="s">
        <v>345</v>
      </c>
      <c r="M206" s="87" t="s">
        <v>345</v>
      </c>
      <c r="N206" s="87" t="s">
        <v>345</v>
      </c>
      <c r="O206" s="87" t="s">
        <v>345</v>
      </c>
      <c r="P206" s="87" t="s">
        <v>345</v>
      </c>
      <c r="Q206" s="108" t="s">
        <v>345</v>
      </c>
      <c r="R206" s="263">
        <f t="shared" si="3"/>
        <v>0</v>
      </c>
      <c r="T206" s="86"/>
      <c r="U206" s="87"/>
      <c r="V206" s="87"/>
      <c r="W206" s="87"/>
      <c r="X206" s="87"/>
      <c r="Y206" s="87"/>
      <c r="Z206" s="87"/>
      <c r="AA206" s="87"/>
      <c r="AB206" s="87"/>
      <c r="AC206" s="87"/>
      <c r="AD206" s="87"/>
      <c r="AE206" s="108"/>
      <c r="AF206" s="122">
        <v>0</v>
      </c>
    </row>
    <row r="207" spans="2:32" x14ac:dyDescent="0.2">
      <c r="B207" s="131" t="s">
        <v>249</v>
      </c>
      <c r="C207" s="194" t="s">
        <v>250</v>
      </c>
      <c r="D207" s="194" t="s">
        <v>347</v>
      </c>
      <c r="E207" s="214" t="s">
        <v>361</v>
      </c>
      <c r="F207" s="88" t="s">
        <v>345</v>
      </c>
      <c r="G207" s="89" t="s">
        <v>345</v>
      </c>
      <c r="H207" s="89" t="s">
        <v>345</v>
      </c>
      <c r="I207" s="89" t="s">
        <v>345</v>
      </c>
      <c r="J207" s="89" t="s">
        <v>345</v>
      </c>
      <c r="K207" s="89" t="s">
        <v>345</v>
      </c>
      <c r="L207" s="89" t="s">
        <v>345</v>
      </c>
      <c r="M207" s="89" t="s">
        <v>345</v>
      </c>
      <c r="N207" s="89" t="s">
        <v>345</v>
      </c>
      <c r="O207" s="89" t="s">
        <v>345</v>
      </c>
      <c r="P207" s="89" t="s">
        <v>345</v>
      </c>
      <c r="Q207" s="109" t="s">
        <v>345</v>
      </c>
      <c r="R207" s="264">
        <f t="shared" si="3"/>
        <v>0</v>
      </c>
      <c r="T207" s="88"/>
      <c r="U207" s="89"/>
      <c r="V207" s="89"/>
      <c r="W207" s="89"/>
      <c r="X207" s="89"/>
      <c r="Y207" s="89"/>
      <c r="Z207" s="89"/>
      <c r="AA207" s="89"/>
      <c r="AB207" s="89"/>
      <c r="AC207" s="89"/>
      <c r="AD207" s="89"/>
      <c r="AE207" s="109"/>
      <c r="AF207" s="122">
        <v>0</v>
      </c>
    </row>
    <row r="208" spans="2:32" x14ac:dyDescent="0.2">
      <c r="B208" s="211" t="s">
        <v>251</v>
      </c>
      <c r="C208" s="193" t="s">
        <v>252</v>
      </c>
      <c r="D208" s="193" t="s">
        <v>347</v>
      </c>
      <c r="E208" s="227" t="s">
        <v>360</v>
      </c>
      <c r="F208" s="86" t="s">
        <v>345</v>
      </c>
      <c r="G208" s="87" t="s">
        <v>345</v>
      </c>
      <c r="H208" s="87" t="s">
        <v>345</v>
      </c>
      <c r="I208" s="87" t="s">
        <v>345</v>
      </c>
      <c r="J208" s="87" t="s">
        <v>345</v>
      </c>
      <c r="K208" s="87" t="s">
        <v>345</v>
      </c>
      <c r="L208" s="87" t="s">
        <v>345</v>
      </c>
      <c r="M208" s="87" t="s">
        <v>345</v>
      </c>
      <c r="N208" s="87" t="s">
        <v>345</v>
      </c>
      <c r="O208" s="87" t="s">
        <v>345</v>
      </c>
      <c r="P208" s="87" t="s">
        <v>345</v>
      </c>
      <c r="Q208" s="108" t="s">
        <v>345</v>
      </c>
      <c r="R208" s="263">
        <f t="shared" si="3"/>
        <v>0</v>
      </c>
      <c r="T208" s="86"/>
      <c r="U208" s="87"/>
      <c r="V208" s="87"/>
      <c r="W208" s="87"/>
      <c r="X208" s="87"/>
      <c r="Y208" s="87"/>
      <c r="Z208" s="87"/>
      <c r="AA208" s="87"/>
      <c r="AB208" s="87"/>
      <c r="AC208" s="87"/>
      <c r="AD208" s="87"/>
      <c r="AE208" s="108"/>
      <c r="AF208" s="122">
        <v>0</v>
      </c>
    </row>
    <row r="209" spans="2:32" x14ac:dyDescent="0.2">
      <c r="B209" s="121">
        <v>6214</v>
      </c>
      <c r="C209" s="195" t="s">
        <v>253</v>
      </c>
      <c r="D209" s="195" t="s">
        <v>455</v>
      </c>
      <c r="E209" s="217" t="s">
        <v>447</v>
      </c>
      <c r="F209" s="80">
        <v>1235.071077179186</v>
      </c>
      <c r="G209" s="81">
        <v>1187.0655903188758</v>
      </c>
      <c r="H209" s="81">
        <v>1253.384955545009</v>
      </c>
      <c r="I209" s="81">
        <v>1141.7284773124129</v>
      </c>
      <c r="J209" s="81">
        <v>1443.1544138101933</v>
      </c>
      <c r="K209" s="81">
        <v>1279.6865665756457</v>
      </c>
      <c r="L209" s="81">
        <v>1114.7517988783163</v>
      </c>
      <c r="M209" s="81">
        <v>1167.1893391381254</v>
      </c>
      <c r="N209" s="81">
        <v>1520.6253092903034</v>
      </c>
      <c r="O209" s="81">
        <v>1285.7400000957985</v>
      </c>
      <c r="P209" s="81">
        <v>1096.2368275543229</v>
      </c>
      <c r="Q209" s="106">
        <v>1280.4804806657255</v>
      </c>
      <c r="R209" s="265">
        <f t="shared" si="3"/>
        <v>15005.114836363915</v>
      </c>
      <c r="T209" s="80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106"/>
      <c r="AF209" s="134">
        <v>0</v>
      </c>
    </row>
    <row r="210" spans="2:32" x14ac:dyDescent="0.2">
      <c r="B210" s="211" t="s">
        <v>254</v>
      </c>
      <c r="C210" s="193" t="s">
        <v>255</v>
      </c>
      <c r="D210" s="193" t="s">
        <v>347</v>
      </c>
      <c r="E210" s="227" t="s">
        <v>361</v>
      </c>
      <c r="F210" s="86" t="s">
        <v>345</v>
      </c>
      <c r="G210" s="87" t="s">
        <v>345</v>
      </c>
      <c r="H210" s="87" t="s">
        <v>345</v>
      </c>
      <c r="I210" s="87" t="s">
        <v>345</v>
      </c>
      <c r="J210" s="87" t="s">
        <v>345</v>
      </c>
      <c r="K210" s="87" t="s">
        <v>345</v>
      </c>
      <c r="L210" s="87" t="s">
        <v>345</v>
      </c>
      <c r="M210" s="87" t="s">
        <v>345</v>
      </c>
      <c r="N210" s="87" t="s">
        <v>345</v>
      </c>
      <c r="O210" s="87" t="s">
        <v>345</v>
      </c>
      <c r="P210" s="87" t="s">
        <v>345</v>
      </c>
      <c r="Q210" s="108" t="s">
        <v>345</v>
      </c>
      <c r="R210" s="263">
        <f t="shared" si="3"/>
        <v>0</v>
      </c>
      <c r="T210" s="86"/>
      <c r="U210" s="87"/>
      <c r="V210" s="87"/>
      <c r="W210" s="87"/>
      <c r="X210" s="87"/>
      <c r="Y210" s="87"/>
      <c r="Z210" s="87"/>
      <c r="AA210" s="87"/>
      <c r="AB210" s="87"/>
      <c r="AC210" s="87"/>
      <c r="AD210" s="87"/>
      <c r="AE210" s="108"/>
      <c r="AF210" s="122">
        <v>0</v>
      </c>
    </row>
    <row r="211" spans="2:32" x14ac:dyDescent="0.2">
      <c r="B211" s="131" t="s">
        <v>256</v>
      </c>
      <c r="C211" s="194" t="s">
        <v>257</v>
      </c>
      <c r="D211" s="194" t="s">
        <v>347</v>
      </c>
      <c r="E211" s="214" t="s">
        <v>361</v>
      </c>
      <c r="F211" s="88" t="s">
        <v>345</v>
      </c>
      <c r="G211" s="89" t="s">
        <v>345</v>
      </c>
      <c r="H211" s="89" t="s">
        <v>345</v>
      </c>
      <c r="I211" s="89" t="s">
        <v>345</v>
      </c>
      <c r="J211" s="89" t="s">
        <v>345</v>
      </c>
      <c r="K211" s="89" t="s">
        <v>345</v>
      </c>
      <c r="L211" s="89" t="s">
        <v>345</v>
      </c>
      <c r="M211" s="89" t="s">
        <v>345</v>
      </c>
      <c r="N211" s="89" t="s">
        <v>345</v>
      </c>
      <c r="O211" s="89" t="s">
        <v>345</v>
      </c>
      <c r="P211" s="89" t="s">
        <v>345</v>
      </c>
      <c r="Q211" s="109" t="s">
        <v>345</v>
      </c>
      <c r="R211" s="264">
        <f t="shared" si="3"/>
        <v>0</v>
      </c>
      <c r="T211" s="88"/>
      <c r="U211" s="89"/>
      <c r="V211" s="89"/>
      <c r="W211" s="89"/>
      <c r="X211" s="89"/>
      <c r="Y211" s="89"/>
      <c r="Z211" s="89"/>
      <c r="AA211" s="89"/>
      <c r="AB211" s="89"/>
      <c r="AC211" s="89"/>
      <c r="AD211" s="89"/>
      <c r="AE211" s="109"/>
      <c r="AF211" s="122">
        <v>0</v>
      </c>
    </row>
    <row r="212" spans="2:32" x14ac:dyDescent="0.2">
      <c r="B212" s="131" t="s">
        <v>258</v>
      </c>
      <c r="C212" s="194" t="s">
        <v>259</v>
      </c>
      <c r="D212" s="194" t="s">
        <v>347</v>
      </c>
      <c r="E212" s="214" t="s">
        <v>361</v>
      </c>
      <c r="F212" s="90" t="s">
        <v>345</v>
      </c>
      <c r="G212" s="91" t="s">
        <v>345</v>
      </c>
      <c r="H212" s="91" t="s">
        <v>345</v>
      </c>
      <c r="I212" s="91" t="s">
        <v>345</v>
      </c>
      <c r="J212" s="91" t="s">
        <v>345</v>
      </c>
      <c r="K212" s="91" t="s">
        <v>345</v>
      </c>
      <c r="L212" s="91" t="s">
        <v>345</v>
      </c>
      <c r="M212" s="91" t="s">
        <v>345</v>
      </c>
      <c r="N212" s="91" t="s">
        <v>345</v>
      </c>
      <c r="O212" s="91" t="s">
        <v>345</v>
      </c>
      <c r="P212" s="91" t="s">
        <v>345</v>
      </c>
      <c r="Q212" s="110" t="s">
        <v>345</v>
      </c>
      <c r="R212" s="266">
        <f t="shared" si="3"/>
        <v>0</v>
      </c>
      <c r="T212" s="90"/>
      <c r="U212" s="91"/>
      <c r="V212" s="91"/>
      <c r="W212" s="91"/>
      <c r="X212" s="91"/>
      <c r="Y212" s="91"/>
      <c r="Z212" s="91"/>
      <c r="AA212" s="91"/>
      <c r="AB212" s="91"/>
      <c r="AC212" s="91"/>
      <c r="AD212" s="91"/>
      <c r="AE212" s="110"/>
      <c r="AF212" s="134">
        <v>0</v>
      </c>
    </row>
    <row r="213" spans="2:32" x14ac:dyDescent="0.2">
      <c r="B213" s="121">
        <v>6230</v>
      </c>
      <c r="C213" s="195" t="s">
        <v>260</v>
      </c>
      <c r="D213" s="195" t="s">
        <v>2</v>
      </c>
      <c r="E213" s="217" t="s">
        <v>448</v>
      </c>
      <c r="F213" s="80">
        <v>922.07781146054629</v>
      </c>
      <c r="G213" s="81">
        <v>886.23793545653393</v>
      </c>
      <c r="H213" s="81">
        <v>936.46651261058344</v>
      </c>
      <c r="I213" s="81">
        <v>852.39021064832161</v>
      </c>
      <c r="J213" s="81">
        <v>1077.9750274957642</v>
      </c>
      <c r="K213" s="81">
        <v>955.87149135919753</v>
      </c>
      <c r="L213" s="81">
        <v>832.67222796635326</v>
      </c>
      <c r="M213" s="81">
        <v>871.39874884822973</v>
      </c>
      <c r="N213" s="81">
        <v>1135.266530930583</v>
      </c>
      <c r="O213" s="81">
        <v>960.39314898839348</v>
      </c>
      <c r="P213" s="81">
        <v>818.84233108831984</v>
      </c>
      <c r="Q213" s="106">
        <v>955.97950680445945</v>
      </c>
      <c r="R213" s="265">
        <f t="shared" si="3"/>
        <v>11205.571483657284</v>
      </c>
      <c r="T213" s="80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106"/>
      <c r="AF213" s="122">
        <v>0</v>
      </c>
    </row>
    <row r="214" spans="2:32" x14ac:dyDescent="0.2">
      <c r="B214" s="121">
        <v>6227</v>
      </c>
      <c r="C214" s="195" t="s">
        <v>364</v>
      </c>
      <c r="D214" s="195" t="s">
        <v>35</v>
      </c>
      <c r="E214" s="217" t="s">
        <v>447</v>
      </c>
      <c r="F214" s="80">
        <v>829.87003031449171</v>
      </c>
      <c r="G214" s="81">
        <v>797.61414191088056</v>
      </c>
      <c r="H214" s="81">
        <v>842.81986134952524</v>
      </c>
      <c r="I214" s="81">
        <v>767.15118958348955</v>
      </c>
      <c r="J214" s="81">
        <v>970.17752474618794</v>
      </c>
      <c r="K214" s="81">
        <v>860.28434222327792</v>
      </c>
      <c r="L214" s="81">
        <v>749.40500516971815</v>
      </c>
      <c r="M214" s="81">
        <v>784.25887396340704</v>
      </c>
      <c r="N214" s="81">
        <v>1021.7398778375251</v>
      </c>
      <c r="O214" s="81">
        <v>864.35383408955443</v>
      </c>
      <c r="P214" s="81">
        <v>736.95809797948812</v>
      </c>
      <c r="Q214" s="106">
        <v>860.38155612401374</v>
      </c>
      <c r="R214" s="265">
        <f t="shared" si="3"/>
        <v>10085.01433529156</v>
      </c>
      <c r="T214" s="80"/>
      <c r="U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106"/>
      <c r="AF214" s="134">
        <v>0</v>
      </c>
    </row>
    <row r="215" spans="2:32" x14ac:dyDescent="0.2">
      <c r="B215" s="131" t="s">
        <v>261</v>
      </c>
      <c r="C215" s="194" t="s">
        <v>262</v>
      </c>
      <c r="D215" s="194" t="s">
        <v>347</v>
      </c>
      <c r="E215" s="228" t="s">
        <v>360</v>
      </c>
      <c r="F215" s="88" t="s">
        <v>345</v>
      </c>
      <c r="G215" s="89" t="s">
        <v>345</v>
      </c>
      <c r="H215" s="89" t="s">
        <v>345</v>
      </c>
      <c r="I215" s="89" t="s">
        <v>345</v>
      </c>
      <c r="J215" s="89" t="s">
        <v>345</v>
      </c>
      <c r="K215" s="89" t="s">
        <v>345</v>
      </c>
      <c r="L215" s="89" t="s">
        <v>345</v>
      </c>
      <c r="M215" s="89" t="s">
        <v>345</v>
      </c>
      <c r="N215" s="89" t="s">
        <v>345</v>
      </c>
      <c r="O215" s="89" t="s">
        <v>345</v>
      </c>
      <c r="P215" s="89" t="s">
        <v>345</v>
      </c>
      <c r="Q215" s="109" t="s">
        <v>345</v>
      </c>
      <c r="R215" s="264">
        <f t="shared" si="3"/>
        <v>0</v>
      </c>
      <c r="T215" s="88"/>
      <c r="U215" s="89"/>
      <c r="V215" s="89"/>
      <c r="W215" s="89"/>
      <c r="X215" s="89"/>
      <c r="Y215" s="89"/>
      <c r="Z215" s="89"/>
      <c r="AA215" s="89"/>
      <c r="AB215" s="89"/>
      <c r="AC215" s="89"/>
      <c r="AD215" s="89"/>
      <c r="AE215" s="109"/>
      <c r="AF215" s="122">
        <v>0</v>
      </c>
    </row>
    <row r="216" spans="2:32" x14ac:dyDescent="0.2">
      <c r="B216" s="121">
        <v>6218</v>
      </c>
      <c r="C216" s="195" t="s">
        <v>365</v>
      </c>
      <c r="D216" s="195" t="s">
        <v>42</v>
      </c>
      <c r="E216" s="217" t="s">
        <v>447</v>
      </c>
      <c r="F216" s="80">
        <v>922.07781146054629</v>
      </c>
      <c r="G216" s="81">
        <v>886.23793545653393</v>
      </c>
      <c r="H216" s="81">
        <v>936.46651261058344</v>
      </c>
      <c r="I216" s="81">
        <v>852.39021064832161</v>
      </c>
      <c r="J216" s="81">
        <v>1077.9750274957642</v>
      </c>
      <c r="K216" s="81">
        <v>955.87149135919753</v>
      </c>
      <c r="L216" s="81">
        <v>832.67222796635326</v>
      </c>
      <c r="M216" s="81">
        <v>871.39874884822973</v>
      </c>
      <c r="N216" s="81">
        <v>1135.266530930583</v>
      </c>
      <c r="O216" s="81">
        <v>960.39314898839348</v>
      </c>
      <c r="P216" s="81">
        <v>818.84233108831984</v>
      </c>
      <c r="Q216" s="106">
        <v>955.97950680445945</v>
      </c>
      <c r="R216" s="265">
        <f t="shared" si="3"/>
        <v>11205.571483657284</v>
      </c>
      <c r="T216" s="80"/>
      <c r="U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106"/>
      <c r="AF216" s="122">
        <v>0</v>
      </c>
    </row>
    <row r="217" spans="2:32" x14ac:dyDescent="0.2">
      <c r="B217" s="131" t="s">
        <v>263</v>
      </c>
      <c r="C217" s="196" t="s">
        <v>264</v>
      </c>
      <c r="D217" s="196" t="s">
        <v>347</v>
      </c>
      <c r="E217" s="214" t="s">
        <v>361</v>
      </c>
      <c r="F217" s="88" t="s">
        <v>345</v>
      </c>
      <c r="G217" s="89" t="s">
        <v>345</v>
      </c>
      <c r="H217" s="89" t="s">
        <v>345</v>
      </c>
      <c r="I217" s="89" t="s">
        <v>345</v>
      </c>
      <c r="J217" s="89" t="s">
        <v>345</v>
      </c>
      <c r="K217" s="89" t="s">
        <v>345</v>
      </c>
      <c r="L217" s="89" t="s">
        <v>345</v>
      </c>
      <c r="M217" s="89" t="s">
        <v>345</v>
      </c>
      <c r="N217" s="89" t="s">
        <v>345</v>
      </c>
      <c r="O217" s="89" t="s">
        <v>345</v>
      </c>
      <c r="P217" s="89" t="s">
        <v>345</v>
      </c>
      <c r="Q217" s="109" t="s">
        <v>345</v>
      </c>
      <c r="R217" s="264">
        <f t="shared" si="3"/>
        <v>0</v>
      </c>
      <c r="T217" s="88"/>
      <c r="U217" s="89"/>
      <c r="V217" s="89"/>
      <c r="W217" s="89"/>
      <c r="X217" s="89"/>
      <c r="Y217" s="89"/>
      <c r="Z217" s="89"/>
      <c r="AA217" s="89"/>
      <c r="AB217" s="89"/>
      <c r="AC217" s="89"/>
      <c r="AD217" s="89"/>
      <c r="AE217" s="109"/>
      <c r="AF217" s="122">
        <v>0</v>
      </c>
    </row>
    <row r="218" spans="2:32" x14ac:dyDescent="0.2">
      <c r="B218" s="131" t="s">
        <v>265</v>
      </c>
      <c r="C218" s="196" t="s">
        <v>266</v>
      </c>
      <c r="D218" s="196" t="s">
        <v>347</v>
      </c>
      <c r="E218" s="214" t="s">
        <v>363</v>
      </c>
      <c r="F218" s="88" t="s">
        <v>345</v>
      </c>
      <c r="G218" s="89" t="s">
        <v>345</v>
      </c>
      <c r="H218" s="89" t="s">
        <v>345</v>
      </c>
      <c r="I218" s="89" t="s">
        <v>345</v>
      </c>
      <c r="J218" s="89" t="s">
        <v>345</v>
      </c>
      <c r="K218" s="89" t="s">
        <v>345</v>
      </c>
      <c r="L218" s="89" t="s">
        <v>345</v>
      </c>
      <c r="M218" s="89" t="s">
        <v>345</v>
      </c>
      <c r="N218" s="89" t="s">
        <v>345</v>
      </c>
      <c r="O218" s="89" t="s">
        <v>345</v>
      </c>
      <c r="P218" s="89" t="s">
        <v>345</v>
      </c>
      <c r="Q218" s="109" t="s">
        <v>345</v>
      </c>
      <c r="R218" s="264">
        <f t="shared" si="3"/>
        <v>0</v>
      </c>
      <c r="T218" s="88"/>
      <c r="U218" s="89"/>
      <c r="V218" s="89"/>
      <c r="W218" s="89"/>
      <c r="X218" s="89"/>
      <c r="Y218" s="89"/>
      <c r="Z218" s="89"/>
      <c r="AA218" s="89"/>
      <c r="AB218" s="89"/>
      <c r="AC218" s="89"/>
      <c r="AD218" s="89"/>
      <c r="AE218" s="109"/>
      <c r="AF218" s="122">
        <v>0</v>
      </c>
    </row>
    <row r="219" spans="2:32" x14ac:dyDescent="0.2">
      <c r="B219" s="131" t="s">
        <v>267</v>
      </c>
      <c r="C219" s="196" t="s">
        <v>268</v>
      </c>
      <c r="D219" s="196" t="s">
        <v>347</v>
      </c>
      <c r="E219" s="214" t="s">
        <v>363</v>
      </c>
      <c r="F219" s="88" t="s">
        <v>345</v>
      </c>
      <c r="G219" s="89" t="s">
        <v>345</v>
      </c>
      <c r="H219" s="89" t="s">
        <v>345</v>
      </c>
      <c r="I219" s="89" t="s">
        <v>345</v>
      </c>
      <c r="J219" s="89" t="s">
        <v>345</v>
      </c>
      <c r="K219" s="89" t="s">
        <v>345</v>
      </c>
      <c r="L219" s="89" t="s">
        <v>345</v>
      </c>
      <c r="M219" s="89" t="s">
        <v>345</v>
      </c>
      <c r="N219" s="89" t="s">
        <v>345</v>
      </c>
      <c r="O219" s="89" t="s">
        <v>345</v>
      </c>
      <c r="P219" s="89" t="s">
        <v>345</v>
      </c>
      <c r="Q219" s="109" t="s">
        <v>345</v>
      </c>
      <c r="R219" s="264">
        <f t="shared" si="3"/>
        <v>0</v>
      </c>
      <c r="T219" s="88"/>
      <c r="U219" s="89"/>
      <c r="V219" s="89"/>
      <c r="W219" s="89"/>
      <c r="X219" s="89"/>
      <c r="Y219" s="89"/>
      <c r="Z219" s="89"/>
      <c r="AA219" s="89"/>
      <c r="AB219" s="89"/>
      <c r="AC219" s="89"/>
      <c r="AD219" s="89"/>
      <c r="AE219" s="109"/>
      <c r="AF219" s="122">
        <v>0</v>
      </c>
    </row>
    <row r="220" spans="2:32" x14ac:dyDescent="0.2">
      <c r="B220" s="131" t="s">
        <v>269</v>
      </c>
      <c r="C220" s="196" t="s">
        <v>270</v>
      </c>
      <c r="D220" s="196" t="s">
        <v>347</v>
      </c>
      <c r="E220" s="214" t="s">
        <v>361</v>
      </c>
      <c r="F220" s="88" t="s">
        <v>345</v>
      </c>
      <c r="G220" s="89" t="s">
        <v>345</v>
      </c>
      <c r="H220" s="89" t="s">
        <v>345</v>
      </c>
      <c r="I220" s="89" t="s">
        <v>345</v>
      </c>
      <c r="J220" s="89" t="s">
        <v>345</v>
      </c>
      <c r="K220" s="89" t="s">
        <v>345</v>
      </c>
      <c r="L220" s="89" t="s">
        <v>345</v>
      </c>
      <c r="M220" s="89" t="s">
        <v>345</v>
      </c>
      <c r="N220" s="89" t="s">
        <v>345</v>
      </c>
      <c r="O220" s="89" t="s">
        <v>345</v>
      </c>
      <c r="P220" s="89" t="s">
        <v>345</v>
      </c>
      <c r="Q220" s="109" t="s">
        <v>345</v>
      </c>
      <c r="R220" s="264">
        <f t="shared" si="3"/>
        <v>0</v>
      </c>
      <c r="T220" s="88"/>
      <c r="U220" s="89"/>
      <c r="V220" s="89"/>
      <c r="W220" s="89"/>
      <c r="X220" s="89"/>
      <c r="Y220" s="89"/>
      <c r="Z220" s="89"/>
      <c r="AA220" s="89"/>
      <c r="AB220" s="89"/>
      <c r="AC220" s="89"/>
      <c r="AD220" s="89"/>
      <c r="AE220" s="109"/>
      <c r="AF220" s="122">
        <v>0</v>
      </c>
    </row>
    <row r="221" spans="2:32" x14ac:dyDescent="0.2">
      <c r="B221" s="131" t="s">
        <v>271</v>
      </c>
      <c r="C221" s="196" t="s">
        <v>272</v>
      </c>
      <c r="D221" s="196" t="s">
        <v>347</v>
      </c>
      <c r="E221" s="214" t="s">
        <v>361</v>
      </c>
      <c r="F221" s="88" t="s">
        <v>345</v>
      </c>
      <c r="G221" s="89" t="s">
        <v>345</v>
      </c>
      <c r="H221" s="89" t="s">
        <v>345</v>
      </c>
      <c r="I221" s="89" t="s">
        <v>345</v>
      </c>
      <c r="J221" s="89" t="s">
        <v>345</v>
      </c>
      <c r="K221" s="89" t="s">
        <v>345</v>
      </c>
      <c r="L221" s="89" t="s">
        <v>345</v>
      </c>
      <c r="M221" s="89" t="s">
        <v>345</v>
      </c>
      <c r="N221" s="89" t="s">
        <v>345</v>
      </c>
      <c r="O221" s="89" t="s">
        <v>345</v>
      </c>
      <c r="P221" s="89" t="s">
        <v>345</v>
      </c>
      <c r="Q221" s="109" t="s">
        <v>345</v>
      </c>
      <c r="R221" s="264">
        <f t="shared" si="3"/>
        <v>0</v>
      </c>
      <c r="T221" s="88"/>
      <c r="U221" s="89"/>
      <c r="V221" s="89"/>
      <c r="W221" s="89"/>
      <c r="X221" s="89"/>
      <c r="Y221" s="89"/>
      <c r="Z221" s="89"/>
      <c r="AA221" s="89"/>
      <c r="AB221" s="89"/>
      <c r="AC221" s="89"/>
      <c r="AD221" s="89"/>
      <c r="AE221" s="109"/>
      <c r="AF221" s="126">
        <v>0</v>
      </c>
    </row>
    <row r="222" spans="2:32" x14ac:dyDescent="0.2">
      <c r="B222" s="211" t="s">
        <v>273</v>
      </c>
      <c r="C222" s="197" t="s">
        <v>274</v>
      </c>
      <c r="D222" s="197" t="s">
        <v>347</v>
      </c>
      <c r="E222" s="227" t="s">
        <v>362</v>
      </c>
      <c r="F222" s="86" t="s">
        <v>345</v>
      </c>
      <c r="G222" s="87" t="s">
        <v>345</v>
      </c>
      <c r="H222" s="87" t="s">
        <v>345</v>
      </c>
      <c r="I222" s="87" t="s">
        <v>345</v>
      </c>
      <c r="J222" s="87" t="s">
        <v>345</v>
      </c>
      <c r="K222" s="87" t="s">
        <v>345</v>
      </c>
      <c r="L222" s="87" t="s">
        <v>345</v>
      </c>
      <c r="M222" s="87" t="s">
        <v>345</v>
      </c>
      <c r="N222" s="87" t="s">
        <v>345</v>
      </c>
      <c r="O222" s="87" t="s">
        <v>345</v>
      </c>
      <c r="P222" s="87" t="s">
        <v>345</v>
      </c>
      <c r="Q222" s="108" t="s">
        <v>345</v>
      </c>
      <c r="R222" s="263">
        <f t="shared" si="3"/>
        <v>0</v>
      </c>
      <c r="T222" s="86"/>
      <c r="U222" s="87"/>
      <c r="V222" s="87"/>
      <c r="W222" s="87"/>
      <c r="X222" s="87"/>
      <c r="Y222" s="87"/>
      <c r="Z222" s="87"/>
      <c r="AA222" s="87"/>
      <c r="AB222" s="87"/>
      <c r="AC222" s="87"/>
      <c r="AD222" s="87"/>
      <c r="AE222" s="108"/>
      <c r="AF222" s="128">
        <v>195.5</v>
      </c>
    </row>
    <row r="223" spans="2:32" x14ac:dyDescent="0.2">
      <c r="B223" s="131" t="s">
        <v>275</v>
      </c>
      <c r="C223" s="196" t="s">
        <v>276</v>
      </c>
      <c r="D223" s="196" t="s">
        <v>347</v>
      </c>
      <c r="E223" s="214" t="s">
        <v>360</v>
      </c>
      <c r="F223" s="88" t="s">
        <v>345</v>
      </c>
      <c r="G223" s="89" t="s">
        <v>345</v>
      </c>
      <c r="H223" s="89" t="s">
        <v>345</v>
      </c>
      <c r="I223" s="89" t="s">
        <v>345</v>
      </c>
      <c r="J223" s="89" t="s">
        <v>345</v>
      </c>
      <c r="K223" s="89" t="s">
        <v>345</v>
      </c>
      <c r="L223" s="89" t="s">
        <v>345</v>
      </c>
      <c r="M223" s="89" t="s">
        <v>345</v>
      </c>
      <c r="N223" s="89" t="s">
        <v>345</v>
      </c>
      <c r="O223" s="89" t="s">
        <v>345</v>
      </c>
      <c r="P223" s="89" t="s">
        <v>345</v>
      </c>
      <c r="Q223" s="109" t="s">
        <v>345</v>
      </c>
      <c r="R223" s="264">
        <f t="shared" si="3"/>
        <v>0</v>
      </c>
      <c r="T223" s="88"/>
      <c r="U223" s="89"/>
      <c r="V223" s="89"/>
      <c r="W223" s="89"/>
      <c r="X223" s="89"/>
      <c r="Y223" s="89"/>
      <c r="Z223" s="89"/>
      <c r="AA223" s="89"/>
      <c r="AB223" s="89"/>
      <c r="AC223" s="89"/>
      <c r="AD223" s="89"/>
      <c r="AE223" s="109"/>
      <c r="AF223" s="134">
        <v>0</v>
      </c>
    </row>
    <row r="224" spans="2:32" x14ac:dyDescent="0.2">
      <c r="B224" s="211" t="s">
        <v>277</v>
      </c>
      <c r="C224" s="197" t="s">
        <v>278</v>
      </c>
      <c r="D224" s="197" t="s">
        <v>347</v>
      </c>
      <c r="E224" s="227" t="s">
        <v>360</v>
      </c>
      <c r="F224" s="86" t="s">
        <v>345</v>
      </c>
      <c r="G224" s="87" t="s">
        <v>345</v>
      </c>
      <c r="H224" s="87" t="s">
        <v>345</v>
      </c>
      <c r="I224" s="87" t="s">
        <v>345</v>
      </c>
      <c r="J224" s="87" t="s">
        <v>345</v>
      </c>
      <c r="K224" s="87" t="s">
        <v>345</v>
      </c>
      <c r="L224" s="87" t="s">
        <v>345</v>
      </c>
      <c r="M224" s="87" t="s">
        <v>345</v>
      </c>
      <c r="N224" s="87" t="s">
        <v>345</v>
      </c>
      <c r="O224" s="87" t="s">
        <v>345</v>
      </c>
      <c r="P224" s="87" t="s">
        <v>345</v>
      </c>
      <c r="Q224" s="108" t="s">
        <v>345</v>
      </c>
      <c r="R224" s="263">
        <f t="shared" si="3"/>
        <v>0</v>
      </c>
      <c r="T224" s="86"/>
      <c r="U224" s="87"/>
      <c r="V224" s="87"/>
      <c r="W224" s="87"/>
      <c r="X224" s="87"/>
      <c r="Y224" s="87"/>
      <c r="Z224" s="87"/>
      <c r="AA224" s="87"/>
      <c r="AB224" s="87"/>
      <c r="AC224" s="87"/>
      <c r="AD224" s="87"/>
      <c r="AE224" s="108"/>
      <c r="AF224" s="122">
        <v>195.5</v>
      </c>
    </row>
    <row r="225" spans="2:32" x14ac:dyDescent="0.2">
      <c r="B225" s="131" t="s">
        <v>279</v>
      </c>
      <c r="C225" s="196" t="s">
        <v>280</v>
      </c>
      <c r="D225" s="196" t="s">
        <v>347</v>
      </c>
      <c r="E225" s="214" t="s">
        <v>362</v>
      </c>
      <c r="F225" s="88" t="s">
        <v>345</v>
      </c>
      <c r="G225" s="89" t="s">
        <v>345</v>
      </c>
      <c r="H225" s="89" t="s">
        <v>345</v>
      </c>
      <c r="I225" s="89" t="s">
        <v>345</v>
      </c>
      <c r="J225" s="89" t="s">
        <v>345</v>
      </c>
      <c r="K225" s="89" t="s">
        <v>345</v>
      </c>
      <c r="L225" s="89" t="s">
        <v>345</v>
      </c>
      <c r="M225" s="89" t="s">
        <v>345</v>
      </c>
      <c r="N225" s="89" t="s">
        <v>345</v>
      </c>
      <c r="O225" s="89" t="s">
        <v>345</v>
      </c>
      <c r="P225" s="89" t="s">
        <v>345</v>
      </c>
      <c r="Q225" s="109" t="s">
        <v>345</v>
      </c>
      <c r="R225" s="264">
        <f t="shared" si="3"/>
        <v>0</v>
      </c>
      <c r="T225" s="88"/>
      <c r="U225" s="89"/>
      <c r="V225" s="89"/>
      <c r="W225" s="89"/>
      <c r="X225" s="89"/>
      <c r="Y225" s="89"/>
      <c r="Z225" s="89"/>
      <c r="AA225" s="89"/>
      <c r="AB225" s="89"/>
      <c r="AC225" s="89"/>
      <c r="AD225" s="89"/>
      <c r="AE225" s="109"/>
      <c r="AF225" s="134">
        <v>0</v>
      </c>
    </row>
    <row r="226" spans="2:32" x14ac:dyDescent="0.2">
      <c r="B226" s="211" t="s">
        <v>281</v>
      </c>
      <c r="C226" s="197" t="s">
        <v>282</v>
      </c>
      <c r="D226" s="197" t="s">
        <v>347</v>
      </c>
      <c r="E226" s="227" t="s">
        <v>363</v>
      </c>
      <c r="F226" s="86" t="s">
        <v>345</v>
      </c>
      <c r="G226" s="87" t="s">
        <v>345</v>
      </c>
      <c r="H226" s="87" t="s">
        <v>345</v>
      </c>
      <c r="I226" s="87" t="s">
        <v>345</v>
      </c>
      <c r="J226" s="87" t="s">
        <v>345</v>
      </c>
      <c r="K226" s="87" t="s">
        <v>345</v>
      </c>
      <c r="L226" s="87" t="s">
        <v>345</v>
      </c>
      <c r="M226" s="87" t="s">
        <v>345</v>
      </c>
      <c r="N226" s="87" t="s">
        <v>345</v>
      </c>
      <c r="O226" s="87" t="s">
        <v>345</v>
      </c>
      <c r="P226" s="87" t="s">
        <v>345</v>
      </c>
      <c r="Q226" s="108" t="s">
        <v>345</v>
      </c>
      <c r="R226" s="263">
        <f t="shared" si="3"/>
        <v>0</v>
      </c>
      <c r="T226" s="86"/>
      <c r="U226" s="87"/>
      <c r="V226" s="87"/>
      <c r="W226" s="87"/>
      <c r="X226" s="87"/>
      <c r="Y226" s="87"/>
      <c r="Z226" s="87"/>
      <c r="AA226" s="87"/>
      <c r="AB226" s="87"/>
      <c r="AC226" s="87"/>
      <c r="AD226" s="87"/>
      <c r="AE226" s="108"/>
      <c r="AF226" s="122">
        <v>195.5</v>
      </c>
    </row>
    <row r="227" spans="2:32" x14ac:dyDescent="0.2">
      <c r="B227" s="131" t="s">
        <v>283</v>
      </c>
      <c r="C227" s="196" t="s">
        <v>284</v>
      </c>
      <c r="D227" s="196" t="s">
        <v>347</v>
      </c>
      <c r="E227" s="214" t="s">
        <v>363</v>
      </c>
      <c r="F227" s="88" t="s">
        <v>345</v>
      </c>
      <c r="G227" s="89" t="s">
        <v>345</v>
      </c>
      <c r="H227" s="89" t="s">
        <v>345</v>
      </c>
      <c r="I227" s="89" t="s">
        <v>345</v>
      </c>
      <c r="J227" s="89" t="s">
        <v>345</v>
      </c>
      <c r="K227" s="89" t="s">
        <v>345</v>
      </c>
      <c r="L227" s="89" t="s">
        <v>345</v>
      </c>
      <c r="M227" s="89" t="s">
        <v>345</v>
      </c>
      <c r="N227" s="89" t="s">
        <v>345</v>
      </c>
      <c r="O227" s="89" t="s">
        <v>345</v>
      </c>
      <c r="P227" s="89" t="s">
        <v>345</v>
      </c>
      <c r="Q227" s="109" t="s">
        <v>345</v>
      </c>
      <c r="R227" s="264">
        <f t="shared" si="3"/>
        <v>0</v>
      </c>
      <c r="T227" s="88"/>
      <c r="U227" s="89"/>
      <c r="V227" s="89"/>
      <c r="W227" s="89"/>
      <c r="X227" s="89"/>
      <c r="Y227" s="89"/>
      <c r="Z227" s="89"/>
      <c r="AA227" s="89"/>
      <c r="AB227" s="89"/>
      <c r="AC227" s="89"/>
      <c r="AD227" s="89"/>
      <c r="AE227" s="109"/>
      <c r="AF227" s="134">
        <v>0</v>
      </c>
    </row>
    <row r="228" spans="2:32" x14ac:dyDescent="0.2">
      <c r="B228" s="131" t="s">
        <v>285</v>
      </c>
      <c r="C228" s="196" t="s">
        <v>286</v>
      </c>
      <c r="D228" s="196" t="s">
        <v>347</v>
      </c>
      <c r="E228" s="214" t="s">
        <v>361</v>
      </c>
      <c r="F228" s="88" t="s">
        <v>345</v>
      </c>
      <c r="G228" s="89" t="s">
        <v>345</v>
      </c>
      <c r="H228" s="89" t="s">
        <v>345</v>
      </c>
      <c r="I228" s="89" t="s">
        <v>345</v>
      </c>
      <c r="J228" s="89" t="s">
        <v>345</v>
      </c>
      <c r="K228" s="89" t="s">
        <v>345</v>
      </c>
      <c r="L228" s="89" t="s">
        <v>345</v>
      </c>
      <c r="M228" s="89" t="s">
        <v>345</v>
      </c>
      <c r="N228" s="89" t="s">
        <v>345</v>
      </c>
      <c r="O228" s="89" t="s">
        <v>345</v>
      </c>
      <c r="P228" s="89" t="s">
        <v>345</v>
      </c>
      <c r="Q228" s="109" t="s">
        <v>345</v>
      </c>
      <c r="R228" s="264">
        <f t="shared" si="3"/>
        <v>0</v>
      </c>
      <c r="T228" s="88"/>
      <c r="U228" s="89"/>
      <c r="V228" s="89"/>
      <c r="W228" s="89"/>
      <c r="X228" s="89"/>
      <c r="Y228" s="89"/>
      <c r="Z228" s="89"/>
      <c r="AA228" s="89"/>
      <c r="AB228" s="89"/>
      <c r="AC228" s="89"/>
      <c r="AD228" s="89"/>
      <c r="AE228" s="109"/>
      <c r="AF228" s="122">
        <v>195.5</v>
      </c>
    </row>
    <row r="229" spans="2:32" x14ac:dyDescent="0.2">
      <c r="B229" s="131" t="s">
        <v>287</v>
      </c>
      <c r="C229" s="196" t="s">
        <v>288</v>
      </c>
      <c r="D229" s="196" t="s">
        <v>347</v>
      </c>
      <c r="E229" s="214" t="s">
        <v>361</v>
      </c>
      <c r="F229" s="88" t="s">
        <v>345</v>
      </c>
      <c r="G229" s="89" t="s">
        <v>345</v>
      </c>
      <c r="H229" s="89" t="s">
        <v>345</v>
      </c>
      <c r="I229" s="89" t="s">
        <v>345</v>
      </c>
      <c r="J229" s="89" t="s">
        <v>345</v>
      </c>
      <c r="K229" s="89" t="s">
        <v>345</v>
      </c>
      <c r="L229" s="89" t="s">
        <v>345</v>
      </c>
      <c r="M229" s="89" t="s">
        <v>345</v>
      </c>
      <c r="N229" s="89" t="s">
        <v>345</v>
      </c>
      <c r="O229" s="89" t="s">
        <v>345</v>
      </c>
      <c r="P229" s="89" t="s">
        <v>345</v>
      </c>
      <c r="Q229" s="109" t="s">
        <v>345</v>
      </c>
      <c r="R229" s="264">
        <f t="shared" si="3"/>
        <v>0</v>
      </c>
      <c r="T229" s="88"/>
      <c r="U229" s="89"/>
      <c r="V229" s="89"/>
      <c r="W229" s="89"/>
      <c r="X229" s="89"/>
      <c r="Y229" s="89"/>
      <c r="Z229" s="89"/>
      <c r="AA229" s="89"/>
      <c r="AB229" s="89"/>
      <c r="AC229" s="89"/>
      <c r="AD229" s="89"/>
      <c r="AE229" s="109"/>
      <c r="AF229" s="122">
        <v>195.5</v>
      </c>
    </row>
    <row r="230" spans="2:32" x14ac:dyDescent="0.2">
      <c r="B230" s="121">
        <v>6209</v>
      </c>
      <c r="C230" s="198" t="s">
        <v>289</v>
      </c>
      <c r="D230" s="198" t="s">
        <v>7</v>
      </c>
      <c r="E230" s="229" t="s">
        <v>449</v>
      </c>
      <c r="F230" s="80">
        <v>1014.285592606601</v>
      </c>
      <c r="G230" s="81">
        <v>974.8617290021873</v>
      </c>
      <c r="H230" s="81">
        <v>1030.1131638716417</v>
      </c>
      <c r="I230" s="81">
        <v>937.62923171315367</v>
      </c>
      <c r="J230" s="81">
        <v>1185.7725302453407</v>
      </c>
      <c r="K230" s="81">
        <v>1051.4586404951174</v>
      </c>
      <c r="L230" s="81">
        <v>915.93945076298871</v>
      </c>
      <c r="M230" s="81">
        <v>958.53862373305287</v>
      </c>
      <c r="N230" s="81">
        <v>1248.7931840236415</v>
      </c>
      <c r="O230" s="81">
        <v>1056.4324638872329</v>
      </c>
      <c r="P230" s="81">
        <v>900.72656419715179</v>
      </c>
      <c r="Q230" s="106">
        <v>1051.5774574849054</v>
      </c>
      <c r="R230" s="265">
        <f t="shared" si="3"/>
        <v>12326.128632023017</v>
      </c>
      <c r="T230" s="80"/>
      <c r="U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106"/>
      <c r="AF230" s="122">
        <v>195.5</v>
      </c>
    </row>
    <row r="231" spans="2:32" x14ac:dyDescent="0.2">
      <c r="B231" s="131" t="s">
        <v>290</v>
      </c>
      <c r="C231" s="196" t="s">
        <v>291</v>
      </c>
      <c r="D231" s="196" t="s">
        <v>347</v>
      </c>
      <c r="E231" s="228" t="s">
        <v>360</v>
      </c>
      <c r="F231" s="88" t="s">
        <v>345</v>
      </c>
      <c r="G231" s="89" t="s">
        <v>345</v>
      </c>
      <c r="H231" s="89" t="s">
        <v>345</v>
      </c>
      <c r="I231" s="89" t="s">
        <v>345</v>
      </c>
      <c r="J231" s="89" t="s">
        <v>345</v>
      </c>
      <c r="K231" s="89" t="s">
        <v>345</v>
      </c>
      <c r="L231" s="89" t="s">
        <v>345</v>
      </c>
      <c r="M231" s="89" t="s">
        <v>345</v>
      </c>
      <c r="N231" s="89" t="s">
        <v>345</v>
      </c>
      <c r="O231" s="89" t="s">
        <v>345</v>
      </c>
      <c r="P231" s="89" t="s">
        <v>345</v>
      </c>
      <c r="Q231" s="109" t="s">
        <v>345</v>
      </c>
      <c r="R231" s="264">
        <f t="shared" si="3"/>
        <v>0</v>
      </c>
      <c r="T231" s="88"/>
      <c r="U231" s="89"/>
      <c r="V231" s="89"/>
      <c r="W231" s="89"/>
      <c r="X231" s="89"/>
      <c r="Y231" s="89"/>
      <c r="Z231" s="89"/>
      <c r="AA231" s="89"/>
      <c r="AB231" s="89"/>
      <c r="AC231" s="89"/>
      <c r="AD231" s="89"/>
      <c r="AE231" s="109"/>
      <c r="AF231" s="122">
        <v>195.5</v>
      </c>
    </row>
    <row r="232" spans="2:32" x14ac:dyDescent="0.2">
      <c r="B232" s="131" t="s">
        <v>292</v>
      </c>
      <c r="C232" s="196" t="s">
        <v>293</v>
      </c>
      <c r="D232" s="196" t="s">
        <v>347</v>
      </c>
      <c r="E232" s="228" t="s">
        <v>362</v>
      </c>
      <c r="F232" s="88" t="s">
        <v>345</v>
      </c>
      <c r="G232" s="89" t="s">
        <v>345</v>
      </c>
      <c r="H232" s="89" t="s">
        <v>345</v>
      </c>
      <c r="I232" s="89" t="s">
        <v>345</v>
      </c>
      <c r="J232" s="89" t="s">
        <v>345</v>
      </c>
      <c r="K232" s="89" t="s">
        <v>345</v>
      </c>
      <c r="L232" s="89" t="s">
        <v>345</v>
      </c>
      <c r="M232" s="89" t="s">
        <v>345</v>
      </c>
      <c r="N232" s="89" t="s">
        <v>345</v>
      </c>
      <c r="O232" s="89" t="s">
        <v>345</v>
      </c>
      <c r="P232" s="89" t="s">
        <v>345</v>
      </c>
      <c r="Q232" s="109" t="s">
        <v>345</v>
      </c>
      <c r="R232" s="264">
        <f t="shared" si="3"/>
        <v>0</v>
      </c>
      <c r="T232" s="88"/>
      <c r="U232" s="89"/>
      <c r="V232" s="89"/>
      <c r="W232" s="89"/>
      <c r="X232" s="89"/>
      <c r="Y232" s="89"/>
      <c r="Z232" s="89"/>
      <c r="AA232" s="89"/>
      <c r="AB232" s="89"/>
      <c r="AC232" s="89"/>
      <c r="AD232" s="89"/>
      <c r="AE232" s="109"/>
      <c r="AF232" s="122">
        <v>195.5</v>
      </c>
    </row>
    <row r="233" spans="2:32" x14ac:dyDescent="0.2">
      <c r="B233" s="131" t="s">
        <v>294</v>
      </c>
      <c r="C233" s="196" t="s">
        <v>221</v>
      </c>
      <c r="D233" s="196" t="s">
        <v>347</v>
      </c>
      <c r="E233" s="214" t="s">
        <v>362</v>
      </c>
      <c r="F233" s="88" t="s">
        <v>345</v>
      </c>
      <c r="G233" s="89" t="s">
        <v>345</v>
      </c>
      <c r="H233" s="89" t="s">
        <v>345</v>
      </c>
      <c r="I233" s="89" t="s">
        <v>345</v>
      </c>
      <c r="J233" s="89" t="s">
        <v>345</v>
      </c>
      <c r="K233" s="89" t="s">
        <v>345</v>
      </c>
      <c r="L233" s="89" t="s">
        <v>345</v>
      </c>
      <c r="M233" s="89" t="s">
        <v>345</v>
      </c>
      <c r="N233" s="89" t="s">
        <v>345</v>
      </c>
      <c r="O233" s="89" t="s">
        <v>345</v>
      </c>
      <c r="P233" s="89" t="s">
        <v>345</v>
      </c>
      <c r="Q233" s="109" t="s">
        <v>345</v>
      </c>
      <c r="R233" s="264">
        <f t="shared" si="3"/>
        <v>0</v>
      </c>
      <c r="T233" s="88"/>
      <c r="U233" s="89"/>
      <c r="V233" s="89"/>
      <c r="W233" s="89"/>
      <c r="X233" s="89"/>
      <c r="Y233" s="89"/>
      <c r="Z233" s="89"/>
      <c r="AA233" s="89"/>
      <c r="AB233" s="89"/>
      <c r="AC233" s="89"/>
      <c r="AD233" s="89"/>
      <c r="AE233" s="109"/>
      <c r="AF233" s="122">
        <v>195.5</v>
      </c>
    </row>
    <row r="234" spans="2:32" x14ac:dyDescent="0.2">
      <c r="B234" s="121">
        <v>6212</v>
      </c>
      <c r="C234" s="199" t="s">
        <v>295</v>
      </c>
      <c r="D234" s="199" t="s">
        <v>5</v>
      </c>
      <c r="E234" s="229" t="s">
        <v>449</v>
      </c>
      <c r="F234" s="80">
        <v>900.80353969769487</v>
      </c>
      <c r="G234" s="81">
        <v>865.79056490806977</v>
      </c>
      <c r="H234" s="81">
        <v>915.8192363137357</v>
      </c>
      <c r="I234" s="81">
        <v>832.72377820201552</v>
      </c>
      <c r="J234" s="81">
        <v>1053.103879525956</v>
      </c>
      <c r="K234" s="81">
        <v>933.81752842376284</v>
      </c>
      <c r="L234" s="81">
        <v>813.46073079446512</v>
      </c>
      <c r="M234" s="81">
        <v>851.29374950176293</v>
      </c>
      <c r="N234" s="81">
        <v>1109.0735476464167</v>
      </c>
      <c r="O234" s="81">
        <v>938.23486191455481</v>
      </c>
      <c r="P234" s="81">
        <v>799.94991868452666</v>
      </c>
      <c r="Q234" s="106">
        <v>933.92305172583633</v>
      </c>
      <c r="R234" s="265">
        <f t="shared" si="3"/>
        <v>10947.994387338797</v>
      </c>
      <c r="T234" s="80"/>
      <c r="U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106"/>
      <c r="AF234" s="122">
        <v>283.5</v>
      </c>
    </row>
    <row r="235" spans="2:32" x14ac:dyDescent="0.2">
      <c r="B235" s="121">
        <v>6244</v>
      </c>
      <c r="C235" s="199" t="s">
        <v>296</v>
      </c>
      <c r="D235" s="199" t="s">
        <v>13</v>
      </c>
      <c r="E235" s="217" t="s">
        <v>447</v>
      </c>
      <c r="F235" s="81">
        <v>1011.6841191573393</v>
      </c>
      <c r="G235" s="81">
        <v>972.36137119055456</v>
      </c>
      <c r="H235" s="81">
        <v>1027.4710953407657</v>
      </c>
      <c r="I235" s="81">
        <v>935.22436904988285</v>
      </c>
      <c r="J235" s="81">
        <v>1182.7312213903374</v>
      </c>
      <c r="K235" s="81">
        <v>1048.7618243752954</v>
      </c>
      <c r="L235" s="81">
        <v>913.59021877186126</v>
      </c>
      <c r="M235" s="81">
        <v>956.08013196514275</v>
      </c>
      <c r="N235" s="81">
        <v>1245.5902376981323</v>
      </c>
      <c r="O235" s="81">
        <v>1053.722890739617</v>
      </c>
      <c r="P235" s="81">
        <v>898.41635072386214</v>
      </c>
      <c r="Q235" s="106">
        <v>1048.8803366193131</v>
      </c>
      <c r="R235" s="265">
        <f t="shared" si="3"/>
        <v>12294.514167022104</v>
      </c>
      <c r="T235" s="81">
        <v>0</v>
      </c>
      <c r="U235" s="81">
        <v>209.5</v>
      </c>
      <c r="V235" s="81">
        <v>0</v>
      </c>
      <c r="W235" s="81">
        <v>0</v>
      </c>
      <c r="X235" s="81">
        <v>0</v>
      </c>
      <c r="Y235" s="81">
        <v>0</v>
      </c>
      <c r="Z235" s="81">
        <v>0</v>
      </c>
      <c r="AA235" s="81">
        <v>0</v>
      </c>
      <c r="AB235" s="81">
        <v>0</v>
      </c>
      <c r="AC235" s="81">
        <v>0</v>
      </c>
      <c r="AD235" s="81">
        <v>0</v>
      </c>
      <c r="AE235" s="106">
        <v>0</v>
      </c>
      <c r="AF235" s="122">
        <v>283.5</v>
      </c>
    </row>
    <row r="236" spans="2:32" x14ac:dyDescent="0.2">
      <c r="B236" s="131" t="s">
        <v>297</v>
      </c>
      <c r="C236" s="196" t="s">
        <v>298</v>
      </c>
      <c r="D236" s="196" t="s">
        <v>347</v>
      </c>
      <c r="E236" s="214" t="s">
        <v>361</v>
      </c>
      <c r="F236" s="89" t="s">
        <v>345</v>
      </c>
      <c r="G236" s="89" t="s">
        <v>345</v>
      </c>
      <c r="H236" s="89" t="s">
        <v>345</v>
      </c>
      <c r="I236" s="89" t="s">
        <v>345</v>
      </c>
      <c r="J236" s="89" t="s">
        <v>345</v>
      </c>
      <c r="K236" s="89" t="s">
        <v>345</v>
      </c>
      <c r="L236" s="89" t="s">
        <v>345</v>
      </c>
      <c r="M236" s="89" t="s">
        <v>345</v>
      </c>
      <c r="N236" s="89" t="s">
        <v>345</v>
      </c>
      <c r="O236" s="89" t="s">
        <v>345</v>
      </c>
      <c r="P236" s="89" t="s">
        <v>345</v>
      </c>
      <c r="Q236" s="109" t="s">
        <v>345</v>
      </c>
      <c r="R236" s="264">
        <f t="shared" si="3"/>
        <v>0</v>
      </c>
      <c r="T236" s="89" t="s">
        <v>347</v>
      </c>
      <c r="U236" s="89" t="s">
        <v>347</v>
      </c>
      <c r="V236" s="89" t="s">
        <v>347</v>
      </c>
      <c r="W236" s="89" t="s">
        <v>347</v>
      </c>
      <c r="X236" s="89" t="s">
        <v>347</v>
      </c>
      <c r="Y236" s="89" t="s">
        <v>347</v>
      </c>
      <c r="Z236" s="89" t="s">
        <v>347</v>
      </c>
      <c r="AA236" s="89" t="s">
        <v>347</v>
      </c>
      <c r="AB236" s="89" t="s">
        <v>347</v>
      </c>
      <c r="AC236" s="89" t="s">
        <v>347</v>
      </c>
      <c r="AD236" s="89" t="s">
        <v>347</v>
      </c>
      <c r="AE236" s="109" t="s">
        <v>347</v>
      </c>
      <c r="AF236" s="122">
        <v>283.5</v>
      </c>
    </row>
    <row r="237" spans="2:32" x14ac:dyDescent="0.2">
      <c r="B237" s="121">
        <v>6220</v>
      </c>
      <c r="C237" s="199" t="s">
        <v>299</v>
      </c>
      <c r="D237" s="199" t="s">
        <v>347</v>
      </c>
      <c r="E237" s="217" t="s">
        <v>447</v>
      </c>
      <c r="F237" s="80">
        <v>0</v>
      </c>
      <c r="G237" s="81">
        <v>0</v>
      </c>
      <c r="H237" s="81">
        <v>0</v>
      </c>
      <c r="I237" s="81">
        <v>0</v>
      </c>
      <c r="J237" s="81">
        <v>0</v>
      </c>
      <c r="K237" s="81">
        <v>0</v>
      </c>
      <c r="L237" s="81">
        <v>0</v>
      </c>
      <c r="M237" s="81">
        <v>0</v>
      </c>
      <c r="N237" s="81">
        <v>0</v>
      </c>
      <c r="O237" s="81">
        <v>0</v>
      </c>
      <c r="P237" s="81">
        <v>0</v>
      </c>
      <c r="Q237" s="106">
        <v>0</v>
      </c>
      <c r="R237" s="265">
        <f t="shared" si="3"/>
        <v>0</v>
      </c>
      <c r="T237" s="80" t="s">
        <v>347</v>
      </c>
      <c r="U237" s="81" t="s">
        <v>347</v>
      </c>
      <c r="V237" s="81" t="s">
        <v>347</v>
      </c>
      <c r="W237" s="81" t="s">
        <v>347</v>
      </c>
      <c r="X237" s="81" t="s">
        <v>347</v>
      </c>
      <c r="Y237" s="81" t="s">
        <v>347</v>
      </c>
      <c r="Z237" s="81" t="s">
        <v>347</v>
      </c>
      <c r="AA237" s="81" t="s">
        <v>347</v>
      </c>
      <c r="AB237" s="81" t="s">
        <v>347</v>
      </c>
      <c r="AC237" s="81" t="s">
        <v>347</v>
      </c>
      <c r="AD237" s="81" t="s">
        <v>347</v>
      </c>
      <c r="AE237" s="106" t="s">
        <v>347</v>
      </c>
      <c r="AF237" s="122">
        <v>283.5</v>
      </c>
    </row>
    <row r="238" spans="2:32" x14ac:dyDescent="0.2">
      <c r="B238" s="121">
        <v>6221</v>
      </c>
      <c r="C238" s="199" t="s">
        <v>300</v>
      </c>
      <c r="D238" s="199" t="s">
        <v>454</v>
      </c>
      <c r="E238" s="229" t="s">
        <v>450</v>
      </c>
      <c r="F238" s="80">
        <v>829.87003031449171</v>
      </c>
      <c r="G238" s="81">
        <v>797.61414191088056</v>
      </c>
      <c r="H238" s="81">
        <v>842.81986134952524</v>
      </c>
      <c r="I238" s="81">
        <v>767.15118958348955</v>
      </c>
      <c r="J238" s="81">
        <v>970.17752474618794</v>
      </c>
      <c r="K238" s="81">
        <v>860.28434222327792</v>
      </c>
      <c r="L238" s="81">
        <v>749.40500516971815</v>
      </c>
      <c r="M238" s="81">
        <v>784.25887396340704</v>
      </c>
      <c r="N238" s="81">
        <v>1021.7398778375251</v>
      </c>
      <c r="O238" s="81">
        <v>864.35383408955443</v>
      </c>
      <c r="P238" s="81">
        <v>736.95809797948812</v>
      </c>
      <c r="Q238" s="106">
        <v>860.38155612401374</v>
      </c>
      <c r="R238" s="265">
        <f t="shared" si="3"/>
        <v>10085.01433529156</v>
      </c>
      <c r="T238" s="80" t="s">
        <v>347</v>
      </c>
      <c r="U238" s="81" t="s">
        <v>347</v>
      </c>
      <c r="V238" s="81" t="s">
        <v>347</v>
      </c>
      <c r="W238" s="81" t="s">
        <v>347</v>
      </c>
      <c r="X238" s="81" t="s">
        <v>347</v>
      </c>
      <c r="Y238" s="81" t="s">
        <v>347</v>
      </c>
      <c r="Z238" s="81" t="s">
        <v>347</v>
      </c>
      <c r="AA238" s="81" t="s">
        <v>347</v>
      </c>
      <c r="AB238" s="81" t="s">
        <v>347</v>
      </c>
      <c r="AC238" s="81" t="s">
        <v>347</v>
      </c>
      <c r="AD238" s="81" t="s">
        <v>347</v>
      </c>
      <c r="AE238" s="106" t="s">
        <v>347</v>
      </c>
      <c r="AF238" s="122">
        <v>283.5</v>
      </c>
    </row>
    <row r="239" spans="2:32" x14ac:dyDescent="0.2">
      <c r="B239" s="121">
        <v>6217</v>
      </c>
      <c r="C239" s="199" t="s">
        <v>301</v>
      </c>
      <c r="D239" s="199" t="s">
        <v>455</v>
      </c>
      <c r="E239" s="217" t="s">
        <v>447</v>
      </c>
      <c r="F239" s="80">
        <v>968.18170203357363</v>
      </c>
      <c r="G239" s="81">
        <v>930.54983222936073</v>
      </c>
      <c r="H239" s="81">
        <v>983.28983824111276</v>
      </c>
      <c r="I239" s="81">
        <v>895.00972118073787</v>
      </c>
      <c r="J239" s="81">
        <v>1131.8737788705528</v>
      </c>
      <c r="K239" s="81">
        <v>1003.6650659271577</v>
      </c>
      <c r="L239" s="81">
        <v>874.30583936467121</v>
      </c>
      <c r="M239" s="81">
        <v>914.96868629064159</v>
      </c>
      <c r="N239" s="81">
        <v>1192.0298574771125</v>
      </c>
      <c r="O239" s="81">
        <v>1008.4128064378134</v>
      </c>
      <c r="P239" s="81">
        <v>859.78444764273604</v>
      </c>
      <c r="Q239" s="106">
        <v>1003.7784821446826</v>
      </c>
      <c r="R239" s="265">
        <f t="shared" si="3"/>
        <v>11765.850057840153</v>
      </c>
      <c r="T239" s="80" t="s">
        <v>347</v>
      </c>
      <c r="U239" s="81" t="s">
        <v>347</v>
      </c>
      <c r="V239" s="81" t="s">
        <v>347</v>
      </c>
      <c r="W239" s="81" t="s">
        <v>347</v>
      </c>
      <c r="X239" s="81" t="s">
        <v>347</v>
      </c>
      <c r="Y239" s="81" t="s">
        <v>347</v>
      </c>
      <c r="Z239" s="81" t="s">
        <v>347</v>
      </c>
      <c r="AA239" s="81" t="s">
        <v>347</v>
      </c>
      <c r="AB239" s="81" t="s">
        <v>347</v>
      </c>
      <c r="AC239" s="81" t="s">
        <v>347</v>
      </c>
      <c r="AD239" s="81" t="s">
        <v>347</v>
      </c>
      <c r="AE239" s="106" t="s">
        <v>347</v>
      </c>
      <c r="AF239" s="134">
        <v>0</v>
      </c>
    </row>
    <row r="240" spans="2:32" x14ac:dyDescent="0.2">
      <c r="B240" s="131" t="s">
        <v>302</v>
      </c>
      <c r="C240" s="196" t="s">
        <v>282</v>
      </c>
      <c r="D240" s="196" t="s">
        <v>347</v>
      </c>
      <c r="E240" s="214"/>
      <c r="F240" s="88" t="s">
        <v>345</v>
      </c>
      <c r="G240" s="89" t="s">
        <v>345</v>
      </c>
      <c r="H240" s="89" t="s">
        <v>345</v>
      </c>
      <c r="I240" s="89" t="s">
        <v>345</v>
      </c>
      <c r="J240" s="89" t="s">
        <v>345</v>
      </c>
      <c r="K240" s="89" t="s">
        <v>345</v>
      </c>
      <c r="L240" s="89" t="s">
        <v>345</v>
      </c>
      <c r="M240" s="89" t="s">
        <v>345</v>
      </c>
      <c r="N240" s="89" t="s">
        <v>345</v>
      </c>
      <c r="O240" s="89" t="s">
        <v>345</v>
      </c>
      <c r="P240" s="89" t="s">
        <v>345</v>
      </c>
      <c r="Q240" s="109" t="s">
        <v>345</v>
      </c>
      <c r="R240" s="264">
        <f t="shared" si="3"/>
        <v>0</v>
      </c>
      <c r="T240" s="88" t="s">
        <v>347</v>
      </c>
      <c r="U240" s="89" t="s">
        <v>347</v>
      </c>
      <c r="V240" s="89" t="s">
        <v>347</v>
      </c>
      <c r="W240" s="89" t="s">
        <v>347</v>
      </c>
      <c r="X240" s="89" t="s">
        <v>347</v>
      </c>
      <c r="Y240" s="89" t="s">
        <v>347</v>
      </c>
      <c r="Z240" s="89" t="s">
        <v>347</v>
      </c>
      <c r="AA240" s="89" t="s">
        <v>347</v>
      </c>
      <c r="AB240" s="89" t="s">
        <v>347</v>
      </c>
      <c r="AC240" s="89" t="s">
        <v>347</v>
      </c>
      <c r="AD240" s="89" t="s">
        <v>347</v>
      </c>
      <c r="AE240" s="109" t="s">
        <v>347</v>
      </c>
      <c r="AF240" s="122">
        <v>195.5</v>
      </c>
    </row>
    <row r="241" spans="2:32" x14ac:dyDescent="0.2">
      <c r="B241" s="131" t="s">
        <v>303</v>
      </c>
      <c r="C241" s="196" t="s">
        <v>274</v>
      </c>
      <c r="D241" s="196" t="s">
        <v>347</v>
      </c>
      <c r="E241" s="214"/>
      <c r="F241" s="88" t="s">
        <v>345</v>
      </c>
      <c r="G241" s="89" t="s">
        <v>345</v>
      </c>
      <c r="H241" s="89" t="s">
        <v>345</v>
      </c>
      <c r="I241" s="89" t="s">
        <v>345</v>
      </c>
      <c r="J241" s="89" t="s">
        <v>345</v>
      </c>
      <c r="K241" s="89" t="s">
        <v>345</v>
      </c>
      <c r="L241" s="89" t="s">
        <v>345</v>
      </c>
      <c r="M241" s="89" t="s">
        <v>345</v>
      </c>
      <c r="N241" s="89" t="s">
        <v>345</v>
      </c>
      <c r="O241" s="89" t="s">
        <v>345</v>
      </c>
      <c r="P241" s="89" t="s">
        <v>345</v>
      </c>
      <c r="Q241" s="109" t="s">
        <v>345</v>
      </c>
      <c r="R241" s="264">
        <f t="shared" si="3"/>
        <v>0</v>
      </c>
      <c r="T241" s="88" t="s">
        <v>347</v>
      </c>
      <c r="U241" s="89" t="s">
        <v>347</v>
      </c>
      <c r="V241" s="89" t="s">
        <v>347</v>
      </c>
      <c r="W241" s="89" t="s">
        <v>347</v>
      </c>
      <c r="X241" s="89" t="s">
        <v>347</v>
      </c>
      <c r="Y241" s="89" t="s">
        <v>347</v>
      </c>
      <c r="Z241" s="89" t="s">
        <v>347</v>
      </c>
      <c r="AA241" s="89" t="s">
        <v>347</v>
      </c>
      <c r="AB241" s="89" t="s">
        <v>347</v>
      </c>
      <c r="AC241" s="89" t="s">
        <v>347</v>
      </c>
      <c r="AD241" s="89" t="s">
        <v>347</v>
      </c>
      <c r="AE241" s="109" t="s">
        <v>347</v>
      </c>
      <c r="AF241" s="134">
        <v>0</v>
      </c>
    </row>
    <row r="242" spans="2:32" x14ac:dyDescent="0.2">
      <c r="B242" s="131" t="s">
        <v>304</v>
      </c>
      <c r="C242" s="196" t="s">
        <v>305</v>
      </c>
      <c r="D242" s="196" t="s">
        <v>347</v>
      </c>
      <c r="E242" s="214"/>
      <c r="F242" s="88" t="s">
        <v>345</v>
      </c>
      <c r="G242" s="89" t="s">
        <v>345</v>
      </c>
      <c r="H242" s="89" t="s">
        <v>345</v>
      </c>
      <c r="I242" s="89" t="s">
        <v>345</v>
      </c>
      <c r="J242" s="89" t="s">
        <v>345</v>
      </c>
      <c r="K242" s="89" t="s">
        <v>345</v>
      </c>
      <c r="L242" s="89" t="s">
        <v>345</v>
      </c>
      <c r="M242" s="89" t="s">
        <v>345</v>
      </c>
      <c r="N242" s="89" t="s">
        <v>345</v>
      </c>
      <c r="O242" s="89" t="s">
        <v>345</v>
      </c>
      <c r="P242" s="89" t="s">
        <v>345</v>
      </c>
      <c r="Q242" s="109" t="s">
        <v>345</v>
      </c>
      <c r="R242" s="264">
        <f t="shared" si="3"/>
        <v>0</v>
      </c>
      <c r="T242" s="88" t="s">
        <v>347</v>
      </c>
      <c r="U242" s="89" t="s">
        <v>347</v>
      </c>
      <c r="V242" s="89" t="s">
        <v>347</v>
      </c>
      <c r="W242" s="89" t="s">
        <v>347</v>
      </c>
      <c r="X242" s="89" t="s">
        <v>347</v>
      </c>
      <c r="Y242" s="89" t="s">
        <v>347</v>
      </c>
      <c r="Z242" s="89" t="s">
        <v>347</v>
      </c>
      <c r="AA242" s="89" t="s">
        <v>347</v>
      </c>
      <c r="AB242" s="89" t="s">
        <v>347</v>
      </c>
      <c r="AC242" s="89" t="s">
        <v>347</v>
      </c>
      <c r="AD242" s="89" t="s">
        <v>347</v>
      </c>
      <c r="AE242" s="109" t="s">
        <v>347</v>
      </c>
      <c r="AF242" s="122">
        <v>283.5</v>
      </c>
    </row>
    <row r="243" spans="2:32" x14ac:dyDescent="0.2">
      <c r="B243" s="131" t="s">
        <v>306</v>
      </c>
      <c r="C243" s="196" t="s">
        <v>307</v>
      </c>
      <c r="D243" s="196" t="s">
        <v>347</v>
      </c>
      <c r="E243" s="214"/>
      <c r="F243" s="88" t="s">
        <v>345</v>
      </c>
      <c r="G243" s="89" t="s">
        <v>345</v>
      </c>
      <c r="H243" s="89" t="s">
        <v>345</v>
      </c>
      <c r="I243" s="89" t="s">
        <v>345</v>
      </c>
      <c r="J243" s="89" t="s">
        <v>345</v>
      </c>
      <c r="K243" s="89" t="s">
        <v>345</v>
      </c>
      <c r="L243" s="89" t="s">
        <v>345</v>
      </c>
      <c r="M243" s="89" t="s">
        <v>345</v>
      </c>
      <c r="N243" s="89" t="s">
        <v>345</v>
      </c>
      <c r="O243" s="89" t="s">
        <v>345</v>
      </c>
      <c r="P243" s="89" t="s">
        <v>345</v>
      </c>
      <c r="Q243" s="109" t="s">
        <v>345</v>
      </c>
      <c r="R243" s="264">
        <f t="shared" si="3"/>
        <v>0</v>
      </c>
      <c r="T243" s="88" t="s">
        <v>347</v>
      </c>
      <c r="U243" s="89" t="s">
        <v>347</v>
      </c>
      <c r="V243" s="89" t="s">
        <v>347</v>
      </c>
      <c r="W243" s="89" t="s">
        <v>347</v>
      </c>
      <c r="X243" s="89" t="s">
        <v>347</v>
      </c>
      <c r="Y243" s="89" t="s">
        <v>347</v>
      </c>
      <c r="Z243" s="89" t="s">
        <v>347</v>
      </c>
      <c r="AA243" s="89" t="s">
        <v>347</v>
      </c>
      <c r="AB243" s="89" t="s">
        <v>347</v>
      </c>
      <c r="AC243" s="89" t="s">
        <v>347</v>
      </c>
      <c r="AD243" s="89" t="s">
        <v>347</v>
      </c>
      <c r="AE243" s="109" t="s">
        <v>347</v>
      </c>
      <c r="AF243" s="134">
        <v>0</v>
      </c>
    </row>
    <row r="244" spans="2:32" x14ac:dyDescent="0.2">
      <c r="B244" s="212" t="s">
        <v>308</v>
      </c>
      <c r="C244" s="200" t="s">
        <v>309</v>
      </c>
      <c r="D244" s="200" t="s">
        <v>347</v>
      </c>
      <c r="E244" s="221"/>
      <c r="F244" s="92" t="s">
        <v>345</v>
      </c>
      <c r="G244" s="93" t="s">
        <v>345</v>
      </c>
      <c r="H244" s="93" t="s">
        <v>345</v>
      </c>
      <c r="I244" s="93" t="s">
        <v>345</v>
      </c>
      <c r="J244" s="93" t="s">
        <v>345</v>
      </c>
      <c r="K244" s="93" t="s">
        <v>345</v>
      </c>
      <c r="L244" s="93" t="s">
        <v>345</v>
      </c>
      <c r="M244" s="93" t="s">
        <v>345</v>
      </c>
      <c r="N244" s="93" t="s">
        <v>345</v>
      </c>
      <c r="O244" s="93" t="s">
        <v>345</v>
      </c>
      <c r="P244" s="93" t="s">
        <v>345</v>
      </c>
      <c r="Q244" s="111" t="s">
        <v>345</v>
      </c>
      <c r="R244" s="267">
        <f t="shared" si="3"/>
        <v>0</v>
      </c>
      <c r="T244" s="92" t="s">
        <v>347</v>
      </c>
      <c r="U244" s="93" t="s">
        <v>347</v>
      </c>
      <c r="V244" s="93" t="s">
        <v>347</v>
      </c>
      <c r="W244" s="93" t="s">
        <v>347</v>
      </c>
      <c r="X244" s="93" t="s">
        <v>347</v>
      </c>
      <c r="Y244" s="93" t="s">
        <v>347</v>
      </c>
      <c r="Z244" s="93" t="s">
        <v>347</v>
      </c>
      <c r="AA244" s="93" t="s">
        <v>347</v>
      </c>
      <c r="AB244" s="93" t="s">
        <v>347</v>
      </c>
      <c r="AC244" s="93" t="s">
        <v>347</v>
      </c>
      <c r="AD244" s="93" t="s">
        <v>347</v>
      </c>
      <c r="AE244" s="111" t="s">
        <v>347</v>
      </c>
      <c r="AF244" s="122">
        <v>283.5</v>
      </c>
    </row>
    <row r="245" spans="2:32" x14ac:dyDescent="0.2">
      <c r="B245" s="121">
        <v>6219</v>
      </c>
      <c r="C245" s="182" t="s">
        <v>310</v>
      </c>
      <c r="D245" s="182" t="s">
        <v>451</v>
      </c>
      <c r="E245" s="229" t="s">
        <v>448</v>
      </c>
      <c r="F245" s="239">
        <v>663.8960242515933</v>
      </c>
      <c r="G245" s="81">
        <v>638.0913135287044</v>
      </c>
      <c r="H245" s="81">
        <v>674.25588907962003</v>
      </c>
      <c r="I245" s="81">
        <v>613.72095166679162</v>
      </c>
      <c r="J245" s="81">
        <v>776.14201979695042</v>
      </c>
      <c r="K245" s="81">
        <v>688.22747377862231</v>
      </c>
      <c r="L245" s="81">
        <v>599.52400413577436</v>
      </c>
      <c r="M245" s="81">
        <v>627.40709917072547</v>
      </c>
      <c r="N245" s="81">
        <v>817.39190227001995</v>
      </c>
      <c r="O245" s="81">
        <v>691.48306727164345</v>
      </c>
      <c r="P245" s="81">
        <v>589.56647838359038</v>
      </c>
      <c r="Q245" s="106">
        <v>688.30524489921095</v>
      </c>
      <c r="R245" s="265">
        <f t="shared" si="3"/>
        <v>8068.0114682332478</v>
      </c>
      <c r="T245" s="239" t="s">
        <v>347</v>
      </c>
      <c r="U245" s="81" t="s">
        <v>347</v>
      </c>
      <c r="V245" s="81" t="s">
        <v>347</v>
      </c>
      <c r="W245" s="81" t="s">
        <v>347</v>
      </c>
      <c r="X245" s="81" t="s">
        <v>347</v>
      </c>
      <c r="Y245" s="81" t="s">
        <v>347</v>
      </c>
      <c r="Z245" s="81" t="s">
        <v>347</v>
      </c>
      <c r="AA245" s="81" t="s">
        <v>347</v>
      </c>
      <c r="AB245" s="81" t="s">
        <v>347</v>
      </c>
      <c r="AC245" s="81" t="s">
        <v>347</v>
      </c>
      <c r="AD245" s="81" t="s">
        <v>347</v>
      </c>
      <c r="AE245" s="106" t="s">
        <v>347</v>
      </c>
      <c r="AF245" s="122">
        <v>195.5</v>
      </c>
    </row>
    <row r="246" spans="2:32" x14ac:dyDescent="0.2">
      <c r="B246" s="121">
        <v>6213</v>
      </c>
      <c r="C246" s="182" t="s">
        <v>311</v>
      </c>
      <c r="D246" s="182" t="s">
        <v>39</v>
      </c>
      <c r="E246" s="217" t="s">
        <v>447</v>
      </c>
      <c r="F246" s="239">
        <v>1206.2160890621137</v>
      </c>
      <c r="G246" s="81">
        <v>1159.3321552674649</v>
      </c>
      <c r="H246" s="81">
        <v>1225.0386684715349</v>
      </c>
      <c r="I246" s="81">
        <v>1115.0542540596023</v>
      </c>
      <c r="J246" s="81">
        <v>1410.1530322185845</v>
      </c>
      <c r="K246" s="81">
        <v>1250.4232914215345</v>
      </c>
      <c r="L246" s="81">
        <v>1089.2601750141853</v>
      </c>
      <c r="M246" s="81">
        <v>1139.9202733058119</v>
      </c>
      <c r="N246" s="81">
        <v>1485.0989124368425</v>
      </c>
      <c r="O246" s="81">
        <v>1256.3382978491672</v>
      </c>
      <c r="P246" s="81">
        <v>1071.1685954131858</v>
      </c>
      <c r="Q246" s="106">
        <v>1250.5645918262539</v>
      </c>
      <c r="R246" s="265">
        <f t="shared" si="3"/>
        <v>14658.568336346283</v>
      </c>
      <c r="T246" s="239" t="s">
        <v>347</v>
      </c>
      <c r="U246" s="81" t="s">
        <v>347</v>
      </c>
      <c r="V246" s="81" t="s">
        <v>347</v>
      </c>
      <c r="W246" s="81" t="s">
        <v>347</v>
      </c>
      <c r="X246" s="81" t="s">
        <v>347</v>
      </c>
      <c r="Y246" s="81" t="s">
        <v>347</v>
      </c>
      <c r="Z246" s="81" t="s">
        <v>347</v>
      </c>
      <c r="AA246" s="81" t="s">
        <v>347</v>
      </c>
      <c r="AB246" s="81" t="s">
        <v>347</v>
      </c>
      <c r="AC246" s="81" t="s">
        <v>347</v>
      </c>
      <c r="AD246" s="81" t="s">
        <v>347</v>
      </c>
      <c r="AE246" s="106" t="s">
        <v>347</v>
      </c>
      <c r="AF246" s="122">
        <v>283.5</v>
      </c>
    </row>
    <row r="247" spans="2:32" x14ac:dyDescent="0.2">
      <c r="B247" s="131" t="s">
        <v>312</v>
      </c>
      <c r="C247" s="179" t="s">
        <v>313</v>
      </c>
      <c r="D247" s="179" t="s">
        <v>347</v>
      </c>
      <c r="E247" s="214" t="s">
        <v>361</v>
      </c>
      <c r="F247" s="240" t="s">
        <v>345</v>
      </c>
      <c r="G247" s="89" t="s">
        <v>345</v>
      </c>
      <c r="H247" s="89" t="s">
        <v>345</v>
      </c>
      <c r="I247" s="89" t="s">
        <v>345</v>
      </c>
      <c r="J247" s="89" t="s">
        <v>345</v>
      </c>
      <c r="K247" s="89" t="s">
        <v>345</v>
      </c>
      <c r="L247" s="89" t="s">
        <v>345</v>
      </c>
      <c r="M247" s="89" t="s">
        <v>345</v>
      </c>
      <c r="N247" s="89" t="s">
        <v>345</v>
      </c>
      <c r="O247" s="89" t="s">
        <v>345</v>
      </c>
      <c r="P247" s="89" t="s">
        <v>345</v>
      </c>
      <c r="Q247" s="109" t="s">
        <v>345</v>
      </c>
      <c r="R247" s="264">
        <f t="shared" si="3"/>
        <v>0</v>
      </c>
      <c r="T247" s="240" t="s">
        <v>347</v>
      </c>
      <c r="U247" s="89" t="s">
        <v>347</v>
      </c>
      <c r="V247" s="89" t="s">
        <v>347</v>
      </c>
      <c r="W247" s="89" t="s">
        <v>347</v>
      </c>
      <c r="X247" s="89" t="s">
        <v>347</v>
      </c>
      <c r="Y247" s="89" t="s">
        <v>347</v>
      </c>
      <c r="Z247" s="89" t="s">
        <v>347</v>
      </c>
      <c r="AA247" s="89" t="s">
        <v>347</v>
      </c>
      <c r="AB247" s="89" t="s">
        <v>347</v>
      </c>
      <c r="AC247" s="89" t="s">
        <v>347</v>
      </c>
      <c r="AD247" s="89" t="s">
        <v>347</v>
      </c>
      <c r="AE247" s="109" t="s">
        <v>347</v>
      </c>
      <c r="AF247" s="122">
        <v>195.5</v>
      </c>
    </row>
    <row r="248" spans="2:32" x14ac:dyDescent="0.2">
      <c r="B248" s="121">
        <v>6225</v>
      </c>
      <c r="C248" s="182" t="s">
        <v>414</v>
      </c>
      <c r="D248" s="182" t="s">
        <v>36</v>
      </c>
      <c r="E248" s="217" t="s">
        <v>447</v>
      </c>
      <c r="F248" s="239">
        <v>829.87003031449171</v>
      </c>
      <c r="G248" s="81">
        <v>797.61414191088056</v>
      </c>
      <c r="H248" s="81">
        <v>842.81986134952524</v>
      </c>
      <c r="I248" s="81">
        <v>767.15118958348955</v>
      </c>
      <c r="J248" s="81">
        <v>970.17752474618794</v>
      </c>
      <c r="K248" s="81">
        <v>860.28434222327792</v>
      </c>
      <c r="L248" s="81">
        <v>749.40500516971815</v>
      </c>
      <c r="M248" s="81">
        <v>784.25887396340704</v>
      </c>
      <c r="N248" s="81">
        <v>1021.7398778375251</v>
      </c>
      <c r="O248" s="81">
        <v>864.35383408955443</v>
      </c>
      <c r="P248" s="81">
        <v>736.95809797948812</v>
      </c>
      <c r="Q248" s="106">
        <v>860.38155612401374</v>
      </c>
      <c r="R248" s="265">
        <f t="shared" si="3"/>
        <v>10085.01433529156</v>
      </c>
      <c r="T248" s="239" t="s">
        <v>347</v>
      </c>
      <c r="U248" s="81" t="s">
        <v>347</v>
      </c>
      <c r="V248" s="81" t="s">
        <v>347</v>
      </c>
      <c r="W248" s="81" t="s">
        <v>347</v>
      </c>
      <c r="X248" s="81" t="s">
        <v>347</v>
      </c>
      <c r="Y248" s="81" t="s">
        <v>347</v>
      </c>
      <c r="Z248" s="81" t="s">
        <v>347</v>
      </c>
      <c r="AA248" s="81" t="s">
        <v>347</v>
      </c>
      <c r="AB248" s="81" t="s">
        <v>347</v>
      </c>
      <c r="AC248" s="81" t="s">
        <v>347</v>
      </c>
      <c r="AD248" s="81" t="s">
        <v>347</v>
      </c>
      <c r="AE248" s="106" t="s">
        <v>347</v>
      </c>
      <c r="AF248" s="122">
        <v>195.5</v>
      </c>
    </row>
    <row r="249" spans="2:32" x14ac:dyDescent="0.2">
      <c r="B249" s="121">
        <v>6226</v>
      </c>
      <c r="C249" s="182" t="s">
        <v>314</v>
      </c>
      <c r="D249" s="182" t="s">
        <v>452</v>
      </c>
      <c r="E249" s="217" t="s">
        <v>448</v>
      </c>
      <c r="F249" s="239">
        <v>1014.285592606601</v>
      </c>
      <c r="G249" s="81">
        <v>974.8617290021873</v>
      </c>
      <c r="H249" s="81">
        <v>1030.1131638716417</v>
      </c>
      <c r="I249" s="81">
        <v>937.62923171315367</v>
      </c>
      <c r="J249" s="81">
        <v>1185.7725302453407</v>
      </c>
      <c r="K249" s="81">
        <v>1051.4586404951174</v>
      </c>
      <c r="L249" s="81">
        <v>915.93945076298871</v>
      </c>
      <c r="M249" s="81">
        <v>958.53862373305287</v>
      </c>
      <c r="N249" s="81">
        <v>1248.7931840236415</v>
      </c>
      <c r="O249" s="81">
        <v>1056.4324638872329</v>
      </c>
      <c r="P249" s="81">
        <v>900.72656419715179</v>
      </c>
      <c r="Q249" s="106">
        <v>1051.5774574849054</v>
      </c>
      <c r="R249" s="265">
        <f t="shared" si="3"/>
        <v>12326.128632023017</v>
      </c>
      <c r="T249" s="239" t="s">
        <v>347</v>
      </c>
      <c r="U249" s="81" t="s">
        <v>347</v>
      </c>
      <c r="V249" s="81" t="s">
        <v>347</v>
      </c>
      <c r="W249" s="81" t="s">
        <v>347</v>
      </c>
      <c r="X249" s="81" t="s">
        <v>347</v>
      </c>
      <c r="Y249" s="81" t="s">
        <v>347</v>
      </c>
      <c r="Z249" s="81" t="s">
        <v>347</v>
      </c>
      <c r="AA249" s="81" t="s">
        <v>347</v>
      </c>
      <c r="AB249" s="81" t="s">
        <v>347</v>
      </c>
      <c r="AC249" s="81" t="s">
        <v>347</v>
      </c>
      <c r="AD249" s="81" t="s">
        <v>347</v>
      </c>
      <c r="AE249" s="106" t="s">
        <v>347</v>
      </c>
      <c r="AF249" s="122">
        <v>283.5</v>
      </c>
    </row>
    <row r="250" spans="2:32" x14ac:dyDescent="0.2">
      <c r="B250" s="121">
        <v>6235</v>
      </c>
      <c r="C250" s="182" t="s">
        <v>315</v>
      </c>
      <c r="D250" s="182" t="s">
        <v>4</v>
      </c>
      <c r="E250" s="217" t="s">
        <v>450</v>
      </c>
      <c r="F250" s="239">
        <v>1014.285592606601</v>
      </c>
      <c r="G250" s="81">
        <v>974.8617290021873</v>
      </c>
      <c r="H250" s="81">
        <v>1030.1131638716417</v>
      </c>
      <c r="I250" s="81">
        <v>937.62923171315367</v>
      </c>
      <c r="J250" s="81">
        <v>1185.7725302453407</v>
      </c>
      <c r="K250" s="81">
        <v>1051.4586404951174</v>
      </c>
      <c r="L250" s="81">
        <v>915.93945076298871</v>
      </c>
      <c r="M250" s="81">
        <v>958.53862373305287</v>
      </c>
      <c r="N250" s="81">
        <v>1248.7931840236415</v>
      </c>
      <c r="O250" s="81">
        <v>1056.4324638872329</v>
      </c>
      <c r="P250" s="81">
        <v>900.72656419715179</v>
      </c>
      <c r="Q250" s="106">
        <v>1051.5774574849054</v>
      </c>
      <c r="R250" s="265">
        <f t="shared" si="3"/>
        <v>12326.128632023017</v>
      </c>
      <c r="T250" s="239" t="s">
        <v>347</v>
      </c>
      <c r="U250" s="81" t="s">
        <v>347</v>
      </c>
      <c r="V250" s="81" t="s">
        <v>347</v>
      </c>
      <c r="W250" s="81" t="s">
        <v>347</v>
      </c>
      <c r="X250" s="81" t="s">
        <v>347</v>
      </c>
      <c r="Y250" s="81" t="s">
        <v>347</v>
      </c>
      <c r="Z250" s="81" t="s">
        <v>347</v>
      </c>
      <c r="AA250" s="81" t="s">
        <v>347</v>
      </c>
      <c r="AB250" s="81" t="s">
        <v>347</v>
      </c>
      <c r="AC250" s="81" t="s">
        <v>347</v>
      </c>
      <c r="AD250" s="81" t="s">
        <v>347</v>
      </c>
      <c r="AE250" s="106" t="s">
        <v>347</v>
      </c>
      <c r="AF250" s="122">
        <v>283.5</v>
      </c>
    </row>
    <row r="251" spans="2:32" x14ac:dyDescent="0.2">
      <c r="B251" s="131" t="s">
        <v>316</v>
      </c>
      <c r="C251" s="179" t="s">
        <v>317</v>
      </c>
      <c r="D251" s="179" t="s">
        <v>347</v>
      </c>
      <c r="E251" s="214" t="s">
        <v>361</v>
      </c>
      <c r="F251" s="240" t="s">
        <v>345</v>
      </c>
      <c r="G251" s="89" t="s">
        <v>345</v>
      </c>
      <c r="H251" s="89" t="s">
        <v>345</v>
      </c>
      <c r="I251" s="89" t="s">
        <v>345</v>
      </c>
      <c r="J251" s="89" t="s">
        <v>345</v>
      </c>
      <c r="K251" s="89" t="s">
        <v>345</v>
      </c>
      <c r="L251" s="89" t="s">
        <v>345</v>
      </c>
      <c r="M251" s="89" t="s">
        <v>345</v>
      </c>
      <c r="N251" s="89" t="s">
        <v>345</v>
      </c>
      <c r="O251" s="89" t="s">
        <v>345</v>
      </c>
      <c r="P251" s="89" t="s">
        <v>345</v>
      </c>
      <c r="Q251" s="109" t="s">
        <v>345</v>
      </c>
      <c r="R251" s="264">
        <f t="shared" si="3"/>
        <v>0</v>
      </c>
      <c r="T251" s="240" t="s">
        <v>347</v>
      </c>
      <c r="U251" s="89" t="s">
        <v>347</v>
      </c>
      <c r="V251" s="89" t="s">
        <v>347</v>
      </c>
      <c r="W251" s="89" t="s">
        <v>347</v>
      </c>
      <c r="X251" s="89" t="s">
        <v>347</v>
      </c>
      <c r="Y251" s="89" t="s">
        <v>347</v>
      </c>
      <c r="Z251" s="89" t="s">
        <v>347</v>
      </c>
      <c r="AA251" s="89" t="s">
        <v>347</v>
      </c>
      <c r="AB251" s="89" t="s">
        <v>347</v>
      </c>
      <c r="AC251" s="89" t="s">
        <v>347</v>
      </c>
      <c r="AD251" s="89" t="s">
        <v>347</v>
      </c>
      <c r="AE251" s="109" t="s">
        <v>347</v>
      </c>
      <c r="AF251" s="122">
        <v>195.5</v>
      </c>
    </row>
    <row r="252" spans="2:32" x14ac:dyDescent="0.2">
      <c r="B252" s="121">
        <v>6232</v>
      </c>
      <c r="C252" s="182" t="s">
        <v>318</v>
      </c>
      <c r="D252" s="182" t="s">
        <v>451</v>
      </c>
      <c r="E252" s="217" t="s">
        <v>450</v>
      </c>
      <c r="F252" s="239">
        <v>922.07781146054629</v>
      </c>
      <c r="G252" s="81">
        <v>886.23793545653393</v>
      </c>
      <c r="H252" s="81">
        <v>936.46651261058344</v>
      </c>
      <c r="I252" s="81">
        <v>852.39021064832161</v>
      </c>
      <c r="J252" s="81">
        <v>1077.9750274957642</v>
      </c>
      <c r="K252" s="81">
        <v>955.87149135919753</v>
      </c>
      <c r="L252" s="81">
        <v>832.67222796635326</v>
      </c>
      <c r="M252" s="81">
        <v>871.39874884822973</v>
      </c>
      <c r="N252" s="81">
        <v>1135.266530930583</v>
      </c>
      <c r="O252" s="81">
        <v>960.39314898839348</v>
      </c>
      <c r="P252" s="81">
        <v>818.84233108831984</v>
      </c>
      <c r="Q252" s="106">
        <v>955.97950680445945</v>
      </c>
      <c r="R252" s="265">
        <f t="shared" si="3"/>
        <v>11205.571483657284</v>
      </c>
      <c r="T252" s="239" t="s">
        <v>347</v>
      </c>
      <c r="U252" s="81" t="s">
        <v>347</v>
      </c>
      <c r="V252" s="81" t="s">
        <v>347</v>
      </c>
      <c r="W252" s="81" t="s">
        <v>347</v>
      </c>
      <c r="X252" s="81" t="s">
        <v>347</v>
      </c>
      <c r="Y252" s="81" t="s">
        <v>347</v>
      </c>
      <c r="Z252" s="81" t="s">
        <v>347</v>
      </c>
      <c r="AA252" s="81" t="s">
        <v>347</v>
      </c>
      <c r="AB252" s="81" t="s">
        <v>347</v>
      </c>
      <c r="AC252" s="81" t="s">
        <v>347</v>
      </c>
      <c r="AD252" s="81" t="s">
        <v>347</v>
      </c>
      <c r="AE252" s="106" t="s">
        <v>347</v>
      </c>
      <c r="AF252" s="122">
        <v>195.5</v>
      </c>
    </row>
    <row r="253" spans="2:32" x14ac:dyDescent="0.2">
      <c r="B253" s="121">
        <v>6239</v>
      </c>
      <c r="C253" s="182" t="s">
        <v>319</v>
      </c>
      <c r="D253" s="182" t="s">
        <v>39</v>
      </c>
      <c r="E253" s="217" t="s">
        <v>447</v>
      </c>
      <c r="F253" s="239">
        <v>848.31158654370256</v>
      </c>
      <c r="G253" s="81">
        <v>815.33890062001126</v>
      </c>
      <c r="H253" s="81">
        <v>861.54919160173677</v>
      </c>
      <c r="I253" s="81">
        <v>784.19899379645585</v>
      </c>
      <c r="J253" s="81">
        <v>991.73702529610318</v>
      </c>
      <c r="K253" s="81">
        <v>879.40177205046177</v>
      </c>
      <c r="L253" s="81">
        <v>766.05844972904504</v>
      </c>
      <c r="M253" s="81">
        <v>801.68684894037142</v>
      </c>
      <c r="N253" s="81">
        <v>1044.4452084561367</v>
      </c>
      <c r="O253" s="81">
        <v>883.56169706932224</v>
      </c>
      <c r="P253" s="81">
        <v>753.33494460125439</v>
      </c>
      <c r="Q253" s="106">
        <v>879.50114626010293</v>
      </c>
      <c r="R253" s="265">
        <f t="shared" si="3"/>
        <v>10309.125764964705</v>
      </c>
      <c r="T253" s="239" t="s">
        <v>347</v>
      </c>
      <c r="U253" s="81" t="s">
        <v>347</v>
      </c>
      <c r="V253" s="81" t="s">
        <v>347</v>
      </c>
      <c r="W253" s="81" t="s">
        <v>347</v>
      </c>
      <c r="X253" s="81" t="s">
        <v>347</v>
      </c>
      <c r="Y253" s="81" t="s">
        <v>347</v>
      </c>
      <c r="Z253" s="81" t="s">
        <v>347</v>
      </c>
      <c r="AA253" s="81" t="s">
        <v>347</v>
      </c>
      <c r="AB253" s="81" t="s">
        <v>347</v>
      </c>
      <c r="AC253" s="81" t="s">
        <v>347</v>
      </c>
      <c r="AD253" s="81" t="s">
        <v>347</v>
      </c>
      <c r="AE253" s="106" t="s">
        <v>347</v>
      </c>
      <c r="AF253" s="122">
        <v>195.5</v>
      </c>
    </row>
    <row r="254" spans="2:32" x14ac:dyDescent="0.2">
      <c r="B254" s="121">
        <v>6231</v>
      </c>
      <c r="C254" s="182" t="s">
        <v>320</v>
      </c>
      <c r="D254" s="182" t="s">
        <v>39</v>
      </c>
      <c r="E254" s="217" t="s">
        <v>450</v>
      </c>
      <c r="F254" s="239">
        <v>922.07781146054629</v>
      </c>
      <c r="G254" s="81">
        <v>886.23793545653393</v>
      </c>
      <c r="H254" s="81">
        <v>936.46651261058344</v>
      </c>
      <c r="I254" s="81">
        <v>852.39021064832161</v>
      </c>
      <c r="J254" s="81">
        <v>1077.9750274957642</v>
      </c>
      <c r="K254" s="81">
        <v>955.87149135919753</v>
      </c>
      <c r="L254" s="81">
        <v>832.67222796635326</v>
      </c>
      <c r="M254" s="81">
        <v>871.39874884822973</v>
      </c>
      <c r="N254" s="81">
        <v>1135.266530930583</v>
      </c>
      <c r="O254" s="81">
        <v>960.39314898839348</v>
      </c>
      <c r="P254" s="81">
        <v>818.84233108831984</v>
      </c>
      <c r="Q254" s="106">
        <v>955.97950680445945</v>
      </c>
      <c r="R254" s="265">
        <f t="shared" si="3"/>
        <v>11205.571483657284</v>
      </c>
      <c r="T254" s="239" t="s">
        <v>347</v>
      </c>
      <c r="U254" s="81" t="s">
        <v>347</v>
      </c>
      <c r="V254" s="81" t="s">
        <v>347</v>
      </c>
      <c r="W254" s="81" t="s">
        <v>347</v>
      </c>
      <c r="X254" s="81" t="s">
        <v>347</v>
      </c>
      <c r="Y254" s="81" t="s">
        <v>347</v>
      </c>
      <c r="Z254" s="81" t="s">
        <v>347</v>
      </c>
      <c r="AA254" s="81" t="s">
        <v>347</v>
      </c>
      <c r="AB254" s="81" t="s">
        <v>347</v>
      </c>
      <c r="AC254" s="81" t="s">
        <v>347</v>
      </c>
      <c r="AD254" s="81" t="s">
        <v>347</v>
      </c>
      <c r="AE254" s="106" t="s">
        <v>347</v>
      </c>
      <c r="AF254" s="122">
        <v>195.5</v>
      </c>
    </row>
    <row r="255" spans="2:32" x14ac:dyDescent="0.2">
      <c r="B255" s="131" t="s">
        <v>321</v>
      </c>
      <c r="C255" s="179" t="s">
        <v>322</v>
      </c>
      <c r="D255" s="179" t="s">
        <v>347</v>
      </c>
      <c r="E255" s="214" t="s">
        <v>360</v>
      </c>
      <c r="F255" s="240" t="s">
        <v>345</v>
      </c>
      <c r="G255" s="89" t="s">
        <v>345</v>
      </c>
      <c r="H255" s="89" t="s">
        <v>345</v>
      </c>
      <c r="I255" s="89" t="s">
        <v>345</v>
      </c>
      <c r="J255" s="89" t="s">
        <v>345</v>
      </c>
      <c r="K255" s="89" t="s">
        <v>345</v>
      </c>
      <c r="L255" s="89" t="s">
        <v>345</v>
      </c>
      <c r="M255" s="89" t="s">
        <v>345</v>
      </c>
      <c r="N255" s="89" t="s">
        <v>345</v>
      </c>
      <c r="O255" s="89" t="s">
        <v>345</v>
      </c>
      <c r="P255" s="89" t="s">
        <v>345</v>
      </c>
      <c r="Q255" s="109" t="s">
        <v>345</v>
      </c>
      <c r="R255" s="264">
        <f t="shared" si="3"/>
        <v>0</v>
      </c>
      <c r="T255" s="240" t="s">
        <v>347</v>
      </c>
      <c r="U255" s="89" t="s">
        <v>347</v>
      </c>
      <c r="V255" s="89" t="s">
        <v>347</v>
      </c>
      <c r="W255" s="89" t="s">
        <v>347</v>
      </c>
      <c r="X255" s="89" t="s">
        <v>347</v>
      </c>
      <c r="Y255" s="89" t="s">
        <v>347</v>
      </c>
      <c r="Z255" s="89" t="s">
        <v>347</v>
      </c>
      <c r="AA255" s="89" t="s">
        <v>347</v>
      </c>
      <c r="AB255" s="89" t="s">
        <v>347</v>
      </c>
      <c r="AC255" s="89" t="s">
        <v>347</v>
      </c>
      <c r="AD255" s="89" t="s">
        <v>347</v>
      </c>
      <c r="AE255" s="109" t="s">
        <v>347</v>
      </c>
      <c r="AF255" s="122">
        <v>283.5</v>
      </c>
    </row>
    <row r="256" spans="2:32" x14ac:dyDescent="0.2">
      <c r="B256" s="121">
        <v>6233</v>
      </c>
      <c r="C256" s="182" t="s">
        <v>323</v>
      </c>
      <c r="D256" s="182" t="s">
        <v>2</v>
      </c>
      <c r="E256" s="217" t="s">
        <v>450</v>
      </c>
      <c r="F256" s="239">
        <v>1014.285592606601</v>
      </c>
      <c r="G256" s="81">
        <v>974.8617290021873</v>
      </c>
      <c r="H256" s="81">
        <v>1030.1131638716417</v>
      </c>
      <c r="I256" s="81">
        <v>937.62923171315367</v>
      </c>
      <c r="J256" s="81">
        <v>1185.7725302453407</v>
      </c>
      <c r="K256" s="81">
        <v>1051.4586404951174</v>
      </c>
      <c r="L256" s="81">
        <v>915.93945076298871</v>
      </c>
      <c r="M256" s="81">
        <v>958.53862373305287</v>
      </c>
      <c r="N256" s="81">
        <v>1248.7931840236415</v>
      </c>
      <c r="O256" s="81">
        <v>1056.4324638872329</v>
      </c>
      <c r="P256" s="81">
        <v>900.72656419715179</v>
      </c>
      <c r="Q256" s="106">
        <v>1051.5774574849054</v>
      </c>
      <c r="R256" s="265">
        <f t="shared" si="3"/>
        <v>12326.128632023017</v>
      </c>
      <c r="T256" s="239" t="s">
        <v>347</v>
      </c>
      <c r="U256" s="81" t="s">
        <v>347</v>
      </c>
      <c r="V256" s="81" t="s">
        <v>347</v>
      </c>
      <c r="W256" s="81" t="s">
        <v>347</v>
      </c>
      <c r="X256" s="81" t="s">
        <v>347</v>
      </c>
      <c r="Y256" s="81" t="s">
        <v>347</v>
      </c>
      <c r="Z256" s="81" t="s">
        <v>347</v>
      </c>
      <c r="AA256" s="81" t="s">
        <v>347</v>
      </c>
      <c r="AB256" s="81" t="s">
        <v>347</v>
      </c>
      <c r="AC256" s="81" t="s">
        <v>347</v>
      </c>
      <c r="AD256" s="81" t="s">
        <v>347</v>
      </c>
      <c r="AE256" s="106" t="s">
        <v>347</v>
      </c>
      <c r="AF256" s="122">
        <v>195.5</v>
      </c>
    </row>
    <row r="257" spans="2:32" x14ac:dyDescent="0.2">
      <c r="B257" s="121">
        <v>6228</v>
      </c>
      <c r="C257" s="182" t="s">
        <v>324</v>
      </c>
      <c r="D257" s="182" t="s">
        <v>14</v>
      </c>
      <c r="E257" s="217" t="s">
        <v>450</v>
      </c>
      <c r="F257" s="239">
        <v>963.57131297627086</v>
      </c>
      <c r="G257" s="81">
        <v>926.11864255207797</v>
      </c>
      <c r="H257" s="81">
        <v>978.60750567805962</v>
      </c>
      <c r="I257" s="81">
        <v>890.74777012749598</v>
      </c>
      <c r="J257" s="81">
        <v>1126.4839037330735</v>
      </c>
      <c r="K257" s="81">
        <v>998.88570847036124</v>
      </c>
      <c r="L257" s="81">
        <v>870.14247822483912</v>
      </c>
      <c r="M257" s="81">
        <v>910.61169254640004</v>
      </c>
      <c r="N257" s="81">
        <v>1186.3535248224593</v>
      </c>
      <c r="O257" s="81">
        <v>1003.6108406928712</v>
      </c>
      <c r="P257" s="81">
        <v>855.69023598729416</v>
      </c>
      <c r="Q257" s="106">
        <v>998.99858461066015</v>
      </c>
      <c r="R257" s="265">
        <f t="shared" si="3"/>
        <v>11709.822200421862</v>
      </c>
      <c r="T257" s="239" t="s">
        <v>347</v>
      </c>
      <c r="U257" s="81" t="s">
        <v>347</v>
      </c>
      <c r="V257" s="81" t="s">
        <v>347</v>
      </c>
      <c r="W257" s="81" t="s">
        <v>347</v>
      </c>
      <c r="X257" s="81" t="s">
        <v>347</v>
      </c>
      <c r="Y257" s="81" t="s">
        <v>347</v>
      </c>
      <c r="Z257" s="81" t="s">
        <v>347</v>
      </c>
      <c r="AA257" s="81" t="s">
        <v>347</v>
      </c>
      <c r="AB257" s="81" t="s">
        <v>347</v>
      </c>
      <c r="AC257" s="81" t="s">
        <v>347</v>
      </c>
      <c r="AD257" s="81" t="s">
        <v>347</v>
      </c>
      <c r="AE257" s="106" t="s">
        <v>347</v>
      </c>
      <c r="AF257" s="134">
        <v>0</v>
      </c>
    </row>
    <row r="258" spans="2:32" x14ac:dyDescent="0.2">
      <c r="B258" s="121">
        <v>6229</v>
      </c>
      <c r="C258" s="182" t="s">
        <v>325</v>
      </c>
      <c r="D258" s="182" t="s">
        <v>39</v>
      </c>
      <c r="E258" s="217" t="s">
        <v>450</v>
      </c>
      <c r="F258" s="239">
        <v>922.07781146054629</v>
      </c>
      <c r="G258" s="81">
        <v>886.23793545653393</v>
      </c>
      <c r="H258" s="81">
        <v>936.46651261058344</v>
      </c>
      <c r="I258" s="81">
        <v>852.39021064832161</v>
      </c>
      <c r="J258" s="81">
        <v>1077.9750274957642</v>
      </c>
      <c r="K258" s="81">
        <v>955.87149135919753</v>
      </c>
      <c r="L258" s="81">
        <v>832.67222796635326</v>
      </c>
      <c r="M258" s="81">
        <v>871.39874884822973</v>
      </c>
      <c r="N258" s="81">
        <v>1135.266530930583</v>
      </c>
      <c r="O258" s="81">
        <v>960.39314898839348</v>
      </c>
      <c r="P258" s="81">
        <v>818.84233108831984</v>
      </c>
      <c r="Q258" s="106">
        <v>955.97950680445945</v>
      </c>
      <c r="R258" s="265">
        <f t="shared" si="3"/>
        <v>11205.571483657284</v>
      </c>
      <c r="T258" s="239" t="s">
        <v>347</v>
      </c>
      <c r="U258" s="81" t="s">
        <v>347</v>
      </c>
      <c r="V258" s="81" t="s">
        <v>347</v>
      </c>
      <c r="W258" s="81" t="s">
        <v>347</v>
      </c>
      <c r="X258" s="81" t="s">
        <v>347</v>
      </c>
      <c r="Y258" s="81" t="s">
        <v>347</v>
      </c>
      <c r="Z258" s="81" t="s">
        <v>347</v>
      </c>
      <c r="AA258" s="81" t="s">
        <v>347</v>
      </c>
      <c r="AB258" s="81" t="s">
        <v>347</v>
      </c>
      <c r="AC258" s="81" t="s">
        <v>347</v>
      </c>
      <c r="AD258" s="81" t="s">
        <v>347</v>
      </c>
      <c r="AE258" s="106" t="s">
        <v>347</v>
      </c>
      <c r="AF258" s="134">
        <v>0</v>
      </c>
    </row>
    <row r="259" spans="2:32" x14ac:dyDescent="0.2">
      <c r="B259" s="121">
        <v>6234</v>
      </c>
      <c r="C259" s="182" t="s">
        <v>326</v>
      </c>
      <c r="D259" s="182" t="s">
        <v>34</v>
      </c>
      <c r="E259" s="217" t="s">
        <v>447</v>
      </c>
      <c r="F259" s="239">
        <v>922.07781146054629</v>
      </c>
      <c r="G259" s="81">
        <v>886.23793545653393</v>
      </c>
      <c r="H259" s="81">
        <v>936.46651261058344</v>
      </c>
      <c r="I259" s="81">
        <v>852.39021064832161</v>
      </c>
      <c r="J259" s="81">
        <v>1077.9750274957642</v>
      </c>
      <c r="K259" s="81">
        <v>955.87149135919753</v>
      </c>
      <c r="L259" s="81">
        <v>832.67222796635326</v>
      </c>
      <c r="M259" s="81">
        <v>871.39874884822973</v>
      </c>
      <c r="N259" s="81">
        <v>1135.266530930583</v>
      </c>
      <c r="O259" s="81">
        <v>960.39314898839348</v>
      </c>
      <c r="P259" s="81">
        <v>818.84233108831984</v>
      </c>
      <c r="Q259" s="106">
        <v>955.97950680445945</v>
      </c>
      <c r="R259" s="265">
        <f t="shared" si="3"/>
        <v>11205.571483657284</v>
      </c>
      <c r="T259" s="239" t="s">
        <v>347</v>
      </c>
      <c r="U259" s="81" t="s">
        <v>347</v>
      </c>
      <c r="V259" s="81" t="s">
        <v>347</v>
      </c>
      <c r="W259" s="81" t="s">
        <v>347</v>
      </c>
      <c r="X259" s="81" t="s">
        <v>347</v>
      </c>
      <c r="Y259" s="81" t="s">
        <v>347</v>
      </c>
      <c r="Z259" s="81" t="s">
        <v>347</v>
      </c>
      <c r="AA259" s="81" t="s">
        <v>347</v>
      </c>
      <c r="AB259" s="81" t="s">
        <v>347</v>
      </c>
      <c r="AC259" s="81" t="s">
        <v>347</v>
      </c>
      <c r="AD259" s="81" t="s">
        <v>347</v>
      </c>
      <c r="AE259" s="106" t="s">
        <v>347</v>
      </c>
      <c r="AF259" s="134">
        <v>0</v>
      </c>
    </row>
    <row r="260" spans="2:32" x14ac:dyDescent="0.2">
      <c r="B260" s="121">
        <v>6238</v>
      </c>
      <c r="C260" s="182" t="s">
        <v>327</v>
      </c>
      <c r="D260" s="182" t="s">
        <v>3</v>
      </c>
      <c r="E260" s="217" t="s">
        <v>447</v>
      </c>
      <c r="F260" s="239">
        <v>968.18170203357363</v>
      </c>
      <c r="G260" s="81">
        <v>930.54983222936073</v>
      </c>
      <c r="H260" s="81">
        <v>983.28983824111276</v>
      </c>
      <c r="I260" s="81">
        <v>895.00972118073787</v>
      </c>
      <c r="J260" s="81">
        <v>1131.8737788705528</v>
      </c>
      <c r="K260" s="81">
        <v>1003.6650659271577</v>
      </c>
      <c r="L260" s="81">
        <v>874.30583936467121</v>
      </c>
      <c r="M260" s="81">
        <v>914.96868629064159</v>
      </c>
      <c r="N260" s="81">
        <v>1192.0298574771125</v>
      </c>
      <c r="O260" s="81">
        <v>1008.4128064378134</v>
      </c>
      <c r="P260" s="81">
        <v>859.78444764273604</v>
      </c>
      <c r="Q260" s="106">
        <v>1003.7784821446826</v>
      </c>
      <c r="R260" s="265">
        <f t="shared" ref="R260:R298" si="4">SUM(F260:Q260)</f>
        <v>11765.850057840153</v>
      </c>
      <c r="T260" s="239" t="s">
        <v>347</v>
      </c>
      <c r="U260" s="81" t="s">
        <v>347</v>
      </c>
      <c r="V260" s="81" t="s">
        <v>347</v>
      </c>
      <c r="W260" s="81" t="s">
        <v>347</v>
      </c>
      <c r="X260" s="81" t="s">
        <v>347</v>
      </c>
      <c r="Y260" s="81" t="s">
        <v>347</v>
      </c>
      <c r="Z260" s="81" t="s">
        <v>347</v>
      </c>
      <c r="AA260" s="81" t="s">
        <v>347</v>
      </c>
      <c r="AB260" s="81" t="s">
        <v>347</v>
      </c>
      <c r="AC260" s="81" t="s">
        <v>347</v>
      </c>
      <c r="AD260" s="81" t="s">
        <v>347</v>
      </c>
      <c r="AE260" s="106" t="s">
        <v>347</v>
      </c>
      <c r="AF260" s="134">
        <v>0</v>
      </c>
    </row>
    <row r="261" spans="2:32" x14ac:dyDescent="0.2">
      <c r="B261" s="121">
        <v>6236</v>
      </c>
      <c r="C261" s="182" t="s">
        <v>282</v>
      </c>
      <c r="D261" s="182" t="s">
        <v>36</v>
      </c>
      <c r="E261" s="217" t="s">
        <v>450</v>
      </c>
      <c r="F261" s="239">
        <v>1014.285592606601</v>
      </c>
      <c r="G261" s="81">
        <v>974.8617290021873</v>
      </c>
      <c r="H261" s="81">
        <v>1030.1131638716417</v>
      </c>
      <c r="I261" s="81">
        <v>937.62923171315367</v>
      </c>
      <c r="J261" s="81">
        <v>1185.7725302453407</v>
      </c>
      <c r="K261" s="81">
        <v>1051.4586404951174</v>
      </c>
      <c r="L261" s="81">
        <v>915.93945076298871</v>
      </c>
      <c r="M261" s="81">
        <v>958.53862373305287</v>
      </c>
      <c r="N261" s="81">
        <v>1248.7931840236415</v>
      </c>
      <c r="O261" s="81">
        <v>1056.4324638872329</v>
      </c>
      <c r="P261" s="81">
        <v>900.72656419715179</v>
      </c>
      <c r="Q261" s="106">
        <v>1051.5774574849054</v>
      </c>
      <c r="R261" s="265">
        <f t="shared" si="4"/>
        <v>12326.128632023017</v>
      </c>
      <c r="T261" s="239" t="s">
        <v>347</v>
      </c>
      <c r="U261" s="81" t="s">
        <v>347</v>
      </c>
      <c r="V261" s="81" t="s">
        <v>347</v>
      </c>
      <c r="W261" s="81" t="s">
        <v>347</v>
      </c>
      <c r="X261" s="81" t="s">
        <v>347</v>
      </c>
      <c r="Y261" s="81" t="s">
        <v>347</v>
      </c>
      <c r="Z261" s="81" t="s">
        <v>347</v>
      </c>
      <c r="AA261" s="81" t="s">
        <v>347</v>
      </c>
      <c r="AB261" s="81" t="s">
        <v>347</v>
      </c>
      <c r="AC261" s="81" t="s">
        <v>347</v>
      </c>
      <c r="AD261" s="81" t="s">
        <v>347</v>
      </c>
      <c r="AE261" s="106" t="s">
        <v>347</v>
      </c>
      <c r="AF261" s="175"/>
    </row>
    <row r="262" spans="2:32" x14ac:dyDescent="0.2">
      <c r="B262" s="121">
        <v>6237</v>
      </c>
      <c r="C262" s="182" t="s">
        <v>328</v>
      </c>
      <c r="D262" s="182" t="s">
        <v>453</v>
      </c>
      <c r="E262" s="217" t="s">
        <v>448</v>
      </c>
      <c r="F262" s="239">
        <v>829.87003031449171</v>
      </c>
      <c r="G262" s="81">
        <v>797.61414191088056</v>
      </c>
      <c r="H262" s="81">
        <v>842.81986134952524</v>
      </c>
      <c r="I262" s="81">
        <v>767.15118958348955</v>
      </c>
      <c r="J262" s="81">
        <v>970.17752474618794</v>
      </c>
      <c r="K262" s="81">
        <v>860.28434222327792</v>
      </c>
      <c r="L262" s="81">
        <v>749.40500516971815</v>
      </c>
      <c r="M262" s="81">
        <v>784.25887396340704</v>
      </c>
      <c r="N262" s="81">
        <v>1021.7398778375251</v>
      </c>
      <c r="O262" s="81">
        <v>864.35383408955443</v>
      </c>
      <c r="P262" s="81">
        <v>736.95809797948812</v>
      </c>
      <c r="Q262" s="106">
        <v>860.38155612401374</v>
      </c>
      <c r="R262" s="265">
        <f t="shared" si="4"/>
        <v>10085.01433529156</v>
      </c>
      <c r="T262" s="239" t="s">
        <v>347</v>
      </c>
      <c r="U262" s="81" t="s">
        <v>347</v>
      </c>
      <c r="V262" s="81" t="s">
        <v>347</v>
      </c>
      <c r="W262" s="81" t="s">
        <v>347</v>
      </c>
      <c r="X262" s="81" t="s">
        <v>347</v>
      </c>
      <c r="Y262" s="81" t="s">
        <v>347</v>
      </c>
      <c r="Z262" s="81" t="s">
        <v>347</v>
      </c>
      <c r="AA262" s="81" t="s">
        <v>347</v>
      </c>
      <c r="AB262" s="81" t="s">
        <v>347</v>
      </c>
      <c r="AC262" s="81" t="s">
        <v>347</v>
      </c>
      <c r="AD262" s="81" t="s">
        <v>347</v>
      </c>
      <c r="AE262" s="106" t="s">
        <v>347</v>
      </c>
      <c r="AF262" s="175"/>
    </row>
    <row r="263" spans="2:32" x14ac:dyDescent="0.2">
      <c r="B263" s="121" t="s">
        <v>329</v>
      </c>
      <c r="C263" s="182" t="s">
        <v>330</v>
      </c>
      <c r="D263" s="182" t="s">
        <v>452</v>
      </c>
      <c r="E263" s="217" t="s">
        <v>447</v>
      </c>
      <c r="F263" s="239">
        <v>0</v>
      </c>
      <c r="G263" s="81">
        <v>0</v>
      </c>
      <c r="H263" s="81">
        <v>1183.3870967741937</v>
      </c>
      <c r="I263" s="81">
        <v>1034.5482464415209</v>
      </c>
      <c r="J263" s="81">
        <v>1337.075151448649</v>
      </c>
      <c r="K263" s="81">
        <v>1183.9668969418913</v>
      </c>
      <c r="L263" s="81">
        <v>996.73844647351734</v>
      </c>
      <c r="M263" s="81">
        <v>1099.9300473288354</v>
      </c>
      <c r="N263" s="81">
        <v>1406.1874824848517</v>
      </c>
      <c r="O263" s="81">
        <v>1179.2127846421761</v>
      </c>
      <c r="P263" s="81">
        <v>1000.7590072186877</v>
      </c>
      <c r="Q263" s="106">
        <v>1183.7551499974418</v>
      </c>
      <c r="R263" s="265">
        <f t="shared" si="4"/>
        <v>11605.560309751761</v>
      </c>
      <c r="T263" s="239">
        <v>0</v>
      </c>
      <c r="U263" s="81">
        <v>0</v>
      </c>
      <c r="V263" s="81">
        <v>209.5</v>
      </c>
      <c r="W263" s="81">
        <v>0</v>
      </c>
      <c r="X263" s="81">
        <v>0</v>
      </c>
      <c r="Y263" s="81">
        <v>0</v>
      </c>
      <c r="Z263" s="81">
        <v>0</v>
      </c>
      <c r="AA263" s="81">
        <v>0</v>
      </c>
      <c r="AB263" s="81">
        <v>0</v>
      </c>
      <c r="AC263" s="81">
        <v>0</v>
      </c>
      <c r="AD263" s="81">
        <v>0</v>
      </c>
      <c r="AE263" s="106">
        <v>0</v>
      </c>
      <c r="AF263" s="175"/>
    </row>
    <row r="264" spans="2:32" x14ac:dyDescent="0.2">
      <c r="B264" s="121">
        <v>6240</v>
      </c>
      <c r="C264" s="182" t="s">
        <v>331</v>
      </c>
      <c r="D264" s="182" t="s">
        <v>36</v>
      </c>
      <c r="E264" s="217" t="s">
        <v>447</v>
      </c>
      <c r="F264" s="239">
        <v>1011.6841191573393</v>
      </c>
      <c r="G264" s="81">
        <v>972.36137119055456</v>
      </c>
      <c r="H264" s="81">
        <v>1027.4710953407657</v>
      </c>
      <c r="I264" s="81">
        <v>935.22436904988285</v>
      </c>
      <c r="J264" s="81">
        <v>1182.7312213903374</v>
      </c>
      <c r="K264" s="81">
        <v>1048.7618243752954</v>
      </c>
      <c r="L264" s="81">
        <v>913.59021877186126</v>
      </c>
      <c r="M264" s="81">
        <v>956.08013196514275</v>
      </c>
      <c r="N264" s="81">
        <v>1245.5902376981323</v>
      </c>
      <c r="O264" s="81">
        <v>1053.722890739617</v>
      </c>
      <c r="P264" s="81">
        <v>898.41635072386214</v>
      </c>
      <c r="Q264" s="106">
        <v>1048.8803366193131</v>
      </c>
      <c r="R264" s="265">
        <f t="shared" si="4"/>
        <v>12294.514167022104</v>
      </c>
      <c r="T264" s="239" t="s">
        <v>347</v>
      </c>
      <c r="U264" s="81" t="s">
        <v>347</v>
      </c>
      <c r="V264" s="81" t="s">
        <v>347</v>
      </c>
      <c r="W264" s="81" t="s">
        <v>347</v>
      </c>
      <c r="X264" s="81" t="s">
        <v>347</v>
      </c>
      <c r="Y264" s="81" t="s">
        <v>347</v>
      </c>
      <c r="Z264" s="81" t="s">
        <v>347</v>
      </c>
      <c r="AA264" s="81" t="s">
        <v>347</v>
      </c>
      <c r="AB264" s="81" t="s">
        <v>347</v>
      </c>
      <c r="AC264" s="81" t="s">
        <v>347</v>
      </c>
      <c r="AD264" s="81" t="s">
        <v>347</v>
      </c>
      <c r="AE264" s="106" t="s">
        <v>347</v>
      </c>
      <c r="AF264" s="175"/>
    </row>
    <row r="265" spans="2:32" x14ac:dyDescent="0.2">
      <c r="B265" s="121" t="s">
        <v>332</v>
      </c>
      <c r="C265" s="182" t="s">
        <v>291</v>
      </c>
      <c r="D265" s="182" t="s">
        <v>451</v>
      </c>
      <c r="E265" s="217" t="s">
        <v>449</v>
      </c>
      <c r="F265" s="239">
        <v>0</v>
      </c>
      <c r="G265" s="81">
        <v>0</v>
      </c>
      <c r="H265" s="81">
        <v>1170.9677419354839</v>
      </c>
      <c r="I265" s="81">
        <v>989.56788790058522</v>
      </c>
      <c r="J265" s="81">
        <v>1278.9414492117512</v>
      </c>
      <c r="K265" s="81">
        <v>1132.4900753357219</v>
      </c>
      <c r="L265" s="81">
        <v>953.40199227901667</v>
      </c>
      <c r="M265" s="81">
        <v>1052.1070017927991</v>
      </c>
      <c r="N265" s="81">
        <v>1345.0488962898582</v>
      </c>
      <c r="O265" s="81">
        <v>1127.9426635707771</v>
      </c>
      <c r="P265" s="81">
        <v>957.24774603526646</v>
      </c>
      <c r="Q265" s="106">
        <v>1132.2875347801616</v>
      </c>
      <c r="R265" s="265">
        <f t="shared" si="4"/>
        <v>11140.002989131421</v>
      </c>
      <c r="T265" s="239">
        <v>0</v>
      </c>
      <c r="U265" s="81">
        <v>0</v>
      </c>
      <c r="V265" s="81">
        <v>209.5</v>
      </c>
      <c r="W265" s="81">
        <v>0</v>
      </c>
      <c r="X265" s="81">
        <v>0</v>
      </c>
      <c r="Y265" s="81">
        <v>0</v>
      </c>
      <c r="Z265" s="81">
        <v>0</v>
      </c>
      <c r="AA265" s="81">
        <v>0</v>
      </c>
      <c r="AB265" s="81">
        <v>0</v>
      </c>
      <c r="AC265" s="81">
        <v>0</v>
      </c>
      <c r="AD265" s="81">
        <v>0</v>
      </c>
      <c r="AE265" s="106">
        <v>0</v>
      </c>
      <c r="AF265" s="175"/>
    </row>
    <row r="266" spans="2:32" x14ac:dyDescent="0.2">
      <c r="B266" s="125" t="s">
        <v>333</v>
      </c>
      <c r="C266" s="183" t="s">
        <v>334</v>
      </c>
      <c r="D266" s="183" t="s">
        <v>456</v>
      </c>
      <c r="E266" s="218" t="s">
        <v>448</v>
      </c>
      <c r="F266" s="241">
        <v>0</v>
      </c>
      <c r="G266" s="83">
        <v>655.44827586206907</v>
      </c>
      <c r="H266" s="83">
        <v>949.94044089942724</v>
      </c>
      <c r="I266" s="83">
        <v>863.62288398596525</v>
      </c>
      <c r="J266" s="83">
        <v>1116.1670829484374</v>
      </c>
      <c r="K266" s="83">
        <v>988.35497483844824</v>
      </c>
      <c r="L266" s="83">
        <v>832.05992053441457</v>
      </c>
      <c r="M266" s="83">
        <v>918.20247429189737</v>
      </c>
      <c r="N266" s="83">
        <v>1173.8608549438761</v>
      </c>
      <c r="O266" s="83">
        <v>984.38632457085998</v>
      </c>
      <c r="P266" s="83">
        <v>835.41621472168708</v>
      </c>
      <c r="Q266" s="107">
        <v>988.17821217177743</v>
      </c>
      <c r="R266" s="268">
        <f t="shared" si="4"/>
        <v>10305.63765976886</v>
      </c>
      <c r="T266" s="241" t="s">
        <v>347</v>
      </c>
      <c r="U266" s="83" t="s">
        <v>347</v>
      </c>
      <c r="V266" s="83" t="s">
        <v>347</v>
      </c>
      <c r="W266" s="83" t="s">
        <v>347</v>
      </c>
      <c r="X266" s="83" t="s">
        <v>347</v>
      </c>
      <c r="Y266" s="83" t="s">
        <v>347</v>
      </c>
      <c r="Z266" s="83" t="s">
        <v>347</v>
      </c>
      <c r="AA266" s="83" t="s">
        <v>347</v>
      </c>
      <c r="AB266" s="83" t="s">
        <v>347</v>
      </c>
      <c r="AC266" s="83" t="s">
        <v>347</v>
      </c>
      <c r="AD266" s="83" t="s">
        <v>347</v>
      </c>
      <c r="AE266" s="107" t="s">
        <v>347</v>
      </c>
      <c r="AF266" s="175"/>
    </row>
    <row r="267" spans="2:32" x14ac:dyDescent="0.2">
      <c r="B267" s="127" t="s">
        <v>381</v>
      </c>
      <c r="C267" s="184" t="s">
        <v>415</v>
      </c>
      <c r="D267" s="184" t="s">
        <v>452</v>
      </c>
      <c r="E267" s="219" t="s">
        <v>448</v>
      </c>
      <c r="F267" s="242">
        <v>0</v>
      </c>
      <c r="G267" s="135">
        <v>0</v>
      </c>
      <c r="H267" s="135">
        <v>0</v>
      </c>
      <c r="I267" s="135">
        <v>0</v>
      </c>
      <c r="J267" s="135">
        <v>603.22580645161293</v>
      </c>
      <c r="K267" s="135">
        <v>1029.5364321233837</v>
      </c>
      <c r="L267" s="135">
        <v>866.72908389001509</v>
      </c>
      <c r="M267" s="135">
        <v>956.46091072072647</v>
      </c>
      <c r="N267" s="135">
        <v>1222.7717238998709</v>
      </c>
      <c r="O267" s="135">
        <v>1025.4024214279791</v>
      </c>
      <c r="P267" s="135">
        <v>870.22522366842406</v>
      </c>
      <c r="Q267" s="136">
        <v>1029.3523043456016</v>
      </c>
      <c r="R267" s="269">
        <f t="shared" si="4"/>
        <v>7603.703906527614</v>
      </c>
      <c r="T267" s="242">
        <v>0</v>
      </c>
      <c r="U267" s="135">
        <v>0</v>
      </c>
      <c r="V267" s="135">
        <v>0</v>
      </c>
      <c r="W267" s="135">
        <v>0</v>
      </c>
      <c r="X267" s="135">
        <v>209.5</v>
      </c>
      <c r="Y267" s="135">
        <v>0</v>
      </c>
      <c r="Z267" s="135">
        <v>0</v>
      </c>
      <c r="AA267" s="135">
        <v>0</v>
      </c>
      <c r="AB267" s="135">
        <v>0</v>
      </c>
      <c r="AC267" s="135">
        <v>0</v>
      </c>
      <c r="AD267" s="135">
        <v>0</v>
      </c>
      <c r="AE267" s="136">
        <v>0</v>
      </c>
      <c r="AF267" s="175"/>
    </row>
    <row r="268" spans="2:32" x14ac:dyDescent="0.2">
      <c r="B268" s="121" t="s">
        <v>382</v>
      </c>
      <c r="C268" s="182" t="s">
        <v>416</v>
      </c>
      <c r="D268" s="182" t="s">
        <v>455</v>
      </c>
      <c r="E268" s="217" t="s">
        <v>447</v>
      </c>
      <c r="F268" s="243">
        <v>0</v>
      </c>
      <c r="G268" s="244">
        <v>0</v>
      </c>
      <c r="H268" s="81">
        <v>1210</v>
      </c>
      <c r="I268" s="81">
        <v>989.56788790058522</v>
      </c>
      <c r="J268" s="81">
        <v>1278.9414492117512</v>
      </c>
      <c r="K268" s="81">
        <v>1132.4900753357219</v>
      </c>
      <c r="L268" s="81">
        <v>953.40199227901667</v>
      </c>
      <c r="M268" s="81">
        <v>1052.1070017927991</v>
      </c>
      <c r="N268" s="81">
        <v>1345.0488962898582</v>
      </c>
      <c r="O268" s="81">
        <v>1127.9426635707771</v>
      </c>
      <c r="P268" s="81">
        <v>957.24774603526646</v>
      </c>
      <c r="Q268" s="106">
        <v>1132.2875347801616</v>
      </c>
      <c r="R268" s="265">
        <f t="shared" si="4"/>
        <v>11179.035247195936</v>
      </c>
      <c r="T268" s="243">
        <v>0</v>
      </c>
      <c r="U268" s="244">
        <v>0</v>
      </c>
      <c r="V268" s="81">
        <v>209.5</v>
      </c>
      <c r="W268" s="81">
        <v>0</v>
      </c>
      <c r="X268" s="81">
        <v>0</v>
      </c>
      <c r="Y268" s="81">
        <v>0</v>
      </c>
      <c r="Z268" s="81">
        <v>0</v>
      </c>
      <c r="AA268" s="81">
        <v>0</v>
      </c>
      <c r="AB268" s="81">
        <v>0</v>
      </c>
      <c r="AC268" s="81">
        <v>0</v>
      </c>
      <c r="AD268" s="81">
        <v>0</v>
      </c>
      <c r="AE268" s="106">
        <v>0</v>
      </c>
      <c r="AF268" s="175"/>
    </row>
    <row r="269" spans="2:32" x14ac:dyDescent="0.2">
      <c r="B269" s="121" t="s">
        <v>383</v>
      </c>
      <c r="C269" s="182" t="s">
        <v>417</v>
      </c>
      <c r="D269" s="182" t="s">
        <v>13</v>
      </c>
      <c r="E269" s="217" t="s">
        <v>450</v>
      </c>
      <c r="F269" s="243">
        <v>0</v>
      </c>
      <c r="G269" s="244">
        <v>0</v>
      </c>
      <c r="H269" s="81">
        <v>1100</v>
      </c>
      <c r="I269" s="81">
        <v>899.60717081871383</v>
      </c>
      <c r="J269" s="81">
        <v>1162.6740447379557</v>
      </c>
      <c r="K269" s="81">
        <v>1029.5364321233837</v>
      </c>
      <c r="L269" s="81">
        <v>866.72908389001509</v>
      </c>
      <c r="M269" s="81">
        <v>956.46091072072647</v>
      </c>
      <c r="N269" s="81">
        <v>1222.7717238998709</v>
      </c>
      <c r="O269" s="81">
        <v>1025.4024214279791</v>
      </c>
      <c r="P269" s="81">
        <v>870.22522366842406</v>
      </c>
      <c r="Q269" s="106">
        <v>1029.3523043456016</v>
      </c>
      <c r="R269" s="265">
        <f t="shared" si="4"/>
        <v>10162.759315632669</v>
      </c>
      <c r="T269" s="243">
        <v>0</v>
      </c>
      <c r="U269" s="244">
        <v>0</v>
      </c>
      <c r="V269" s="81">
        <v>272.5</v>
      </c>
      <c r="W269" s="81">
        <v>0</v>
      </c>
      <c r="X269" s="81">
        <v>0</v>
      </c>
      <c r="Y269" s="81">
        <v>0</v>
      </c>
      <c r="Z269" s="81">
        <v>0</v>
      </c>
      <c r="AA269" s="81">
        <v>0</v>
      </c>
      <c r="AB269" s="81">
        <v>0</v>
      </c>
      <c r="AC269" s="81">
        <v>0</v>
      </c>
      <c r="AD269" s="81">
        <v>0</v>
      </c>
      <c r="AE269" s="106">
        <v>0</v>
      </c>
      <c r="AF269" s="175"/>
    </row>
    <row r="270" spans="2:32" x14ac:dyDescent="0.2">
      <c r="B270" s="121" t="s">
        <v>384</v>
      </c>
      <c r="C270" s="182" t="s">
        <v>418</v>
      </c>
      <c r="D270" s="182" t="s">
        <v>3</v>
      </c>
      <c r="E270" s="217" t="s">
        <v>448</v>
      </c>
      <c r="F270" s="243">
        <v>0</v>
      </c>
      <c r="G270" s="244">
        <v>0</v>
      </c>
      <c r="H270" s="244">
        <v>0</v>
      </c>
      <c r="I270" s="244">
        <v>0</v>
      </c>
      <c r="J270" s="244">
        <v>0</v>
      </c>
      <c r="K270" s="81">
        <v>1100</v>
      </c>
      <c r="L270" s="81">
        <v>953.40199227901667</v>
      </c>
      <c r="M270" s="81">
        <v>1052.1070017927991</v>
      </c>
      <c r="N270" s="81">
        <v>1345.0488962898582</v>
      </c>
      <c r="O270" s="81">
        <v>1127.9426635707771</v>
      </c>
      <c r="P270" s="81">
        <v>957.24774603526646</v>
      </c>
      <c r="Q270" s="106">
        <v>1132.2875347801616</v>
      </c>
      <c r="R270" s="265">
        <f t="shared" si="4"/>
        <v>7668.0358347478796</v>
      </c>
      <c r="T270" s="243">
        <v>0</v>
      </c>
      <c r="U270" s="244">
        <v>0</v>
      </c>
      <c r="V270" s="244">
        <v>0</v>
      </c>
      <c r="W270" s="244">
        <v>0</v>
      </c>
      <c r="X270" s="244">
        <v>0</v>
      </c>
      <c r="Y270" s="81">
        <v>209.5</v>
      </c>
      <c r="Z270" s="81">
        <v>0</v>
      </c>
      <c r="AA270" s="81">
        <v>0</v>
      </c>
      <c r="AB270" s="81">
        <v>0</v>
      </c>
      <c r="AC270" s="81">
        <v>0</v>
      </c>
      <c r="AD270" s="81">
        <v>0</v>
      </c>
      <c r="AE270" s="106">
        <v>0</v>
      </c>
      <c r="AF270" s="175"/>
    </row>
    <row r="271" spans="2:32" x14ac:dyDescent="0.2">
      <c r="B271" s="121" t="s">
        <v>385</v>
      </c>
      <c r="C271" s="182" t="s">
        <v>419</v>
      </c>
      <c r="D271" s="182" t="s">
        <v>39</v>
      </c>
      <c r="E271" s="217" t="s">
        <v>447</v>
      </c>
      <c r="F271" s="243">
        <v>0</v>
      </c>
      <c r="G271" s="244">
        <v>0</v>
      </c>
      <c r="H271" s="244">
        <v>0</v>
      </c>
      <c r="I271" s="244">
        <v>0</v>
      </c>
      <c r="J271" s="244">
        <v>0</v>
      </c>
      <c r="K271" s="81">
        <v>1000</v>
      </c>
      <c r="L271" s="81">
        <v>866.72908389001509</v>
      </c>
      <c r="M271" s="81">
        <v>956.46091072072647</v>
      </c>
      <c r="N271" s="81">
        <v>1222.7717238998709</v>
      </c>
      <c r="O271" s="81">
        <v>1025.4024214279791</v>
      </c>
      <c r="P271" s="81">
        <v>870.22522366842406</v>
      </c>
      <c r="Q271" s="106">
        <v>1029.3523043456016</v>
      </c>
      <c r="R271" s="265">
        <f t="shared" si="4"/>
        <v>6970.9416679526175</v>
      </c>
      <c r="T271" s="243">
        <v>0</v>
      </c>
      <c r="U271" s="244">
        <v>0</v>
      </c>
      <c r="V271" s="244">
        <v>0</v>
      </c>
      <c r="W271" s="244">
        <v>0</v>
      </c>
      <c r="X271" s="244">
        <v>209.5</v>
      </c>
      <c r="Y271" s="81">
        <v>0</v>
      </c>
      <c r="Z271" s="81">
        <v>0</v>
      </c>
      <c r="AA271" s="81">
        <v>0</v>
      </c>
      <c r="AB271" s="81">
        <v>0</v>
      </c>
      <c r="AC271" s="81">
        <v>0</v>
      </c>
      <c r="AD271" s="81">
        <v>0</v>
      </c>
      <c r="AE271" s="106">
        <v>0</v>
      </c>
      <c r="AF271" s="175"/>
    </row>
    <row r="272" spans="2:32" x14ac:dyDescent="0.2">
      <c r="B272" s="121" t="s">
        <v>386</v>
      </c>
      <c r="C272" s="182" t="s">
        <v>420</v>
      </c>
      <c r="D272" s="182" t="s">
        <v>453</v>
      </c>
      <c r="E272" s="217" t="s">
        <v>450</v>
      </c>
      <c r="F272" s="243">
        <v>0</v>
      </c>
      <c r="G272" s="244">
        <v>0</v>
      </c>
      <c r="H272" s="244">
        <v>0</v>
      </c>
      <c r="I272" s="244">
        <v>0</v>
      </c>
      <c r="J272" s="244">
        <v>0</v>
      </c>
      <c r="K272" s="81">
        <v>1200</v>
      </c>
      <c r="L272" s="81">
        <v>1040.0749006680182</v>
      </c>
      <c r="M272" s="81">
        <v>1147.7530928648719</v>
      </c>
      <c r="N272" s="81">
        <v>1467.3260686798453</v>
      </c>
      <c r="O272" s="81">
        <v>1230.4829057135748</v>
      </c>
      <c r="P272" s="81">
        <v>1044.2702684021087</v>
      </c>
      <c r="Q272" s="106">
        <v>1235.2227652147219</v>
      </c>
      <c r="R272" s="265">
        <f t="shared" si="4"/>
        <v>8365.1300015431407</v>
      </c>
      <c r="T272" s="243">
        <v>0</v>
      </c>
      <c r="U272" s="244">
        <v>0</v>
      </c>
      <c r="V272" s="244">
        <v>0</v>
      </c>
      <c r="W272" s="244">
        <v>0</v>
      </c>
      <c r="X272" s="244">
        <v>0</v>
      </c>
      <c r="Y272" s="81">
        <v>272.5</v>
      </c>
      <c r="Z272" s="81">
        <v>0</v>
      </c>
      <c r="AA272" s="81">
        <v>0</v>
      </c>
      <c r="AB272" s="81">
        <v>0</v>
      </c>
      <c r="AC272" s="81">
        <v>0</v>
      </c>
      <c r="AD272" s="81">
        <v>0</v>
      </c>
      <c r="AE272" s="106">
        <v>0</v>
      </c>
      <c r="AF272" s="175"/>
    </row>
    <row r="273" spans="2:32" x14ac:dyDescent="0.2">
      <c r="B273" s="121" t="s">
        <v>387</v>
      </c>
      <c r="C273" s="182" t="s">
        <v>421</v>
      </c>
      <c r="D273" s="182" t="s">
        <v>4</v>
      </c>
      <c r="E273" s="217" t="s">
        <v>447</v>
      </c>
      <c r="F273" s="243">
        <v>0</v>
      </c>
      <c r="G273" s="244">
        <v>0</v>
      </c>
      <c r="H273" s="244">
        <v>0</v>
      </c>
      <c r="I273" s="244">
        <v>0</v>
      </c>
      <c r="J273" s="244">
        <v>0</v>
      </c>
      <c r="K273" s="81">
        <v>1200</v>
      </c>
      <c r="L273" s="81">
        <v>1040.0749006680182</v>
      </c>
      <c r="M273" s="81">
        <v>1147.7530928648719</v>
      </c>
      <c r="N273" s="81">
        <v>1467.3260686798453</v>
      </c>
      <c r="O273" s="81">
        <v>1230.4829057135748</v>
      </c>
      <c r="P273" s="81">
        <v>1044.2702684021087</v>
      </c>
      <c r="Q273" s="106">
        <v>1235.2227652147219</v>
      </c>
      <c r="R273" s="265">
        <f t="shared" si="4"/>
        <v>8365.1300015431407</v>
      </c>
      <c r="T273" s="243">
        <v>0</v>
      </c>
      <c r="U273" s="244">
        <v>0</v>
      </c>
      <c r="V273" s="244">
        <v>0</v>
      </c>
      <c r="W273" s="244">
        <v>0</v>
      </c>
      <c r="X273" s="244">
        <v>0</v>
      </c>
      <c r="Y273" s="81">
        <v>209.5</v>
      </c>
      <c r="Z273" s="81">
        <v>0</v>
      </c>
      <c r="AA273" s="81">
        <v>0</v>
      </c>
      <c r="AB273" s="81">
        <v>0</v>
      </c>
      <c r="AC273" s="81">
        <v>0</v>
      </c>
      <c r="AD273" s="81">
        <v>0</v>
      </c>
      <c r="AE273" s="106">
        <v>0</v>
      </c>
      <c r="AF273" s="175"/>
    </row>
    <row r="274" spans="2:32" x14ac:dyDescent="0.2">
      <c r="B274" s="121" t="s">
        <v>388</v>
      </c>
      <c r="C274" s="182" t="s">
        <v>422</v>
      </c>
      <c r="D274" s="182" t="s">
        <v>454</v>
      </c>
      <c r="E274" s="217" t="s">
        <v>447</v>
      </c>
      <c r="F274" s="243">
        <v>0</v>
      </c>
      <c r="G274" s="244">
        <v>0</v>
      </c>
      <c r="H274" s="244">
        <v>0</v>
      </c>
      <c r="I274" s="244">
        <v>0</v>
      </c>
      <c r="J274" s="244">
        <v>0</v>
      </c>
      <c r="K274" s="81">
        <v>900</v>
      </c>
      <c r="L274" s="81">
        <v>780.05617550101363</v>
      </c>
      <c r="M274" s="81">
        <v>860.81481964865384</v>
      </c>
      <c r="N274" s="81">
        <v>1100.4945515098839</v>
      </c>
      <c r="O274" s="81">
        <v>922.86217928518124</v>
      </c>
      <c r="P274" s="81">
        <v>783.20270130158167</v>
      </c>
      <c r="Q274" s="106">
        <v>926.41707391104137</v>
      </c>
      <c r="R274" s="265">
        <f t="shared" si="4"/>
        <v>6273.8475011573555</v>
      </c>
      <c r="T274" s="243">
        <v>0</v>
      </c>
      <c r="U274" s="244">
        <v>0</v>
      </c>
      <c r="V274" s="244">
        <v>0</v>
      </c>
      <c r="W274" s="244">
        <v>0</v>
      </c>
      <c r="X274" s="244">
        <v>0</v>
      </c>
      <c r="Y274" s="81">
        <v>209.5</v>
      </c>
      <c r="Z274" s="81">
        <v>0</v>
      </c>
      <c r="AA274" s="81">
        <v>0</v>
      </c>
      <c r="AB274" s="81">
        <v>0</v>
      </c>
      <c r="AC274" s="81">
        <v>0</v>
      </c>
      <c r="AD274" s="81">
        <v>0</v>
      </c>
      <c r="AE274" s="106">
        <v>0</v>
      </c>
      <c r="AF274" s="175"/>
    </row>
    <row r="275" spans="2:32" x14ac:dyDescent="0.2">
      <c r="B275" s="121" t="s">
        <v>389</v>
      </c>
      <c r="C275" s="182" t="s">
        <v>423</v>
      </c>
      <c r="D275" s="182" t="s">
        <v>451</v>
      </c>
      <c r="E275" s="217" t="s">
        <v>449</v>
      </c>
      <c r="F275" s="243">
        <v>0</v>
      </c>
      <c r="G275" s="244">
        <v>0</v>
      </c>
      <c r="H275" s="244">
        <v>0</v>
      </c>
      <c r="I275" s="244">
        <v>0</v>
      </c>
      <c r="J275" s="244">
        <v>0</v>
      </c>
      <c r="K275" s="244">
        <v>0</v>
      </c>
      <c r="L275" s="81">
        <v>900</v>
      </c>
      <c r="M275" s="81">
        <v>860.81481964865384</v>
      </c>
      <c r="N275" s="81">
        <v>1100.4945515098839</v>
      </c>
      <c r="O275" s="81">
        <v>922.86217928518124</v>
      </c>
      <c r="P275" s="81">
        <v>783.20270130158167</v>
      </c>
      <c r="Q275" s="106">
        <v>926.41707391104137</v>
      </c>
      <c r="R275" s="265">
        <f t="shared" si="4"/>
        <v>5493.7913256563425</v>
      </c>
      <c r="T275" s="243">
        <v>0</v>
      </c>
      <c r="U275" s="244">
        <v>0</v>
      </c>
      <c r="V275" s="244">
        <v>0</v>
      </c>
      <c r="W275" s="244">
        <v>0</v>
      </c>
      <c r="X275" s="244">
        <v>0</v>
      </c>
      <c r="Y275" s="244">
        <v>0</v>
      </c>
      <c r="Z275" s="81">
        <v>209.5</v>
      </c>
      <c r="AA275" s="81">
        <v>0</v>
      </c>
      <c r="AB275" s="81">
        <v>0</v>
      </c>
      <c r="AC275" s="81">
        <v>0</v>
      </c>
      <c r="AD275" s="81">
        <v>0</v>
      </c>
      <c r="AE275" s="106">
        <v>0</v>
      </c>
      <c r="AF275" s="175"/>
    </row>
    <row r="276" spans="2:32" x14ac:dyDescent="0.2">
      <c r="B276" s="121" t="s">
        <v>390</v>
      </c>
      <c r="C276" s="182" t="s">
        <v>424</v>
      </c>
      <c r="D276" s="182" t="s">
        <v>347</v>
      </c>
      <c r="E276" s="217" t="s">
        <v>450</v>
      </c>
      <c r="F276" s="243">
        <v>0</v>
      </c>
      <c r="G276" s="244">
        <v>0</v>
      </c>
      <c r="H276" s="244">
        <v>0</v>
      </c>
      <c r="I276" s="244">
        <v>0</v>
      </c>
      <c r="J276" s="244">
        <v>0</v>
      </c>
      <c r="K276" s="244">
        <v>0</v>
      </c>
      <c r="L276" s="244">
        <v>0</v>
      </c>
      <c r="M276" s="81">
        <v>0</v>
      </c>
      <c r="N276" s="81">
        <v>0</v>
      </c>
      <c r="O276" s="81">
        <v>0</v>
      </c>
      <c r="P276" s="81">
        <v>0</v>
      </c>
      <c r="Q276" s="106">
        <v>0</v>
      </c>
      <c r="R276" s="265">
        <f t="shared" si="4"/>
        <v>0</v>
      </c>
      <c r="T276" s="243" t="s">
        <v>347</v>
      </c>
      <c r="U276" s="244" t="s">
        <v>347</v>
      </c>
      <c r="V276" s="244" t="s">
        <v>347</v>
      </c>
      <c r="W276" s="244" t="s">
        <v>347</v>
      </c>
      <c r="X276" s="244" t="s">
        <v>347</v>
      </c>
      <c r="Y276" s="244" t="s">
        <v>347</v>
      </c>
      <c r="Z276" s="244" t="s">
        <v>347</v>
      </c>
      <c r="AA276" s="81" t="s">
        <v>347</v>
      </c>
      <c r="AB276" s="81" t="s">
        <v>347</v>
      </c>
      <c r="AC276" s="81" t="s">
        <v>347</v>
      </c>
      <c r="AD276" s="81" t="s">
        <v>347</v>
      </c>
      <c r="AE276" s="106" t="s">
        <v>347</v>
      </c>
      <c r="AF276" s="175"/>
    </row>
    <row r="277" spans="2:32" x14ac:dyDescent="0.2">
      <c r="B277" s="121" t="s">
        <v>391</v>
      </c>
      <c r="C277" s="182" t="s">
        <v>425</v>
      </c>
      <c r="D277" s="182" t="s">
        <v>347</v>
      </c>
      <c r="E277" s="217" t="s">
        <v>450</v>
      </c>
      <c r="F277" s="243">
        <v>0</v>
      </c>
      <c r="G277" s="244">
        <v>0</v>
      </c>
      <c r="H277" s="244">
        <v>0</v>
      </c>
      <c r="I277" s="244">
        <v>0</v>
      </c>
      <c r="J277" s="244">
        <v>0</v>
      </c>
      <c r="K277" s="244">
        <v>0</v>
      </c>
      <c r="L277" s="244">
        <v>0</v>
      </c>
      <c r="M277" s="81">
        <v>0</v>
      </c>
      <c r="N277" s="81">
        <v>0</v>
      </c>
      <c r="O277" s="81">
        <v>0</v>
      </c>
      <c r="P277" s="81">
        <v>0</v>
      </c>
      <c r="Q277" s="106">
        <v>0</v>
      </c>
      <c r="R277" s="265">
        <f t="shared" si="4"/>
        <v>0</v>
      </c>
      <c r="T277" s="243" t="s">
        <v>347</v>
      </c>
      <c r="U277" s="244" t="s">
        <v>347</v>
      </c>
      <c r="V277" s="244" t="s">
        <v>347</v>
      </c>
      <c r="W277" s="244" t="s">
        <v>347</v>
      </c>
      <c r="X277" s="244" t="s">
        <v>347</v>
      </c>
      <c r="Y277" s="244" t="s">
        <v>347</v>
      </c>
      <c r="Z277" s="244" t="s">
        <v>347</v>
      </c>
      <c r="AA277" s="81" t="s">
        <v>347</v>
      </c>
      <c r="AB277" s="81" t="s">
        <v>347</v>
      </c>
      <c r="AC277" s="81" t="s">
        <v>347</v>
      </c>
      <c r="AD277" s="81" t="s">
        <v>347</v>
      </c>
      <c r="AE277" s="106" t="s">
        <v>347</v>
      </c>
      <c r="AF277" s="175"/>
    </row>
    <row r="278" spans="2:32" x14ac:dyDescent="0.2">
      <c r="B278" s="121" t="s">
        <v>392</v>
      </c>
      <c r="C278" s="182" t="s">
        <v>426</v>
      </c>
      <c r="D278" s="182" t="s">
        <v>457</v>
      </c>
      <c r="E278" s="217" t="s">
        <v>449</v>
      </c>
      <c r="F278" s="243">
        <v>0</v>
      </c>
      <c r="G278" s="244">
        <v>0</v>
      </c>
      <c r="H278" s="244">
        <v>0</v>
      </c>
      <c r="I278" s="244">
        <v>0</v>
      </c>
      <c r="J278" s="244">
        <v>0</v>
      </c>
      <c r="K278" s="244">
        <v>0</v>
      </c>
      <c r="L278" s="244">
        <v>0</v>
      </c>
      <c r="M278" s="81">
        <v>2243</v>
      </c>
      <c r="N278" s="81">
        <v>2742.6769767074106</v>
      </c>
      <c r="O278" s="81">
        <v>2299.9776312629569</v>
      </c>
      <c r="P278" s="81">
        <v>1951.9151766882751</v>
      </c>
      <c r="Q278" s="106">
        <v>2308.8372186471843</v>
      </c>
      <c r="R278" s="265">
        <f t="shared" si="4"/>
        <v>11546.407003305827</v>
      </c>
      <c r="T278" s="243">
        <v>0</v>
      </c>
      <c r="U278" s="244">
        <v>0</v>
      </c>
      <c r="V278" s="244">
        <v>0</v>
      </c>
      <c r="W278" s="244">
        <v>0</v>
      </c>
      <c r="X278" s="244">
        <v>0</v>
      </c>
      <c r="Y278" s="244">
        <v>0</v>
      </c>
      <c r="Z278" s="244">
        <v>0</v>
      </c>
      <c r="AA278" s="81">
        <v>209.5</v>
      </c>
      <c r="AB278" s="81">
        <v>0</v>
      </c>
      <c r="AC278" s="81">
        <v>0</v>
      </c>
      <c r="AD278" s="81">
        <v>0</v>
      </c>
      <c r="AE278" s="106">
        <v>0</v>
      </c>
      <c r="AF278" s="175"/>
    </row>
    <row r="279" spans="2:32" x14ac:dyDescent="0.2">
      <c r="B279" s="121" t="s">
        <v>393</v>
      </c>
      <c r="C279" s="182" t="s">
        <v>427</v>
      </c>
      <c r="D279" s="182" t="s">
        <v>347</v>
      </c>
      <c r="E279" s="217" t="s">
        <v>450</v>
      </c>
      <c r="F279" s="243">
        <v>0</v>
      </c>
      <c r="G279" s="244">
        <v>0</v>
      </c>
      <c r="H279" s="244">
        <v>0</v>
      </c>
      <c r="I279" s="244">
        <v>0</v>
      </c>
      <c r="J279" s="244">
        <v>0</v>
      </c>
      <c r="K279" s="244">
        <v>0</v>
      </c>
      <c r="L279" s="244">
        <v>0</v>
      </c>
      <c r="M279" s="81">
        <v>0</v>
      </c>
      <c r="N279" s="81">
        <v>0</v>
      </c>
      <c r="O279" s="81">
        <v>0</v>
      </c>
      <c r="P279" s="81">
        <v>0</v>
      </c>
      <c r="Q279" s="106">
        <v>0</v>
      </c>
      <c r="R279" s="265">
        <f t="shared" si="4"/>
        <v>0</v>
      </c>
      <c r="T279" s="243" t="s">
        <v>347</v>
      </c>
      <c r="U279" s="244" t="s">
        <v>347</v>
      </c>
      <c r="V279" s="244" t="s">
        <v>347</v>
      </c>
      <c r="W279" s="244" t="s">
        <v>347</v>
      </c>
      <c r="X279" s="244" t="s">
        <v>347</v>
      </c>
      <c r="Y279" s="244" t="s">
        <v>347</v>
      </c>
      <c r="Z279" s="244" t="s">
        <v>347</v>
      </c>
      <c r="AA279" s="81" t="s">
        <v>347</v>
      </c>
      <c r="AB279" s="81" t="s">
        <v>347</v>
      </c>
      <c r="AC279" s="81" t="s">
        <v>347</v>
      </c>
      <c r="AD279" s="81" t="s">
        <v>347</v>
      </c>
      <c r="AE279" s="106" t="s">
        <v>347</v>
      </c>
      <c r="AF279" s="175"/>
    </row>
    <row r="280" spans="2:32" x14ac:dyDescent="0.2">
      <c r="B280" s="121" t="s">
        <v>394</v>
      </c>
      <c r="C280" s="182" t="s">
        <v>428</v>
      </c>
      <c r="D280" s="182" t="s">
        <v>347</v>
      </c>
      <c r="E280" s="217" t="s">
        <v>447</v>
      </c>
      <c r="F280" s="243">
        <v>0</v>
      </c>
      <c r="G280" s="244">
        <v>0</v>
      </c>
      <c r="H280" s="244">
        <v>0</v>
      </c>
      <c r="I280" s="244">
        <v>0</v>
      </c>
      <c r="J280" s="244">
        <v>0</v>
      </c>
      <c r="K280" s="244">
        <v>0</v>
      </c>
      <c r="L280" s="244">
        <v>0</v>
      </c>
      <c r="M280" s="81">
        <v>0</v>
      </c>
      <c r="N280" s="81">
        <v>0</v>
      </c>
      <c r="O280" s="81">
        <v>0</v>
      </c>
      <c r="P280" s="81">
        <v>0</v>
      </c>
      <c r="Q280" s="106">
        <v>0</v>
      </c>
      <c r="R280" s="265">
        <f t="shared" si="4"/>
        <v>0</v>
      </c>
      <c r="T280" s="243" t="s">
        <v>347</v>
      </c>
      <c r="U280" s="244" t="s">
        <v>347</v>
      </c>
      <c r="V280" s="244" t="s">
        <v>347</v>
      </c>
      <c r="W280" s="244" t="s">
        <v>347</v>
      </c>
      <c r="X280" s="244" t="s">
        <v>347</v>
      </c>
      <c r="Y280" s="244" t="s">
        <v>347</v>
      </c>
      <c r="Z280" s="244" t="s">
        <v>347</v>
      </c>
      <c r="AA280" s="81" t="s">
        <v>347</v>
      </c>
      <c r="AB280" s="81" t="s">
        <v>347</v>
      </c>
      <c r="AC280" s="81" t="s">
        <v>347</v>
      </c>
      <c r="AD280" s="81" t="s">
        <v>347</v>
      </c>
      <c r="AE280" s="106" t="s">
        <v>347</v>
      </c>
      <c r="AF280" s="175"/>
    </row>
    <row r="281" spans="2:32" x14ac:dyDescent="0.2">
      <c r="B281" s="121" t="s">
        <v>395</v>
      </c>
      <c r="C281" s="182" t="s">
        <v>429</v>
      </c>
      <c r="D281" s="182" t="s">
        <v>452</v>
      </c>
      <c r="E281" s="217" t="s">
        <v>447</v>
      </c>
      <c r="F281" s="243">
        <v>0</v>
      </c>
      <c r="G281" s="244">
        <v>0</v>
      </c>
      <c r="H281" s="244">
        <v>0</v>
      </c>
      <c r="I281" s="244">
        <v>0</v>
      </c>
      <c r="J281" s="244">
        <v>0</v>
      </c>
      <c r="K281" s="244">
        <v>0</v>
      </c>
      <c r="L281" s="244">
        <v>0</v>
      </c>
      <c r="M281" s="244">
        <v>0</v>
      </c>
      <c r="N281" s="81">
        <v>1100</v>
      </c>
      <c r="O281" s="81">
        <v>1127.9426635707771</v>
      </c>
      <c r="P281" s="81">
        <v>957.24774603526646</v>
      </c>
      <c r="Q281" s="106">
        <v>1132.2875347801616</v>
      </c>
      <c r="R281" s="265">
        <f t="shared" si="4"/>
        <v>4317.4779443862053</v>
      </c>
      <c r="T281" s="243">
        <v>0</v>
      </c>
      <c r="U281" s="244">
        <v>0</v>
      </c>
      <c r="V281" s="244">
        <v>0</v>
      </c>
      <c r="W281" s="244">
        <v>0</v>
      </c>
      <c r="X281" s="244">
        <v>0</v>
      </c>
      <c r="Y281" s="244">
        <v>0</v>
      </c>
      <c r="Z281" s="244">
        <v>0</v>
      </c>
      <c r="AA281" s="244">
        <v>0</v>
      </c>
      <c r="AB281" s="81">
        <v>209.5</v>
      </c>
      <c r="AC281" s="81">
        <v>0</v>
      </c>
      <c r="AD281" s="81">
        <v>0</v>
      </c>
      <c r="AE281" s="106">
        <v>0</v>
      </c>
      <c r="AF281" s="175"/>
    </row>
    <row r="282" spans="2:32" x14ac:dyDescent="0.2">
      <c r="B282" s="121" t="s">
        <v>396</v>
      </c>
      <c r="C282" s="182" t="s">
        <v>430</v>
      </c>
      <c r="D282" s="182" t="s">
        <v>456</v>
      </c>
      <c r="E282" s="217" t="s">
        <v>448</v>
      </c>
      <c r="F282" s="243">
        <v>0</v>
      </c>
      <c r="G282" s="244">
        <v>0</v>
      </c>
      <c r="H282" s="244">
        <v>0</v>
      </c>
      <c r="I282" s="244">
        <v>0</v>
      </c>
      <c r="J282" s="244">
        <v>0</v>
      </c>
      <c r="K282" s="244">
        <v>0</v>
      </c>
      <c r="L282" s="244">
        <v>0</v>
      </c>
      <c r="M282" s="244">
        <v>0</v>
      </c>
      <c r="N282" s="81">
        <v>1000</v>
      </c>
      <c r="O282" s="81">
        <v>1025.4024214279791</v>
      </c>
      <c r="P282" s="81">
        <v>870.22522366842406</v>
      </c>
      <c r="Q282" s="106">
        <v>1029.3523043456016</v>
      </c>
      <c r="R282" s="265">
        <f t="shared" si="4"/>
        <v>3924.9799494420049</v>
      </c>
      <c r="T282" s="243">
        <v>0</v>
      </c>
      <c r="U282" s="244">
        <v>0</v>
      </c>
      <c r="V282" s="244">
        <v>0</v>
      </c>
      <c r="W282" s="244">
        <v>0</v>
      </c>
      <c r="X282" s="244">
        <v>0</v>
      </c>
      <c r="Y282" s="244">
        <v>0</v>
      </c>
      <c r="Z282" s="244">
        <v>0</v>
      </c>
      <c r="AA282" s="244">
        <v>0</v>
      </c>
      <c r="AB282" s="81">
        <v>209.5</v>
      </c>
      <c r="AC282" s="81">
        <v>0</v>
      </c>
      <c r="AD282" s="81">
        <v>0</v>
      </c>
      <c r="AE282" s="106">
        <v>0</v>
      </c>
      <c r="AF282" s="175"/>
    </row>
    <row r="283" spans="2:32" x14ac:dyDescent="0.2">
      <c r="B283" s="121" t="s">
        <v>397</v>
      </c>
      <c r="C283" s="182" t="s">
        <v>431</v>
      </c>
      <c r="D283" s="182" t="s">
        <v>347</v>
      </c>
      <c r="E283" s="217" t="s">
        <v>450</v>
      </c>
      <c r="F283" s="243">
        <v>0</v>
      </c>
      <c r="G283" s="244">
        <v>0</v>
      </c>
      <c r="H283" s="244">
        <v>0</v>
      </c>
      <c r="I283" s="244">
        <v>0</v>
      </c>
      <c r="J283" s="244">
        <v>0</v>
      </c>
      <c r="K283" s="244">
        <v>0</v>
      </c>
      <c r="L283" s="244">
        <v>0</v>
      </c>
      <c r="M283" s="244">
        <v>0</v>
      </c>
      <c r="N283" s="244">
        <v>0</v>
      </c>
      <c r="O283" s="81">
        <v>567.74193548387098</v>
      </c>
      <c r="P283" s="81">
        <v>870.22522366842406</v>
      </c>
      <c r="Q283" s="106">
        <v>1029.3523043456016</v>
      </c>
      <c r="R283" s="265">
        <f t="shared" si="4"/>
        <v>2467.3194634978968</v>
      </c>
      <c r="T283" s="243">
        <v>0</v>
      </c>
      <c r="U283" s="244">
        <v>0</v>
      </c>
      <c r="V283" s="244">
        <v>0</v>
      </c>
      <c r="W283" s="244">
        <v>0</v>
      </c>
      <c r="X283" s="244">
        <v>0</v>
      </c>
      <c r="Y283" s="244">
        <v>0</v>
      </c>
      <c r="Z283" s="244">
        <v>0</v>
      </c>
      <c r="AA283" s="244">
        <v>0</v>
      </c>
      <c r="AB283" s="244">
        <v>0</v>
      </c>
      <c r="AC283" s="81">
        <v>272.5</v>
      </c>
      <c r="AD283" s="81">
        <v>0</v>
      </c>
      <c r="AE283" s="106">
        <v>0</v>
      </c>
      <c r="AF283" s="175"/>
    </row>
    <row r="284" spans="2:32" x14ac:dyDescent="0.2">
      <c r="B284" s="121" t="s">
        <v>398</v>
      </c>
      <c r="C284" s="182" t="s">
        <v>432</v>
      </c>
      <c r="D284" s="182" t="s">
        <v>347</v>
      </c>
      <c r="E284" s="217" t="s">
        <v>450</v>
      </c>
      <c r="F284" s="243">
        <v>0</v>
      </c>
      <c r="G284" s="244">
        <v>0</v>
      </c>
      <c r="H284" s="244">
        <v>0</v>
      </c>
      <c r="I284" s="244">
        <v>0</v>
      </c>
      <c r="J284" s="244">
        <v>0</v>
      </c>
      <c r="K284" s="244">
        <v>0</v>
      </c>
      <c r="L284" s="244">
        <v>0</v>
      </c>
      <c r="M284" s="244">
        <v>0</v>
      </c>
      <c r="N284" s="244">
        <v>0</v>
      </c>
      <c r="O284" s="81">
        <v>585.48387096774195</v>
      </c>
      <c r="P284" s="81">
        <v>957.24774603526646</v>
      </c>
      <c r="Q284" s="106">
        <v>1132.2875347801616</v>
      </c>
      <c r="R284" s="265">
        <f t="shared" si="4"/>
        <v>2675.0191517831699</v>
      </c>
      <c r="T284" s="243">
        <v>0</v>
      </c>
      <c r="U284" s="244">
        <v>0</v>
      </c>
      <c r="V284" s="244">
        <v>0</v>
      </c>
      <c r="W284" s="244">
        <v>0</v>
      </c>
      <c r="X284" s="244">
        <v>0</v>
      </c>
      <c r="Y284" s="244">
        <v>0</v>
      </c>
      <c r="Z284" s="244">
        <v>0</v>
      </c>
      <c r="AA284" s="244">
        <v>0</v>
      </c>
      <c r="AB284" s="244">
        <v>0</v>
      </c>
      <c r="AC284" s="81">
        <v>272.5</v>
      </c>
      <c r="AD284" s="81">
        <v>0</v>
      </c>
      <c r="AE284" s="106">
        <v>0</v>
      </c>
      <c r="AF284" s="175"/>
    </row>
    <row r="285" spans="2:32" x14ac:dyDescent="0.2">
      <c r="B285" s="121" t="s">
        <v>399</v>
      </c>
      <c r="C285" s="182" t="s">
        <v>433</v>
      </c>
      <c r="D285" s="182" t="s">
        <v>347</v>
      </c>
      <c r="E285" s="217" t="s">
        <v>449</v>
      </c>
      <c r="F285" s="243">
        <v>0</v>
      </c>
      <c r="G285" s="244">
        <v>0</v>
      </c>
      <c r="H285" s="244">
        <v>0</v>
      </c>
      <c r="I285" s="244">
        <v>0</v>
      </c>
      <c r="J285" s="244">
        <v>0</v>
      </c>
      <c r="K285" s="244">
        <v>0</v>
      </c>
      <c r="L285" s="244">
        <v>0</v>
      </c>
      <c r="M285" s="244">
        <v>0</v>
      </c>
      <c r="N285" s="244">
        <v>0</v>
      </c>
      <c r="O285" s="81">
        <v>92.258064516129039</v>
      </c>
      <c r="P285" s="81">
        <v>1131.2927907689511</v>
      </c>
      <c r="Q285" s="106">
        <v>1338.1579956492819</v>
      </c>
      <c r="R285" s="265">
        <f t="shared" si="4"/>
        <v>2561.7088509343621</v>
      </c>
      <c r="T285" s="243">
        <v>0</v>
      </c>
      <c r="U285" s="244">
        <v>0</v>
      </c>
      <c r="V285" s="244">
        <v>0</v>
      </c>
      <c r="W285" s="244">
        <v>0</v>
      </c>
      <c r="X285" s="244">
        <v>0</v>
      </c>
      <c r="Y285" s="244">
        <v>0</v>
      </c>
      <c r="Z285" s="244">
        <v>0</v>
      </c>
      <c r="AA285" s="244">
        <v>0</v>
      </c>
      <c r="AB285" s="244">
        <v>0</v>
      </c>
      <c r="AC285" s="81">
        <v>209.5</v>
      </c>
      <c r="AD285" s="81">
        <v>0</v>
      </c>
      <c r="AE285" s="106">
        <v>0</v>
      </c>
      <c r="AF285" s="175"/>
    </row>
    <row r="286" spans="2:32" x14ac:dyDescent="0.2">
      <c r="B286" s="121" t="s">
        <v>400</v>
      </c>
      <c r="C286" s="182" t="s">
        <v>434</v>
      </c>
      <c r="D286" s="182" t="s">
        <v>347</v>
      </c>
      <c r="E286" s="217" t="s">
        <v>450</v>
      </c>
      <c r="F286" s="243">
        <v>0</v>
      </c>
      <c r="G286" s="244">
        <v>0</v>
      </c>
      <c r="H286" s="244">
        <v>0</v>
      </c>
      <c r="I286" s="244">
        <v>0</v>
      </c>
      <c r="J286" s="244">
        <v>0</v>
      </c>
      <c r="K286" s="244">
        <v>0</v>
      </c>
      <c r="L286" s="244">
        <v>0</v>
      </c>
      <c r="M286" s="244">
        <v>0</v>
      </c>
      <c r="N286" s="244">
        <v>0</v>
      </c>
      <c r="O286" s="81">
        <v>0</v>
      </c>
      <c r="P286" s="81">
        <v>0</v>
      </c>
      <c r="Q286" s="106">
        <v>0</v>
      </c>
      <c r="R286" s="265">
        <f t="shared" si="4"/>
        <v>0</v>
      </c>
      <c r="T286" s="243" t="s">
        <v>347</v>
      </c>
      <c r="U286" s="244" t="s">
        <v>347</v>
      </c>
      <c r="V286" s="244" t="s">
        <v>347</v>
      </c>
      <c r="W286" s="244" t="s">
        <v>347</v>
      </c>
      <c r="X286" s="244" t="s">
        <v>347</v>
      </c>
      <c r="Y286" s="244" t="s">
        <v>347</v>
      </c>
      <c r="Z286" s="244" t="s">
        <v>347</v>
      </c>
      <c r="AA286" s="244" t="s">
        <v>347</v>
      </c>
      <c r="AB286" s="244" t="s">
        <v>347</v>
      </c>
      <c r="AC286" s="81" t="s">
        <v>347</v>
      </c>
      <c r="AD286" s="81" t="s">
        <v>347</v>
      </c>
      <c r="AE286" s="106" t="s">
        <v>347</v>
      </c>
      <c r="AF286" s="175"/>
    </row>
    <row r="287" spans="2:32" x14ac:dyDescent="0.2">
      <c r="B287" s="123" t="s">
        <v>401</v>
      </c>
      <c r="C287" s="190" t="s">
        <v>221</v>
      </c>
      <c r="D287" s="190" t="s">
        <v>347</v>
      </c>
      <c r="E287" s="225" t="s">
        <v>448</v>
      </c>
      <c r="F287" s="243">
        <v>0</v>
      </c>
      <c r="G287" s="244">
        <v>0</v>
      </c>
      <c r="H287" s="244">
        <v>0</v>
      </c>
      <c r="I287" s="244">
        <v>0</v>
      </c>
      <c r="J287" s="244">
        <v>0</v>
      </c>
      <c r="K287" s="244">
        <v>0</v>
      </c>
      <c r="L287" s="244">
        <v>0</v>
      </c>
      <c r="M287" s="244">
        <v>0</v>
      </c>
      <c r="N287" s="244">
        <v>0</v>
      </c>
      <c r="O287" s="244">
        <v>0</v>
      </c>
      <c r="P287" s="244">
        <v>0</v>
      </c>
      <c r="Q287" s="245">
        <v>0</v>
      </c>
      <c r="R287" s="270">
        <f t="shared" si="4"/>
        <v>0</v>
      </c>
      <c r="T287" s="243" t="s">
        <v>347</v>
      </c>
      <c r="U287" s="244" t="s">
        <v>347</v>
      </c>
      <c r="V287" s="244" t="s">
        <v>347</v>
      </c>
      <c r="W287" s="244" t="s">
        <v>347</v>
      </c>
      <c r="X287" s="244" t="s">
        <v>347</v>
      </c>
      <c r="Y287" s="244" t="s">
        <v>347</v>
      </c>
      <c r="Z287" s="244" t="s">
        <v>347</v>
      </c>
      <c r="AA287" s="244" t="s">
        <v>347</v>
      </c>
      <c r="AB287" s="244" t="s">
        <v>347</v>
      </c>
      <c r="AC287" s="244" t="s">
        <v>347</v>
      </c>
      <c r="AD287" s="244" t="s">
        <v>347</v>
      </c>
      <c r="AE287" s="245" t="s">
        <v>347</v>
      </c>
      <c r="AF287" s="175"/>
    </row>
    <row r="288" spans="2:32" x14ac:dyDescent="0.2">
      <c r="B288" s="121" t="s">
        <v>402</v>
      </c>
      <c r="C288" s="182" t="s">
        <v>435</v>
      </c>
      <c r="D288" s="182" t="s">
        <v>347</v>
      </c>
      <c r="E288" s="217" t="s">
        <v>449</v>
      </c>
      <c r="F288" s="243">
        <v>0</v>
      </c>
      <c r="G288" s="244">
        <v>0</v>
      </c>
      <c r="H288" s="244">
        <v>0</v>
      </c>
      <c r="I288" s="244">
        <v>0</v>
      </c>
      <c r="J288" s="244">
        <v>0</v>
      </c>
      <c r="K288" s="244">
        <v>0</v>
      </c>
      <c r="L288" s="244">
        <v>0</v>
      </c>
      <c r="M288" s="244">
        <v>0</v>
      </c>
      <c r="N288" s="244">
        <v>0</v>
      </c>
      <c r="O288" s="244">
        <v>0</v>
      </c>
      <c r="P288" s="81">
        <v>1300</v>
      </c>
      <c r="Q288" s="106">
        <v>1338.1579956492819</v>
      </c>
      <c r="R288" s="265">
        <f t="shared" si="4"/>
        <v>2638.1579956492819</v>
      </c>
      <c r="T288" s="243">
        <v>0</v>
      </c>
      <c r="U288" s="244">
        <v>0</v>
      </c>
      <c r="V288" s="244">
        <v>0</v>
      </c>
      <c r="W288" s="244">
        <v>0</v>
      </c>
      <c r="X288" s="244">
        <v>0</v>
      </c>
      <c r="Y288" s="244">
        <v>0</v>
      </c>
      <c r="Z288" s="244">
        <v>0</v>
      </c>
      <c r="AA288" s="244">
        <v>0</v>
      </c>
      <c r="AB288" s="244">
        <v>0</v>
      </c>
      <c r="AC288" s="244">
        <v>0</v>
      </c>
      <c r="AD288" s="81">
        <v>209.5</v>
      </c>
      <c r="AE288" s="106">
        <v>0</v>
      </c>
      <c r="AF288" s="175"/>
    </row>
    <row r="289" spans="2:32" x14ac:dyDescent="0.2">
      <c r="B289" s="121" t="s">
        <v>403</v>
      </c>
      <c r="C289" s="182" t="s">
        <v>436</v>
      </c>
      <c r="D289" s="182" t="s">
        <v>347</v>
      </c>
      <c r="E289" s="217" t="s">
        <v>450</v>
      </c>
      <c r="F289" s="243">
        <v>0</v>
      </c>
      <c r="G289" s="244">
        <v>0</v>
      </c>
      <c r="H289" s="244">
        <v>0</v>
      </c>
      <c r="I289" s="244">
        <v>0</v>
      </c>
      <c r="J289" s="244">
        <v>0</v>
      </c>
      <c r="K289" s="244">
        <v>0</v>
      </c>
      <c r="L289" s="244">
        <v>0</v>
      </c>
      <c r="M289" s="244">
        <v>0</v>
      </c>
      <c r="N289" s="244">
        <v>0</v>
      </c>
      <c r="O289" s="244">
        <v>0</v>
      </c>
      <c r="P289" s="81">
        <v>0</v>
      </c>
      <c r="Q289" s="106">
        <v>0</v>
      </c>
      <c r="R289" s="265">
        <f t="shared" si="4"/>
        <v>0</v>
      </c>
      <c r="T289" s="243" t="s">
        <v>347</v>
      </c>
      <c r="U289" s="244" t="s">
        <v>347</v>
      </c>
      <c r="V289" s="244" t="s">
        <v>347</v>
      </c>
      <c r="W289" s="244" t="s">
        <v>347</v>
      </c>
      <c r="X289" s="244" t="s">
        <v>347</v>
      </c>
      <c r="Y289" s="244" t="s">
        <v>347</v>
      </c>
      <c r="Z289" s="244" t="s">
        <v>347</v>
      </c>
      <c r="AA289" s="244" t="s">
        <v>347</v>
      </c>
      <c r="AB289" s="244" t="s">
        <v>347</v>
      </c>
      <c r="AC289" s="244" t="s">
        <v>347</v>
      </c>
      <c r="AD289" s="81" t="s">
        <v>347</v>
      </c>
      <c r="AE289" s="106" t="s">
        <v>347</v>
      </c>
      <c r="AF289" s="175"/>
    </row>
    <row r="290" spans="2:32" x14ac:dyDescent="0.2">
      <c r="B290" s="121" t="s">
        <v>404</v>
      </c>
      <c r="C290" s="182" t="s">
        <v>437</v>
      </c>
      <c r="D290" s="182" t="s">
        <v>347</v>
      </c>
      <c r="E290" s="217" t="s">
        <v>448</v>
      </c>
      <c r="F290" s="243">
        <v>0</v>
      </c>
      <c r="G290" s="244">
        <v>0</v>
      </c>
      <c r="H290" s="244">
        <v>0</v>
      </c>
      <c r="I290" s="244">
        <v>0</v>
      </c>
      <c r="J290" s="244">
        <v>0</v>
      </c>
      <c r="K290" s="244">
        <v>0</v>
      </c>
      <c r="L290" s="244">
        <v>0</v>
      </c>
      <c r="M290" s="244">
        <v>0</v>
      </c>
      <c r="N290" s="244">
        <v>0</v>
      </c>
      <c r="O290" s="244">
        <v>0</v>
      </c>
      <c r="P290" s="244">
        <v>0</v>
      </c>
      <c r="Q290" s="106">
        <v>1000</v>
      </c>
      <c r="R290" s="265">
        <f t="shared" si="4"/>
        <v>1000</v>
      </c>
      <c r="T290" s="243">
        <v>0</v>
      </c>
      <c r="U290" s="244">
        <v>0</v>
      </c>
      <c r="V290" s="244">
        <v>0</v>
      </c>
      <c r="W290" s="244">
        <v>0</v>
      </c>
      <c r="X290" s="244">
        <v>0</v>
      </c>
      <c r="Y290" s="244">
        <v>0</v>
      </c>
      <c r="Z290" s="244">
        <v>0</v>
      </c>
      <c r="AA290" s="244">
        <v>0</v>
      </c>
      <c r="AB290" s="244">
        <v>0</v>
      </c>
      <c r="AC290" s="244">
        <v>0</v>
      </c>
      <c r="AD290" s="244">
        <v>0</v>
      </c>
      <c r="AE290" s="106">
        <v>272.5</v>
      </c>
      <c r="AF290" s="175"/>
    </row>
    <row r="291" spans="2:32" x14ac:dyDescent="0.2">
      <c r="B291" s="123" t="s">
        <v>405</v>
      </c>
      <c r="C291" s="190" t="s">
        <v>438</v>
      </c>
      <c r="D291" s="190" t="s">
        <v>347</v>
      </c>
      <c r="E291" s="225" t="s">
        <v>447</v>
      </c>
      <c r="F291" s="243">
        <v>0</v>
      </c>
      <c r="G291" s="244">
        <v>0</v>
      </c>
      <c r="H291" s="244">
        <v>0</v>
      </c>
      <c r="I291" s="244">
        <v>0</v>
      </c>
      <c r="J291" s="244">
        <v>0</v>
      </c>
      <c r="K291" s="244">
        <v>0</v>
      </c>
      <c r="L291" s="244">
        <v>0</v>
      </c>
      <c r="M291" s="244">
        <v>0</v>
      </c>
      <c r="N291" s="244">
        <v>0</v>
      </c>
      <c r="O291" s="244">
        <v>0</v>
      </c>
      <c r="P291" s="244">
        <v>0</v>
      </c>
      <c r="Q291" s="245">
        <v>0</v>
      </c>
      <c r="R291" s="270">
        <f t="shared" si="4"/>
        <v>0</v>
      </c>
      <c r="T291" s="243" t="s">
        <v>347</v>
      </c>
      <c r="U291" s="244" t="s">
        <v>347</v>
      </c>
      <c r="V291" s="244" t="s">
        <v>347</v>
      </c>
      <c r="W291" s="244" t="s">
        <v>347</v>
      </c>
      <c r="X291" s="244" t="s">
        <v>347</v>
      </c>
      <c r="Y291" s="244" t="s">
        <v>347</v>
      </c>
      <c r="Z291" s="244" t="s">
        <v>347</v>
      </c>
      <c r="AA291" s="244" t="s">
        <v>347</v>
      </c>
      <c r="AB291" s="244" t="s">
        <v>347</v>
      </c>
      <c r="AC291" s="244" t="s">
        <v>347</v>
      </c>
      <c r="AD291" s="244" t="s">
        <v>347</v>
      </c>
      <c r="AE291" s="245" t="s">
        <v>347</v>
      </c>
      <c r="AF291" s="175"/>
    </row>
    <row r="292" spans="2:32" x14ac:dyDescent="0.2">
      <c r="B292" s="121" t="s">
        <v>406</v>
      </c>
      <c r="C292" s="182" t="s">
        <v>439</v>
      </c>
      <c r="D292" s="182" t="s">
        <v>347</v>
      </c>
      <c r="E292" s="217" t="s">
        <v>449</v>
      </c>
      <c r="F292" s="243">
        <v>0</v>
      </c>
      <c r="G292" s="244">
        <v>0</v>
      </c>
      <c r="H292" s="244">
        <v>0</v>
      </c>
      <c r="I292" s="244">
        <v>0</v>
      </c>
      <c r="J292" s="244">
        <v>0</v>
      </c>
      <c r="K292" s="244">
        <v>0</v>
      </c>
      <c r="L292" s="244">
        <v>0</v>
      </c>
      <c r="M292" s="244">
        <v>0</v>
      </c>
      <c r="N292" s="244">
        <v>0</v>
      </c>
      <c r="O292" s="244">
        <v>0</v>
      </c>
      <c r="P292" s="244">
        <v>0</v>
      </c>
      <c r="Q292" s="106">
        <v>1200</v>
      </c>
      <c r="R292" s="265">
        <f t="shared" si="4"/>
        <v>1200</v>
      </c>
      <c r="T292" s="243">
        <v>0</v>
      </c>
      <c r="U292" s="244">
        <v>0</v>
      </c>
      <c r="V292" s="244">
        <v>0</v>
      </c>
      <c r="W292" s="244">
        <v>0</v>
      </c>
      <c r="X292" s="244">
        <v>0</v>
      </c>
      <c r="Y292" s="244">
        <v>0</v>
      </c>
      <c r="Z292" s="244">
        <v>0</v>
      </c>
      <c r="AA292" s="244">
        <v>0</v>
      </c>
      <c r="AB292" s="244">
        <v>0</v>
      </c>
      <c r="AC292" s="244">
        <v>0</v>
      </c>
      <c r="AD292" s="244">
        <v>0</v>
      </c>
      <c r="AE292" s="106">
        <v>209.5</v>
      </c>
      <c r="AF292" s="175"/>
    </row>
    <row r="293" spans="2:32" x14ac:dyDescent="0.2">
      <c r="B293" s="121" t="s">
        <v>407</v>
      </c>
      <c r="C293" s="182" t="s">
        <v>440</v>
      </c>
      <c r="D293" s="182" t="s">
        <v>347</v>
      </c>
      <c r="E293" s="217" t="s">
        <v>450</v>
      </c>
      <c r="F293" s="243">
        <v>0</v>
      </c>
      <c r="G293" s="244">
        <v>0</v>
      </c>
      <c r="H293" s="244">
        <v>0</v>
      </c>
      <c r="I293" s="244">
        <v>0</v>
      </c>
      <c r="J293" s="244">
        <v>0</v>
      </c>
      <c r="K293" s="244">
        <v>0</v>
      </c>
      <c r="L293" s="244">
        <v>0</v>
      </c>
      <c r="M293" s="244">
        <v>0</v>
      </c>
      <c r="N293" s="244">
        <v>0</v>
      </c>
      <c r="O293" s="244">
        <v>0</v>
      </c>
      <c r="P293" s="244">
        <v>0</v>
      </c>
      <c r="Q293" s="106">
        <v>546.45161290322585</v>
      </c>
      <c r="R293" s="265">
        <f t="shared" si="4"/>
        <v>546.45161290322585</v>
      </c>
      <c r="T293" s="243">
        <v>0</v>
      </c>
      <c r="U293" s="244">
        <v>0</v>
      </c>
      <c r="V293" s="244">
        <v>0</v>
      </c>
      <c r="W293" s="244">
        <v>0</v>
      </c>
      <c r="X293" s="244">
        <v>0</v>
      </c>
      <c r="Y293" s="244">
        <v>0</v>
      </c>
      <c r="Z293" s="244">
        <v>0</v>
      </c>
      <c r="AA293" s="244">
        <v>0</v>
      </c>
      <c r="AB293" s="244">
        <v>0</v>
      </c>
      <c r="AC293" s="244">
        <v>0</v>
      </c>
      <c r="AD293" s="244">
        <v>0</v>
      </c>
      <c r="AE293" s="106">
        <v>272.5</v>
      </c>
      <c r="AF293" s="175"/>
    </row>
    <row r="294" spans="2:32" x14ac:dyDescent="0.2">
      <c r="B294" s="123" t="s">
        <v>408</v>
      </c>
      <c r="C294" s="190" t="s">
        <v>441</v>
      </c>
      <c r="D294" s="190" t="s">
        <v>347</v>
      </c>
      <c r="E294" s="225" t="s">
        <v>449</v>
      </c>
      <c r="F294" s="243">
        <v>0</v>
      </c>
      <c r="G294" s="244">
        <v>0</v>
      </c>
      <c r="H294" s="244">
        <v>0</v>
      </c>
      <c r="I294" s="244">
        <v>0</v>
      </c>
      <c r="J294" s="244">
        <v>0</v>
      </c>
      <c r="K294" s="244">
        <v>0</v>
      </c>
      <c r="L294" s="244">
        <v>0</v>
      </c>
      <c r="M294" s="244">
        <v>0</v>
      </c>
      <c r="N294" s="244">
        <v>0</v>
      </c>
      <c r="O294" s="244">
        <v>0</v>
      </c>
      <c r="P294" s="244">
        <v>0</v>
      </c>
      <c r="Q294" s="245">
        <v>0</v>
      </c>
      <c r="R294" s="270">
        <f t="shared" si="4"/>
        <v>0</v>
      </c>
      <c r="T294" s="243" t="s">
        <v>347</v>
      </c>
      <c r="U294" s="244" t="s">
        <v>347</v>
      </c>
      <c r="V294" s="244" t="s">
        <v>347</v>
      </c>
      <c r="W294" s="244" t="s">
        <v>347</v>
      </c>
      <c r="X294" s="244" t="s">
        <v>347</v>
      </c>
      <c r="Y294" s="244" t="s">
        <v>347</v>
      </c>
      <c r="Z294" s="244" t="s">
        <v>347</v>
      </c>
      <c r="AA294" s="244" t="s">
        <v>347</v>
      </c>
      <c r="AB294" s="244" t="s">
        <v>347</v>
      </c>
      <c r="AC294" s="244" t="s">
        <v>347</v>
      </c>
      <c r="AD294" s="244" t="s">
        <v>347</v>
      </c>
      <c r="AE294" s="245" t="s">
        <v>347</v>
      </c>
      <c r="AF294" s="175"/>
    </row>
    <row r="295" spans="2:32" x14ac:dyDescent="0.2">
      <c r="B295" s="121" t="s">
        <v>409</v>
      </c>
      <c r="C295" s="182" t="s">
        <v>442</v>
      </c>
      <c r="D295" s="182" t="s">
        <v>347</v>
      </c>
      <c r="E295" s="217" t="s">
        <v>447</v>
      </c>
      <c r="F295" s="243">
        <v>0</v>
      </c>
      <c r="G295" s="244">
        <v>0</v>
      </c>
      <c r="H295" s="244">
        <v>0</v>
      </c>
      <c r="I295" s="244">
        <v>0</v>
      </c>
      <c r="J295" s="244">
        <v>0</v>
      </c>
      <c r="K295" s="244">
        <v>0</v>
      </c>
      <c r="L295" s="244">
        <v>0</v>
      </c>
      <c r="M295" s="244">
        <v>0</v>
      </c>
      <c r="N295" s="244">
        <v>0</v>
      </c>
      <c r="O295" s="244">
        <v>0</v>
      </c>
      <c r="P295" s="244">
        <v>0</v>
      </c>
      <c r="Q295" s="106">
        <v>1000</v>
      </c>
      <c r="R295" s="265">
        <f t="shared" si="4"/>
        <v>1000</v>
      </c>
      <c r="T295" s="243">
        <v>0</v>
      </c>
      <c r="U295" s="244">
        <v>0</v>
      </c>
      <c r="V295" s="244">
        <v>0</v>
      </c>
      <c r="W295" s="244">
        <v>0</v>
      </c>
      <c r="X295" s="244">
        <v>0</v>
      </c>
      <c r="Y295" s="244">
        <v>0</v>
      </c>
      <c r="Z295" s="244">
        <v>0</v>
      </c>
      <c r="AA295" s="244">
        <v>0</v>
      </c>
      <c r="AB295" s="244">
        <v>0</v>
      </c>
      <c r="AC295" s="244">
        <v>0</v>
      </c>
      <c r="AD295" s="244">
        <v>0</v>
      </c>
      <c r="AE295" s="106">
        <v>209.5</v>
      </c>
      <c r="AF295" s="175"/>
    </row>
    <row r="296" spans="2:32" x14ac:dyDescent="0.2">
      <c r="B296" s="121" t="s">
        <v>410</v>
      </c>
      <c r="C296" s="182" t="s">
        <v>443</v>
      </c>
      <c r="D296" s="182" t="s">
        <v>347</v>
      </c>
      <c r="E296" s="217" t="s">
        <v>449</v>
      </c>
      <c r="F296" s="243">
        <v>0</v>
      </c>
      <c r="G296" s="244">
        <v>0</v>
      </c>
      <c r="H296" s="244">
        <v>0</v>
      </c>
      <c r="I296" s="244">
        <v>0</v>
      </c>
      <c r="J296" s="244">
        <v>0</v>
      </c>
      <c r="K296" s="244">
        <v>0</v>
      </c>
      <c r="L296" s="244">
        <v>0</v>
      </c>
      <c r="M296" s="244">
        <v>0</v>
      </c>
      <c r="N296" s="244">
        <v>0</v>
      </c>
      <c r="O296" s="244">
        <v>0</v>
      </c>
      <c r="P296" s="244">
        <v>0</v>
      </c>
      <c r="Q296" s="106">
        <v>1100</v>
      </c>
      <c r="R296" s="265">
        <f t="shared" si="4"/>
        <v>1100</v>
      </c>
      <c r="T296" s="243">
        <v>0</v>
      </c>
      <c r="U296" s="244">
        <v>0</v>
      </c>
      <c r="V296" s="244">
        <v>0</v>
      </c>
      <c r="W296" s="244">
        <v>0</v>
      </c>
      <c r="X296" s="244">
        <v>0</v>
      </c>
      <c r="Y296" s="244">
        <v>0</v>
      </c>
      <c r="Z296" s="244">
        <v>0</v>
      </c>
      <c r="AA296" s="244">
        <v>0</v>
      </c>
      <c r="AB296" s="244">
        <v>0</v>
      </c>
      <c r="AC296" s="244">
        <v>0</v>
      </c>
      <c r="AD296" s="244">
        <v>0</v>
      </c>
      <c r="AE296" s="106">
        <v>209.5</v>
      </c>
      <c r="AF296" s="175"/>
    </row>
    <row r="297" spans="2:32" x14ac:dyDescent="0.2">
      <c r="B297" s="123" t="s">
        <v>411</v>
      </c>
      <c r="C297" s="190" t="s">
        <v>444</v>
      </c>
      <c r="D297" s="190" t="s">
        <v>347</v>
      </c>
      <c r="E297" s="225" t="s">
        <v>447</v>
      </c>
      <c r="F297" s="243">
        <v>0</v>
      </c>
      <c r="G297" s="244">
        <v>0</v>
      </c>
      <c r="H297" s="244">
        <v>0</v>
      </c>
      <c r="I297" s="244">
        <v>0</v>
      </c>
      <c r="J297" s="244">
        <v>0</v>
      </c>
      <c r="K297" s="244">
        <v>0</v>
      </c>
      <c r="L297" s="244">
        <v>0</v>
      </c>
      <c r="M297" s="244">
        <v>0</v>
      </c>
      <c r="N297" s="244">
        <v>0</v>
      </c>
      <c r="O297" s="244">
        <v>0</v>
      </c>
      <c r="P297" s="244">
        <v>0</v>
      </c>
      <c r="Q297" s="245">
        <v>0</v>
      </c>
      <c r="R297" s="270">
        <f t="shared" si="4"/>
        <v>0</v>
      </c>
      <c r="T297" s="243" t="s">
        <v>347</v>
      </c>
      <c r="U297" s="244" t="s">
        <v>347</v>
      </c>
      <c r="V297" s="244" t="s">
        <v>347</v>
      </c>
      <c r="W297" s="244" t="s">
        <v>347</v>
      </c>
      <c r="X297" s="244" t="s">
        <v>347</v>
      </c>
      <c r="Y297" s="244" t="s">
        <v>347</v>
      </c>
      <c r="Z297" s="244" t="s">
        <v>347</v>
      </c>
      <c r="AA297" s="244" t="s">
        <v>347</v>
      </c>
      <c r="AB297" s="244" t="s">
        <v>347</v>
      </c>
      <c r="AC297" s="244" t="s">
        <v>347</v>
      </c>
      <c r="AD297" s="244" t="s">
        <v>347</v>
      </c>
      <c r="AE297" s="245" t="s">
        <v>347</v>
      </c>
      <c r="AF297" s="175"/>
    </row>
    <row r="298" spans="2:32" x14ac:dyDescent="0.2">
      <c r="B298" s="123" t="s">
        <v>412</v>
      </c>
      <c r="C298" s="190" t="s">
        <v>445</v>
      </c>
      <c r="D298" s="190" t="s">
        <v>347</v>
      </c>
      <c r="E298" s="225" t="s">
        <v>450</v>
      </c>
      <c r="F298" s="243">
        <v>0</v>
      </c>
      <c r="G298" s="244">
        <v>0</v>
      </c>
      <c r="H298" s="244">
        <v>0</v>
      </c>
      <c r="I298" s="244">
        <v>0</v>
      </c>
      <c r="J298" s="244">
        <v>0</v>
      </c>
      <c r="K298" s="244">
        <v>0</v>
      </c>
      <c r="L298" s="244">
        <v>0</v>
      </c>
      <c r="M298" s="244">
        <v>0</v>
      </c>
      <c r="N298" s="244">
        <v>0</v>
      </c>
      <c r="O298" s="244">
        <v>0</v>
      </c>
      <c r="P298" s="244">
        <v>0</v>
      </c>
      <c r="Q298" s="245">
        <v>0</v>
      </c>
      <c r="R298" s="270">
        <f t="shared" si="4"/>
        <v>0</v>
      </c>
      <c r="T298" s="243" t="s">
        <v>347</v>
      </c>
      <c r="U298" s="244" t="s">
        <v>347</v>
      </c>
      <c r="V298" s="244" t="s">
        <v>347</v>
      </c>
      <c r="W298" s="244" t="s">
        <v>347</v>
      </c>
      <c r="X298" s="244" t="s">
        <v>347</v>
      </c>
      <c r="Y298" s="244" t="s">
        <v>347</v>
      </c>
      <c r="Z298" s="244" t="s">
        <v>347</v>
      </c>
      <c r="AA298" s="244" t="s">
        <v>347</v>
      </c>
      <c r="AB298" s="244" t="s">
        <v>347</v>
      </c>
      <c r="AC298" s="244" t="s">
        <v>347</v>
      </c>
      <c r="AD298" s="244" t="s">
        <v>347</v>
      </c>
      <c r="AE298" s="245" t="s">
        <v>347</v>
      </c>
      <c r="AF298" s="175"/>
    </row>
    <row r="299" spans="2:32" x14ac:dyDescent="0.2">
      <c r="B299" s="121" t="s">
        <v>413</v>
      </c>
      <c r="C299" s="182" t="s">
        <v>446</v>
      </c>
      <c r="D299" s="182" t="s">
        <v>347</v>
      </c>
      <c r="E299" s="217" t="s">
        <v>447</v>
      </c>
      <c r="F299" s="243">
        <v>0</v>
      </c>
      <c r="G299" s="244">
        <v>0</v>
      </c>
      <c r="H299" s="244">
        <v>0</v>
      </c>
      <c r="I299" s="244">
        <v>0</v>
      </c>
      <c r="J299" s="244">
        <v>0</v>
      </c>
      <c r="K299" s="244">
        <v>0</v>
      </c>
      <c r="L299" s="244">
        <v>0</v>
      </c>
      <c r="M299" s="244">
        <v>0</v>
      </c>
      <c r="N299" s="244">
        <v>0</v>
      </c>
      <c r="O299" s="244">
        <v>0</v>
      </c>
      <c r="P299" s="244">
        <v>0</v>
      </c>
      <c r="Q299" s="106">
        <v>858.70967741935488</v>
      </c>
      <c r="R299" s="265">
        <f>SUM(F299:Q299)</f>
        <v>858.70967741935488</v>
      </c>
      <c r="T299" s="243">
        <v>0</v>
      </c>
      <c r="U299" s="244">
        <v>0</v>
      </c>
      <c r="V299" s="244">
        <v>0</v>
      </c>
      <c r="W299" s="244">
        <v>0</v>
      </c>
      <c r="X299" s="244">
        <v>0</v>
      </c>
      <c r="Y299" s="244">
        <v>0</v>
      </c>
      <c r="Z299" s="244">
        <v>0</v>
      </c>
      <c r="AA299" s="244">
        <v>0</v>
      </c>
      <c r="AB299" s="244">
        <v>0</v>
      </c>
      <c r="AC299" s="244">
        <v>0</v>
      </c>
      <c r="AD299" s="244">
        <v>0</v>
      </c>
      <c r="AE299" s="106">
        <v>209.5</v>
      </c>
      <c r="AF299" s="175"/>
    </row>
    <row r="300" spans="2:32" x14ac:dyDescent="0.2">
      <c r="B300" s="169"/>
      <c r="C300" s="170"/>
      <c r="D300" s="171"/>
      <c r="E300" s="171"/>
      <c r="F300" s="172"/>
      <c r="G300" s="173"/>
      <c r="H300" s="173"/>
      <c r="I300" s="173"/>
      <c r="J300" s="173"/>
      <c r="K300" s="173"/>
      <c r="L300" s="173"/>
      <c r="M300" s="173"/>
      <c r="N300" s="173"/>
      <c r="O300" s="173"/>
      <c r="P300" s="173"/>
      <c r="Q300" s="174"/>
      <c r="R300" s="271"/>
      <c r="T300" s="176"/>
      <c r="U300" s="173"/>
      <c r="V300" s="173"/>
      <c r="W300" s="173"/>
      <c r="X300" s="173"/>
      <c r="Y300" s="173"/>
      <c r="Z300" s="173"/>
      <c r="AA300" s="173"/>
      <c r="AB300" s="173"/>
      <c r="AC300" s="173"/>
      <c r="AD300" s="173"/>
      <c r="AE300" s="174"/>
      <c r="AF300" s="175"/>
    </row>
    <row r="301" spans="2:32" x14ac:dyDescent="0.2">
      <c r="B301" s="169"/>
      <c r="C301" s="170"/>
      <c r="D301" s="171"/>
      <c r="E301" s="171"/>
      <c r="F301" s="172"/>
      <c r="G301" s="173"/>
      <c r="H301" s="173"/>
      <c r="I301" s="173"/>
      <c r="J301" s="173"/>
      <c r="K301" s="173"/>
      <c r="L301" s="173"/>
      <c r="M301" s="173"/>
      <c r="N301" s="173"/>
      <c r="O301" s="173"/>
      <c r="P301" s="173"/>
      <c r="Q301" s="174"/>
      <c r="R301" s="271"/>
      <c r="T301" s="176"/>
      <c r="U301" s="173"/>
      <c r="V301" s="173"/>
      <c r="W301" s="173"/>
      <c r="X301" s="173"/>
      <c r="Y301" s="173"/>
      <c r="Z301" s="173"/>
      <c r="AA301" s="173"/>
      <c r="AB301" s="173"/>
      <c r="AC301" s="173"/>
      <c r="AD301" s="173"/>
      <c r="AE301" s="174"/>
      <c r="AF301" s="175"/>
    </row>
    <row r="302" spans="2:32" x14ac:dyDescent="0.2">
      <c r="B302" s="169"/>
      <c r="C302" s="170"/>
      <c r="D302" s="171"/>
      <c r="E302" s="171"/>
      <c r="F302" s="172"/>
      <c r="G302" s="173"/>
      <c r="H302" s="173"/>
      <c r="I302" s="173"/>
      <c r="J302" s="173"/>
      <c r="K302" s="173"/>
      <c r="L302" s="173"/>
      <c r="M302" s="173"/>
      <c r="N302" s="173"/>
      <c r="O302" s="173"/>
      <c r="P302" s="173"/>
      <c r="Q302" s="174"/>
      <c r="R302" s="271"/>
      <c r="T302" s="176"/>
      <c r="U302" s="173"/>
      <c r="V302" s="173"/>
      <c r="W302" s="173"/>
      <c r="X302" s="173"/>
      <c r="Y302" s="173"/>
      <c r="Z302" s="173"/>
      <c r="AA302" s="173"/>
      <c r="AB302" s="173"/>
      <c r="AC302" s="173"/>
      <c r="AD302" s="173"/>
      <c r="AE302" s="174"/>
      <c r="AF302" s="175"/>
    </row>
    <row r="303" spans="2:32" x14ac:dyDescent="0.2">
      <c r="B303" s="169"/>
      <c r="C303" s="170"/>
      <c r="D303" s="171"/>
      <c r="E303" s="171"/>
      <c r="F303" s="172"/>
      <c r="G303" s="173"/>
      <c r="H303" s="173"/>
      <c r="I303" s="173"/>
      <c r="J303" s="173"/>
      <c r="K303" s="173"/>
      <c r="L303" s="173"/>
      <c r="M303" s="173"/>
      <c r="N303" s="173"/>
      <c r="O303" s="173"/>
      <c r="P303" s="173"/>
      <c r="Q303" s="174"/>
      <c r="R303" s="271"/>
      <c r="T303" s="176"/>
      <c r="U303" s="173"/>
      <c r="V303" s="173"/>
      <c r="W303" s="173"/>
      <c r="X303" s="173"/>
      <c r="Y303" s="173"/>
      <c r="Z303" s="173"/>
      <c r="AA303" s="173"/>
      <c r="AB303" s="173"/>
      <c r="AC303" s="173"/>
      <c r="AD303" s="173"/>
      <c r="AE303" s="174"/>
      <c r="AF303" s="175"/>
    </row>
    <row r="304" spans="2:32" x14ac:dyDescent="0.2">
      <c r="B304" s="169"/>
      <c r="C304" s="170"/>
      <c r="D304" s="171"/>
      <c r="E304" s="171"/>
      <c r="F304" s="172"/>
      <c r="G304" s="173"/>
      <c r="H304" s="173"/>
      <c r="I304" s="173"/>
      <c r="J304" s="173"/>
      <c r="K304" s="173"/>
      <c r="L304" s="173"/>
      <c r="M304" s="173"/>
      <c r="N304" s="173"/>
      <c r="O304" s="173"/>
      <c r="P304" s="173"/>
      <c r="Q304" s="174"/>
      <c r="R304" s="271"/>
      <c r="T304" s="176"/>
      <c r="U304" s="173"/>
      <c r="V304" s="173"/>
      <c r="W304" s="173"/>
      <c r="X304" s="173"/>
      <c r="Y304" s="173"/>
      <c r="Z304" s="173"/>
      <c r="AA304" s="173"/>
      <c r="AB304" s="173"/>
      <c r="AC304" s="173"/>
      <c r="AD304" s="173"/>
      <c r="AE304" s="174"/>
      <c r="AF304" s="175"/>
    </row>
    <row r="305" spans="2:32" x14ac:dyDescent="0.2">
      <c r="B305" s="169"/>
      <c r="C305" s="170"/>
      <c r="D305" s="171"/>
      <c r="E305" s="171"/>
      <c r="F305" s="172"/>
      <c r="G305" s="173"/>
      <c r="H305" s="173"/>
      <c r="I305" s="173"/>
      <c r="J305" s="173"/>
      <c r="K305" s="173"/>
      <c r="L305" s="173"/>
      <c r="M305" s="173"/>
      <c r="N305" s="173"/>
      <c r="O305" s="173"/>
      <c r="P305" s="173"/>
      <c r="Q305" s="174"/>
      <c r="R305" s="271"/>
      <c r="T305" s="176"/>
      <c r="U305" s="173"/>
      <c r="V305" s="173"/>
      <c r="W305" s="173"/>
      <c r="X305" s="173"/>
      <c r="Y305" s="173"/>
      <c r="Z305" s="173"/>
      <c r="AA305" s="173"/>
      <c r="AB305" s="173"/>
      <c r="AC305" s="173"/>
      <c r="AD305" s="173"/>
      <c r="AE305" s="174"/>
      <c r="AF305" s="175"/>
    </row>
    <row r="306" spans="2:32" x14ac:dyDescent="0.2">
      <c r="B306" s="169"/>
      <c r="C306" s="170"/>
      <c r="D306" s="171"/>
      <c r="E306" s="171"/>
      <c r="F306" s="172"/>
      <c r="G306" s="173"/>
      <c r="H306" s="173"/>
      <c r="I306" s="173"/>
      <c r="J306" s="173"/>
      <c r="K306" s="173"/>
      <c r="L306" s="173"/>
      <c r="M306" s="173"/>
      <c r="N306" s="173"/>
      <c r="O306" s="173"/>
      <c r="P306" s="173"/>
      <c r="Q306" s="174"/>
      <c r="R306" s="271"/>
      <c r="T306" s="176"/>
      <c r="U306" s="173"/>
      <c r="V306" s="173"/>
      <c r="W306" s="173"/>
      <c r="X306" s="173"/>
      <c r="Y306" s="173"/>
      <c r="Z306" s="173"/>
      <c r="AA306" s="173"/>
      <c r="AB306" s="173"/>
      <c r="AC306" s="173"/>
      <c r="AD306" s="173"/>
      <c r="AE306" s="174"/>
      <c r="AF306" s="175"/>
    </row>
    <row r="307" spans="2:32" x14ac:dyDescent="0.2">
      <c r="B307" s="137"/>
      <c r="C307" s="32"/>
      <c r="D307" s="138"/>
      <c r="E307" s="138"/>
      <c r="F307" s="139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1"/>
      <c r="R307" s="142"/>
      <c r="T307" s="165"/>
      <c r="U307" s="140"/>
      <c r="V307" s="140"/>
      <c r="W307" s="140"/>
      <c r="X307" s="140"/>
      <c r="Y307" s="140"/>
      <c r="Z307" s="140"/>
      <c r="AA307" s="140"/>
      <c r="AB307" s="140"/>
      <c r="AC307" s="140"/>
      <c r="AD307" s="140"/>
      <c r="AE307" s="141"/>
      <c r="AF307" s="142"/>
    </row>
    <row r="309" spans="2:32" s="143" customFormat="1" x14ac:dyDescent="0.2">
      <c r="D309" s="143" t="s">
        <v>40</v>
      </c>
      <c r="F309" s="143">
        <f>COUNTIF(F$4:F$307,"&gt;1")</f>
        <v>186</v>
      </c>
      <c r="G309" s="143">
        <f t="shared" ref="G309:Q309" si="5">COUNTIF(G$4:G$307,"&gt;1")</f>
        <v>187</v>
      </c>
      <c r="H309" s="143">
        <f t="shared" si="5"/>
        <v>190</v>
      </c>
      <c r="I309" s="143">
        <f t="shared" si="5"/>
        <v>189</v>
      </c>
      <c r="J309" s="143">
        <f t="shared" si="5"/>
        <v>188</v>
      </c>
      <c r="K309" s="143">
        <f t="shared" si="5"/>
        <v>193</v>
      </c>
      <c r="L309" s="143">
        <f t="shared" si="5"/>
        <v>194</v>
      </c>
      <c r="M309" s="143">
        <f t="shared" si="5"/>
        <v>194</v>
      </c>
      <c r="N309" s="143">
        <f t="shared" si="5"/>
        <v>196</v>
      </c>
      <c r="O309" s="143">
        <f t="shared" si="5"/>
        <v>198</v>
      </c>
      <c r="P309" s="143">
        <f t="shared" si="5"/>
        <v>199</v>
      </c>
      <c r="Q309" s="143">
        <f t="shared" si="5"/>
        <v>205</v>
      </c>
    </row>
    <row r="310" spans="2:32" s="143" customFormat="1" x14ac:dyDescent="0.2"/>
    <row r="311" spans="2:32" s="143" customFormat="1" x14ac:dyDescent="0.2">
      <c r="D311" s="143" t="s">
        <v>40</v>
      </c>
    </row>
    <row r="312" spans="2:32" s="143" customFormat="1" x14ac:dyDescent="0.2">
      <c r="D312" s="143" t="s">
        <v>4</v>
      </c>
      <c r="F312" s="143">
        <f>SUMPRODUCT(($D$3:$D$307=$D312)*(F$3:F$307&gt;0))</f>
        <v>8</v>
      </c>
      <c r="G312" s="143">
        <f>SUMPRODUCT(($D$3:$D$307=$D312)*(G$3:G$307&gt;0))</f>
        <v>8</v>
      </c>
      <c r="H312" s="143">
        <f t="shared" ref="H312:R312" si="6">SUMPRODUCT(($D$3:$D$307=$D312)*(H$3:H$307&gt;0))</f>
        <v>8</v>
      </c>
      <c r="I312" s="143">
        <f t="shared" si="6"/>
        <v>8</v>
      </c>
      <c r="J312" s="143">
        <f t="shared" si="6"/>
        <v>8</v>
      </c>
      <c r="K312" s="143">
        <f t="shared" si="6"/>
        <v>9</v>
      </c>
      <c r="L312" s="143">
        <f t="shared" si="6"/>
        <v>9</v>
      </c>
      <c r="M312" s="143">
        <f t="shared" si="6"/>
        <v>9</v>
      </c>
      <c r="N312" s="143">
        <f t="shared" si="6"/>
        <v>9</v>
      </c>
      <c r="O312" s="143">
        <f t="shared" si="6"/>
        <v>9</v>
      </c>
      <c r="P312" s="143">
        <f t="shared" si="6"/>
        <v>9</v>
      </c>
      <c r="Q312" s="143">
        <f t="shared" si="6"/>
        <v>9</v>
      </c>
      <c r="R312" s="143">
        <f t="shared" si="6"/>
        <v>9</v>
      </c>
    </row>
    <row r="313" spans="2:32" s="143" customFormat="1" x14ac:dyDescent="0.2">
      <c r="D313" s="143" t="s">
        <v>2</v>
      </c>
      <c r="F313" s="143">
        <f>SUMPRODUCT(($D$3:$D$307=$D313)*(F$3:F$307&gt;0))</f>
        <v>11</v>
      </c>
      <c r="G313" s="143">
        <f>SUMPRODUCT(($D$3:$D$307=$D313)*(G$3:G$307&gt;0))</f>
        <v>11</v>
      </c>
      <c r="H313" s="143">
        <f>SUMPRODUCT(($D$3:$D$307=$D313)*(H$3:H$307&gt;0))</f>
        <v>11</v>
      </c>
      <c r="I313" s="143">
        <f>SUMPRODUCT(($D$3:$D$307=$D313)*(I$3:I$307&gt;0))</f>
        <v>11</v>
      </c>
      <c r="J313" s="143">
        <f>SUMPRODUCT(($D$3:$D$307=$D313)*(J$3:J$307&gt;0))</f>
        <v>11</v>
      </c>
      <c r="K313" s="143">
        <f>SUMPRODUCT(($D$3:$D$307=$D313)*(K$3:K$307&gt;0))</f>
        <v>11</v>
      </c>
      <c r="L313" s="143">
        <f>SUMPRODUCT(($D$3:$D$307=$D313)*(L$3:L$307&gt;0))</f>
        <v>11</v>
      </c>
      <c r="M313" s="143">
        <f>SUMPRODUCT(($D$3:$D$307=$D313)*(M$3:M$307&gt;0))</f>
        <v>11</v>
      </c>
      <c r="N313" s="143">
        <f>SUMPRODUCT(($D$3:$D$307=$D313)*(N$3:N$307&gt;0))</f>
        <v>11</v>
      </c>
      <c r="O313" s="143">
        <f>SUMPRODUCT(($D$3:$D$307=$D313)*(O$3:O$307&gt;0))</f>
        <v>11</v>
      </c>
      <c r="P313" s="143">
        <f>SUMPRODUCT(($D$3:$D$307=$D313)*(P$3:P$307&gt;0))</f>
        <v>11</v>
      </c>
      <c r="Q313" s="143">
        <f>SUMPRODUCT(($D$3:$D$307=$D313)*(Q$3:Q$307&gt;0))</f>
        <v>11</v>
      </c>
      <c r="R313" s="143">
        <f>SUMPRODUCT(($D$3:$D$307=$D313)*(R$3:R$307&gt;0))</f>
        <v>11</v>
      </c>
    </row>
    <row r="314" spans="2:32" s="143" customFormat="1" x14ac:dyDescent="0.2">
      <c r="D314" s="143" t="s">
        <v>3</v>
      </c>
      <c r="F314" s="143">
        <f>SUMPRODUCT(($D$3:$D$307=$D314)*(F$3:F$307&gt;0))</f>
        <v>9</v>
      </c>
      <c r="G314" s="143">
        <f>SUMPRODUCT(($D$3:$D$307=$D314)*(G$3:G$307&gt;0))</f>
        <v>9</v>
      </c>
      <c r="H314" s="143">
        <f>SUMPRODUCT(($D$3:$D$307=$D314)*(H$3:H$307&gt;0))</f>
        <v>9</v>
      </c>
      <c r="I314" s="143">
        <f>SUMPRODUCT(($D$3:$D$307=$D314)*(I$3:I$307&gt;0))</f>
        <v>9</v>
      </c>
      <c r="J314" s="143">
        <f>SUMPRODUCT(($D$3:$D$307=$D314)*(J$3:J$307&gt;0))</f>
        <v>8</v>
      </c>
      <c r="K314" s="143">
        <f>SUMPRODUCT(($D$3:$D$307=$D314)*(K$3:K$307&gt;0))</f>
        <v>9</v>
      </c>
      <c r="L314" s="143">
        <f>SUMPRODUCT(($D$3:$D$307=$D314)*(L$3:L$307&gt;0))</f>
        <v>9</v>
      </c>
      <c r="M314" s="143">
        <f>SUMPRODUCT(($D$3:$D$307=$D314)*(M$3:M$307&gt;0))</f>
        <v>9</v>
      </c>
      <c r="N314" s="143">
        <f>SUMPRODUCT(($D$3:$D$307=$D314)*(N$3:N$307&gt;0))</f>
        <v>9</v>
      </c>
      <c r="O314" s="143">
        <f>SUMPRODUCT(($D$3:$D$307=$D314)*(O$3:O$307&gt;0))</f>
        <v>9</v>
      </c>
      <c r="P314" s="143">
        <f>SUMPRODUCT(($D$3:$D$307=$D314)*(P$3:P$307&gt;0))</f>
        <v>9</v>
      </c>
      <c r="Q314" s="143">
        <f>SUMPRODUCT(($D$3:$D$307=$D314)*(Q$3:Q$307&gt;0))</f>
        <v>9</v>
      </c>
      <c r="R314" s="143">
        <f>SUMPRODUCT(($D$3:$D$307=$D314)*(R$3:R$307&gt;0))</f>
        <v>10</v>
      </c>
    </row>
    <row r="315" spans="2:32" s="143" customFormat="1" x14ac:dyDescent="0.2">
      <c r="D315" s="143" t="s">
        <v>454</v>
      </c>
      <c r="F315" s="143">
        <f>SUMPRODUCT(($D$3:$D$307=$D315)*(F$3:F$307&gt;0))</f>
        <v>10</v>
      </c>
      <c r="G315" s="143">
        <f>SUMPRODUCT(($D$3:$D$307=$D315)*(G$3:G$307&gt;0))</f>
        <v>10</v>
      </c>
      <c r="H315" s="143">
        <f>SUMPRODUCT(($D$3:$D$307=$D315)*(H$3:H$307&gt;0))</f>
        <v>10</v>
      </c>
      <c r="I315" s="143">
        <f>SUMPRODUCT(($D$3:$D$307=$D315)*(I$3:I$307&gt;0))</f>
        <v>10</v>
      </c>
      <c r="J315" s="143">
        <f>SUMPRODUCT(($D$3:$D$307=$D315)*(J$3:J$307&gt;0))</f>
        <v>10</v>
      </c>
      <c r="K315" s="143">
        <f>SUMPRODUCT(($D$3:$D$307=$D315)*(K$3:K$307&gt;0))</f>
        <v>11</v>
      </c>
      <c r="L315" s="143">
        <f>SUMPRODUCT(($D$3:$D$307=$D315)*(L$3:L$307&gt;0))</f>
        <v>11</v>
      </c>
      <c r="M315" s="143">
        <f>SUMPRODUCT(($D$3:$D$307=$D315)*(M$3:M$307&gt;0))</f>
        <v>11</v>
      </c>
      <c r="N315" s="143">
        <f>SUMPRODUCT(($D$3:$D$307=$D315)*(N$3:N$307&gt;0))</f>
        <v>11</v>
      </c>
      <c r="O315" s="143">
        <f>SUMPRODUCT(($D$3:$D$307=$D315)*(O$3:O$307&gt;0))</f>
        <v>11</v>
      </c>
      <c r="P315" s="143">
        <f>SUMPRODUCT(($D$3:$D$307=$D315)*(P$3:P$307&gt;0))</f>
        <v>11</v>
      </c>
      <c r="Q315" s="143">
        <f>SUMPRODUCT(($D$3:$D$307=$D315)*(Q$3:Q$307&gt;0))</f>
        <v>11</v>
      </c>
      <c r="R315" s="143">
        <f>SUMPRODUCT(($D$3:$D$307=$D315)*(R$3:R$307&gt;0))</f>
        <v>11</v>
      </c>
    </row>
    <row r="316" spans="2:32" s="143" customFormat="1" x14ac:dyDescent="0.2">
      <c r="D316" s="143" t="s">
        <v>42</v>
      </c>
      <c r="F316" s="143">
        <f>SUMPRODUCT(($D$3:$D$307=$D316)*(F$3:F$307&gt;0))</f>
        <v>6</v>
      </c>
      <c r="G316" s="143">
        <f>SUMPRODUCT(($D$3:$D$307=$D316)*(G$3:G$307&gt;0))</f>
        <v>6</v>
      </c>
      <c r="H316" s="143">
        <f>SUMPRODUCT(($D$3:$D$307=$D316)*(H$3:H$307&gt;0))</f>
        <v>6</v>
      </c>
      <c r="I316" s="143">
        <f>SUMPRODUCT(($D$3:$D$307=$D316)*(I$3:I$307&gt;0))</f>
        <v>6</v>
      </c>
      <c r="J316" s="143">
        <f>SUMPRODUCT(($D$3:$D$307=$D316)*(J$3:J$307&gt;0))</f>
        <v>6</v>
      </c>
      <c r="K316" s="143">
        <f>SUMPRODUCT(($D$3:$D$307=$D316)*(K$3:K$307&gt;0))</f>
        <v>6</v>
      </c>
      <c r="L316" s="143">
        <f>SUMPRODUCT(($D$3:$D$307=$D316)*(L$3:L$307&gt;0))</f>
        <v>6</v>
      </c>
      <c r="M316" s="143">
        <f>SUMPRODUCT(($D$3:$D$307=$D316)*(M$3:M$307&gt;0))</f>
        <v>6</v>
      </c>
      <c r="N316" s="143">
        <f>SUMPRODUCT(($D$3:$D$307=$D316)*(N$3:N$307&gt;0))</f>
        <v>6</v>
      </c>
      <c r="O316" s="143">
        <f>SUMPRODUCT(($D$3:$D$307=$D316)*(O$3:O$307&gt;0))</f>
        <v>6</v>
      </c>
      <c r="P316" s="143">
        <f>SUMPRODUCT(($D$3:$D$307=$D316)*(P$3:P$307&gt;0))</f>
        <v>6</v>
      </c>
      <c r="Q316" s="143">
        <f>SUMPRODUCT(($D$3:$D$307=$D316)*(Q$3:Q$307&gt;0))</f>
        <v>6</v>
      </c>
      <c r="R316" s="143">
        <f>SUMPRODUCT(($D$3:$D$307=$D316)*(R$3:R$307&gt;0))</f>
        <v>6</v>
      </c>
    </row>
    <row r="317" spans="2:32" s="143" customFormat="1" x14ac:dyDescent="0.2">
      <c r="D317" s="143" t="s">
        <v>6</v>
      </c>
      <c r="F317" s="143">
        <f>SUMPRODUCT(($D$3:$D$307=$D317)*(F$3:F$307&gt;0))</f>
        <v>10</v>
      </c>
      <c r="G317" s="143">
        <f>SUMPRODUCT(($D$3:$D$307=$D317)*(G$3:G$307&gt;0))</f>
        <v>10</v>
      </c>
      <c r="H317" s="143">
        <f>SUMPRODUCT(($D$3:$D$307=$D317)*(H$3:H$307&gt;0))</f>
        <v>10</v>
      </c>
      <c r="I317" s="143">
        <f>SUMPRODUCT(($D$3:$D$307=$D317)*(I$3:I$307&gt;0))</f>
        <v>10</v>
      </c>
      <c r="J317" s="143">
        <f>SUMPRODUCT(($D$3:$D$307=$D317)*(J$3:J$307&gt;0))</f>
        <v>10</v>
      </c>
      <c r="K317" s="143">
        <f>SUMPRODUCT(($D$3:$D$307=$D317)*(K$3:K$307&gt;0))</f>
        <v>10</v>
      </c>
      <c r="L317" s="143">
        <f>SUMPRODUCT(($D$3:$D$307=$D317)*(L$3:L$307&gt;0))</f>
        <v>10</v>
      </c>
      <c r="M317" s="143">
        <f>SUMPRODUCT(($D$3:$D$307=$D317)*(M$3:M$307&gt;0))</f>
        <v>9</v>
      </c>
      <c r="N317" s="143">
        <f>SUMPRODUCT(($D$3:$D$307=$D317)*(N$3:N$307&gt;0))</f>
        <v>9</v>
      </c>
      <c r="O317" s="143">
        <f>SUMPRODUCT(($D$3:$D$307=$D317)*(O$3:O$307&gt;0))</f>
        <v>9</v>
      </c>
      <c r="P317" s="143">
        <f>SUMPRODUCT(($D$3:$D$307=$D317)*(P$3:P$307&gt;0))</f>
        <v>9</v>
      </c>
      <c r="Q317" s="143">
        <f>SUMPRODUCT(($D$3:$D$307=$D317)*(Q$3:Q$307&gt;0))</f>
        <v>9</v>
      </c>
      <c r="R317" s="143">
        <f>SUMPRODUCT(($D$3:$D$307=$D317)*(R$3:R$307&gt;0))</f>
        <v>10</v>
      </c>
    </row>
    <row r="318" spans="2:32" s="143" customFormat="1" x14ac:dyDescent="0.2">
      <c r="D318" s="143" t="s">
        <v>5</v>
      </c>
      <c r="F318" s="143">
        <f>SUMPRODUCT(($D$3:$D$307=$D318)*(F$3:F$307&gt;0))</f>
        <v>12</v>
      </c>
      <c r="G318" s="143">
        <f>SUMPRODUCT(($D$3:$D$307=$D318)*(G$3:G$307&gt;0))</f>
        <v>12</v>
      </c>
      <c r="H318" s="143">
        <f>SUMPRODUCT(($D$3:$D$307=$D318)*(H$3:H$307&gt;0))</f>
        <v>12</v>
      </c>
      <c r="I318" s="143">
        <f>SUMPRODUCT(($D$3:$D$307=$D318)*(I$3:I$307&gt;0))</f>
        <v>12</v>
      </c>
      <c r="J318" s="143">
        <f>SUMPRODUCT(($D$3:$D$307=$D318)*(J$3:J$307&gt;0))</f>
        <v>12</v>
      </c>
      <c r="K318" s="143">
        <f>SUMPRODUCT(($D$3:$D$307=$D318)*(K$3:K$307&gt;0))</f>
        <v>12</v>
      </c>
      <c r="L318" s="143">
        <f>SUMPRODUCT(($D$3:$D$307=$D318)*(L$3:L$307&gt;0))</f>
        <v>12</v>
      </c>
      <c r="M318" s="143">
        <f>SUMPRODUCT(($D$3:$D$307=$D318)*(M$3:M$307&gt;0))</f>
        <v>12</v>
      </c>
      <c r="N318" s="143">
        <f>SUMPRODUCT(($D$3:$D$307=$D318)*(N$3:N$307&gt;0))</f>
        <v>12</v>
      </c>
      <c r="O318" s="143">
        <f>SUMPRODUCT(($D$3:$D$307=$D318)*(O$3:O$307&gt;0))</f>
        <v>12</v>
      </c>
      <c r="P318" s="143">
        <f>SUMPRODUCT(($D$3:$D$307=$D318)*(P$3:P$307&gt;0))</f>
        <v>12</v>
      </c>
      <c r="Q318" s="143">
        <f>SUMPRODUCT(($D$3:$D$307=$D318)*(Q$3:Q$307&gt;0))</f>
        <v>12</v>
      </c>
      <c r="R318" s="143">
        <f>SUMPRODUCT(($D$3:$D$307=$D318)*(R$3:R$307&gt;0))</f>
        <v>12</v>
      </c>
    </row>
    <row r="319" spans="2:32" s="143" customFormat="1" x14ac:dyDescent="0.2">
      <c r="D319" s="143" t="s">
        <v>7</v>
      </c>
      <c r="F319" s="143">
        <f>SUMPRODUCT(($D$3:$D$307=$D319)*(F$3:F$307&gt;0))</f>
        <v>11</v>
      </c>
      <c r="G319" s="143">
        <f>SUMPRODUCT(($D$3:$D$307=$D319)*(G$3:G$307&gt;0))</f>
        <v>11</v>
      </c>
      <c r="H319" s="143">
        <f>SUMPRODUCT(($D$3:$D$307=$D319)*(H$3:H$307&gt;0))</f>
        <v>11</v>
      </c>
      <c r="I319" s="143">
        <f>SUMPRODUCT(($D$3:$D$307=$D319)*(I$3:I$307&gt;0))</f>
        <v>11</v>
      </c>
      <c r="J319" s="143">
        <f>SUMPRODUCT(($D$3:$D$307=$D319)*(J$3:J$307&gt;0))</f>
        <v>11</v>
      </c>
      <c r="K319" s="143">
        <f>SUMPRODUCT(($D$3:$D$307=$D319)*(K$3:K$307&gt;0))</f>
        <v>11</v>
      </c>
      <c r="L319" s="143">
        <f>SUMPRODUCT(($D$3:$D$307=$D319)*(L$3:L$307&gt;0))</f>
        <v>11</v>
      </c>
      <c r="M319" s="143">
        <f>SUMPRODUCT(($D$3:$D$307=$D319)*(M$3:M$307&gt;0))</f>
        <v>11</v>
      </c>
      <c r="N319" s="143">
        <f>SUMPRODUCT(($D$3:$D$307=$D319)*(N$3:N$307&gt;0))</f>
        <v>11</v>
      </c>
      <c r="O319" s="143">
        <f>SUMPRODUCT(($D$3:$D$307=$D319)*(O$3:O$307&gt;0))</f>
        <v>10</v>
      </c>
      <c r="P319" s="143">
        <f>SUMPRODUCT(($D$3:$D$307=$D319)*(P$3:P$307&gt;0))</f>
        <v>10</v>
      </c>
      <c r="Q319" s="143">
        <f>SUMPRODUCT(($D$3:$D$307=$D319)*(Q$3:Q$307&gt;0))</f>
        <v>10</v>
      </c>
      <c r="R319" s="143">
        <f>SUMPRODUCT(($D$3:$D$307=$D319)*(R$3:R$307&gt;0))</f>
        <v>11</v>
      </c>
    </row>
    <row r="320" spans="2:32" s="143" customFormat="1" x14ac:dyDescent="0.2">
      <c r="D320" s="143" t="s">
        <v>8</v>
      </c>
      <c r="F320" s="143">
        <f>SUMPRODUCT(($D$3:$D$307=$D320)*(F$3:F$307&gt;0))</f>
        <v>1</v>
      </c>
      <c r="G320" s="143">
        <f>SUMPRODUCT(($D$3:$D$307=$D320)*(G$3:G$307&gt;0))</f>
        <v>1</v>
      </c>
      <c r="H320" s="143">
        <f>SUMPRODUCT(($D$3:$D$307=$D320)*(H$3:H$307&gt;0))</f>
        <v>1</v>
      </c>
      <c r="I320" s="143">
        <f>SUMPRODUCT(($D$3:$D$307=$D320)*(I$3:I$307&gt;0))</f>
        <v>1</v>
      </c>
      <c r="J320" s="143">
        <f>SUMPRODUCT(($D$3:$D$307=$D320)*(J$3:J$307&gt;0))</f>
        <v>1</v>
      </c>
      <c r="K320" s="143">
        <f>SUMPRODUCT(($D$3:$D$307=$D320)*(K$3:K$307&gt;0))</f>
        <v>1</v>
      </c>
      <c r="L320" s="143">
        <f>SUMPRODUCT(($D$3:$D$307=$D320)*(L$3:L$307&gt;0))</f>
        <v>1</v>
      </c>
      <c r="M320" s="143">
        <f>SUMPRODUCT(($D$3:$D$307=$D320)*(M$3:M$307&gt;0))</f>
        <v>1</v>
      </c>
      <c r="N320" s="143">
        <f>SUMPRODUCT(($D$3:$D$307=$D320)*(N$3:N$307&gt;0))</f>
        <v>1</v>
      </c>
      <c r="O320" s="143">
        <f>SUMPRODUCT(($D$3:$D$307=$D320)*(O$3:O$307&gt;0))</f>
        <v>1</v>
      </c>
      <c r="P320" s="143">
        <f>SUMPRODUCT(($D$3:$D$307=$D320)*(P$3:P$307&gt;0))</f>
        <v>1</v>
      </c>
      <c r="Q320" s="143">
        <f>SUMPRODUCT(($D$3:$D$307=$D320)*(Q$3:Q$307&gt;0))</f>
        <v>1</v>
      </c>
      <c r="R320" s="143">
        <f>SUMPRODUCT(($D$3:$D$307=$D320)*(R$3:R$307&gt;0))</f>
        <v>1</v>
      </c>
    </row>
    <row r="321" spans="4:18" s="143" customFormat="1" x14ac:dyDescent="0.2">
      <c r="D321" s="143" t="s">
        <v>9</v>
      </c>
      <c r="F321" s="143">
        <f>SUMPRODUCT(($D$3:$D$307=$D321)*(F$3:F$307&gt;0))</f>
        <v>10</v>
      </c>
      <c r="G321" s="143">
        <f>SUMPRODUCT(($D$3:$D$307=$D321)*(G$3:G$307&gt;0))</f>
        <v>10</v>
      </c>
      <c r="H321" s="143">
        <f>SUMPRODUCT(($D$3:$D$307=$D321)*(H$3:H$307&gt;0))</f>
        <v>10</v>
      </c>
      <c r="I321" s="143">
        <f>SUMPRODUCT(($D$3:$D$307=$D321)*(I$3:I$307&gt;0))</f>
        <v>9</v>
      </c>
      <c r="J321" s="143">
        <f>SUMPRODUCT(($D$3:$D$307=$D321)*(J$3:J$307&gt;0))</f>
        <v>9</v>
      </c>
      <c r="K321" s="143">
        <f>SUMPRODUCT(($D$3:$D$307=$D321)*(K$3:K$307&gt;0))</f>
        <v>9</v>
      </c>
      <c r="L321" s="143">
        <f>SUMPRODUCT(($D$3:$D$307=$D321)*(L$3:L$307&gt;0))</f>
        <v>9</v>
      </c>
      <c r="M321" s="143">
        <f>SUMPRODUCT(($D$3:$D$307=$D321)*(M$3:M$307&gt;0))</f>
        <v>9</v>
      </c>
      <c r="N321" s="143">
        <f>SUMPRODUCT(($D$3:$D$307=$D321)*(N$3:N$307&gt;0))</f>
        <v>9</v>
      </c>
      <c r="O321" s="143">
        <f>SUMPRODUCT(($D$3:$D$307=$D321)*(O$3:O$307&gt;0))</f>
        <v>9</v>
      </c>
      <c r="P321" s="143">
        <f>SUMPRODUCT(($D$3:$D$307=$D321)*(P$3:P$307&gt;0))</f>
        <v>9</v>
      </c>
      <c r="Q321" s="143">
        <f>SUMPRODUCT(($D$3:$D$307=$D321)*(Q$3:Q$307&gt;0))</f>
        <v>9</v>
      </c>
      <c r="R321" s="143">
        <f>SUMPRODUCT(($D$3:$D$307=$D321)*(R$3:R$307&gt;0))</f>
        <v>10</v>
      </c>
    </row>
    <row r="322" spans="4:18" s="143" customFormat="1" x14ac:dyDescent="0.2">
      <c r="D322" s="143" t="s">
        <v>10</v>
      </c>
      <c r="F322" s="143">
        <f>SUMPRODUCT(($D$3:$D$307=$D322)*(F$3:F$307&gt;0))</f>
        <v>6</v>
      </c>
      <c r="G322" s="143">
        <f>SUMPRODUCT(($D$3:$D$307=$D322)*(G$3:G$307&gt;0))</f>
        <v>6</v>
      </c>
      <c r="H322" s="143">
        <f>SUMPRODUCT(($D$3:$D$307=$D322)*(H$3:H$307&gt;0))</f>
        <v>6</v>
      </c>
      <c r="I322" s="143">
        <f>SUMPRODUCT(($D$3:$D$307=$D322)*(I$3:I$307&gt;0))</f>
        <v>6</v>
      </c>
      <c r="J322" s="143">
        <f>SUMPRODUCT(($D$3:$D$307=$D322)*(J$3:J$307&gt;0))</f>
        <v>6</v>
      </c>
      <c r="K322" s="143">
        <f>SUMPRODUCT(($D$3:$D$307=$D322)*(K$3:K$307&gt;0))</f>
        <v>6</v>
      </c>
      <c r="L322" s="143">
        <f>SUMPRODUCT(($D$3:$D$307=$D322)*(L$3:L$307&gt;0))</f>
        <v>6</v>
      </c>
      <c r="M322" s="143">
        <f>SUMPRODUCT(($D$3:$D$307=$D322)*(M$3:M$307&gt;0))</f>
        <v>7</v>
      </c>
      <c r="N322" s="143">
        <f>SUMPRODUCT(($D$3:$D$307=$D322)*(N$3:N$307&gt;0))</f>
        <v>7</v>
      </c>
      <c r="O322" s="143">
        <f>SUMPRODUCT(($D$3:$D$307=$D322)*(O$3:O$307&gt;0))</f>
        <v>7</v>
      </c>
      <c r="P322" s="143">
        <f>SUMPRODUCT(($D$3:$D$307=$D322)*(P$3:P$307&gt;0))</f>
        <v>7</v>
      </c>
      <c r="Q322" s="143">
        <f>SUMPRODUCT(($D$3:$D$307=$D322)*(Q$3:Q$307&gt;0))</f>
        <v>7</v>
      </c>
      <c r="R322" s="143">
        <f>SUMPRODUCT(($D$3:$D$307=$D322)*(R$3:R$307&gt;0))</f>
        <v>7</v>
      </c>
    </row>
    <row r="323" spans="4:18" s="143" customFormat="1" x14ac:dyDescent="0.2">
      <c r="D323" s="143" t="s">
        <v>11</v>
      </c>
      <c r="F323" s="143">
        <f>SUMPRODUCT(($D$3:$D$307=$D323)*(F$3:F$307&gt;0))</f>
        <v>8</v>
      </c>
      <c r="G323" s="143">
        <f>SUMPRODUCT(($D$3:$D$307=$D323)*(G$3:G$307&gt;0))</f>
        <v>8</v>
      </c>
      <c r="H323" s="143">
        <f>SUMPRODUCT(($D$3:$D$307=$D323)*(H$3:H$307&gt;0))</f>
        <v>8</v>
      </c>
      <c r="I323" s="143">
        <f>SUMPRODUCT(($D$3:$D$307=$D323)*(I$3:I$307&gt;0))</f>
        <v>8</v>
      </c>
      <c r="J323" s="143">
        <f>SUMPRODUCT(($D$3:$D$307=$D323)*(J$3:J$307&gt;0))</f>
        <v>7</v>
      </c>
      <c r="K323" s="143">
        <f>SUMPRODUCT(($D$3:$D$307=$D323)*(K$3:K$307&gt;0))</f>
        <v>7</v>
      </c>
      <c r="L323" s="143">
        <f>SUMPRODUCT(($D$3:$D$307=$D323)*(L$3:L$307&gt;0))</f>
        <v>7</v>
      </c>
      <c r="M323" s="143">
        <f>SUMPRODUCT(($D$3:$D$307=$D323)*(M$3:M$307&gt;0))</f>
        <v>7</v>
      </c>
      <c r="N323" s="143">
        <f>SUMPRODUCT(($D$3:$D$307=$D323)*(N$3:N$307&gt;0))</f>
        <v>7</v>
      </c>
      <c r="O323" s="143">
        <f>SUMPRODUCT(($D$3:$D$307=$D323)*(O$3:O$307&gt;0))</f>
        <v>7</v>
      </c>
      <c r="P323" s="143">
        <f>SUMPRODUCT(($D$3:$D$307=$D323)*(P$3:P$307&gt;0))</f>
        <v>7</v>
      </c>
      <c r="Q323" s="143">
        <f>SUMPRODUCT(($D$3:$D$307=$D323)*(Q$3:Q$307&gt;0))</f>
        <v>7</v>
      </c>
      <c r="R323" s="143">
        <f>SUMPRODUCT(($D$3:$D$307=$D323)*(R$3:R$307&gt;0))</f>
        <v>8</v>
      </c>
    </row>
    <row r="324" spans="4:18" s="143" customFormat="1" x14ac:dyDescent="0.2">
      <c r="D324" s="143" t="s">
        <v>33</v>
      </c>
      <c r="F324" s="143">
        <f>SUMPRODUCT(($D$3:$D$307=$D324)*(F$3:F$307&gt;0))</f>
        <v>1</v>
      </c>
      <c r="G324" s="143">
        <f>SUMPRODUCT(($D$3:$D$307=$D324)*(G$3:G$307&gt;0))</f>
        <v>1</v>
      </c>
      <c r="H324" s="143">
        <f>SUMPRODUCT(($D$3:$D$307=$D324)*(H$3:H$307&gt;0))</f>
        <v>1</v>
      </c>
      <c r="I324" s="143">
        <f>SUMPRODUCT(($D$3:$D$307=$D324)*(I$3:I$307&gt;0))</f>
        <v>1</v>
      </c>
      <c r="J324" s="143">
        <f>SUMPRODUCT(($D$3:$D$307=$D324)*(J$3:J$307&gt;0))</f>
        <v>1</v>
      </c>
      <c r="K324" s="143">
        <f>SUMPRODUCT(($D$3:$D$307=$D324)*(K$3:K$307&gt;0))</f>
        <v>1</v>
      </c>
      <c r="L324" s="143">
        <f>SUMPRODUCT(($D$3:$D$307=$D324)*(L$3:L$307&gt;0))</f>
        <v>1</v>
      </c>
      <c r="M324" s="143">
        <f>SUMPRODUCT(($D$3:$D$307=$D324)*(M$3:M$307&gt;0))</f>
        <v>1</v>
      </c>
      <c r="N324" s="143">
        <f>SUMPRODUCT(($D$3:$D$307=$D324)*(N$3:N$307&gt;0))</f>
        <v>1</v>
      </c>
      <c r="O324" s="143">
        <f>SUMPRODUCT(($D$3:$D$307=$D324)*(O$3:O$307&gt;0))</f>
        <v>1</v>
      </c>
      <c r="P324" s="143">
        <f>SUMPRODUCT(($D$3:$D$307=$D324)*(P$3:P$307&gt;0))</f>
        <v>1</v>
      </c>
      <c r="Q324" s="143">
        <f>SUMPRODUCT(($D$3:$D$307=$D324)*(Q$3:Q$307&gt;0))</f>
        <v>1</v>
      </c>
      <c r="R324" s="143">
        <f>SUMPRODUCT(($D$3:$D$307=$D324)*(R$3:R$307&gt;0))</f>
        <v>1</v>
      </c>
    </row>
    <row r="325" spans="4:18" s="143" customFormat="1" x14ac:dyDescent="0.2">
      <c r="D325" s="143" t="s">
        <v>34</v>
      </c>
      <c r="F325" s="143">
        <f>SUMPRODUCT(($D$3:$D$307=$D325)*(F$3:F$307&gt;0))</f>
        <v>6</v>
      </c>
      <c r="G325" s="143">
        <f>SUMPRODUCT(($D$3:$D$307=$D325)*(G$3:G$307&gt;0))</f>
        <v>6</v>
      </c>
      <c r="H325" s="143">
        <f>SUMPRODUCT(($D$3:$D$307=$D325)*(H$3:H$307&gt;0))</f>
        <v>6</v>
      </c>
      <c r="I325" s="143">
        <f>SUMPRODUCT(($D$3:$D$307=$D325)*(I$3:I$307&gt;0))</f>
        <v>6</v>
      </c>
      <c r="J325" s="143">
        <f>SUMPRODUCT(($D$3:$D$307=$D325)*(J$3:J$307&gt;0))</f>
        <v>6</v>
      </c>
      <c r="K325" s="143">
        <f>SUMPRODUCT(($D$3:$D$307=$D325)*(K$3:K$307&gt;0))</f>
        <v>6</v>
      </c>
      <c r="L325" s="143">
        <f>SUMPRODUCT(($D$3:$D$307=$D325)*(L$3:L$307&gt;0))</f>
        <v>6</v>
      </c>
      <c r="M325" s="143">
        <f>SUMPRODUCT(($D$3:$D$307=$D325)*(M$3:M$307&gt;0))</f>
        <v>6</v>
      </c>
      <c r="N325" s="143">
        <f>SUMPRODUCT(($D$3:$D$307=$D325)*(N$3:N$307&gt;0))</f>
        <v>6</v>
      </c>
      <c r="O325" s="143">
        <f>SUMPRODUCT(($D$3:$D$307=$D325)*(O$3:O$307&gt;0))</f>
        <v>6</v>
      </c>
      <c r="P325" s="143">
        <f>SUMPRODUCT(($D$3:$D$307=$D325)*(P$3:P$307&gt;0))</f>
        <v>6</v>
      </c>
      <c r="Q325" s="143">
        <f>SUMPRODUCT(($D$3:$D$307=$D325)*(Q$3:Q$307&gt;0))</f>
        <v>6</v>
      </c>
      <c r="R325" s="143">
        <f>SUMPRODUCT(($D$3:$D$307=$D325)*(R$3:R$307&gt;0))</f>
        <v>6</v>
      </c>
    </row>
    <row r="326" spans="4:18" s="143" customFormat="1" x14ac:dyDescent="0.2">
      <c r="D326" s="143" t="s">
        <v>35</v>
      </c>
      <c r="F326" s="143">
        <f>SUMPRODUCT(($D$3:$D$307=$D326)*(F$3:F$307&gt;0))</f>
        <v>6</v>
      </c>
      <c r="G326" s="143">
        <f>SUMPRODUCT(($D$3:$D$307=$D326)*(G$3:G$307&gt;0))</f>
        <v>7</v>
      </c>
      <c r="H326" s="143">
        <f>SUMPRODUCT(($D$3:$D$307=$D326)*(H$3:H$307&gt;0))</f>
        <v>7</v>
      </c>
      <c r="I326" s="143">
        <f>SUMPRODUCT(($D$3:$D$307=$D326)*(I$3:I$307&gt;0))</f>
        <v>7</v>
      </c>
      <c r="J326" s="143">
        <f>SUMPRODUCT(($D$3:$D$307=$D326)*(J$3:J$307&gt;0))</f>
        <v>7</v>
      </c>
      <c r="K326" s="143">
        <f>SUMPRODUCT(($D$3:$D$307=$D326)*(K$3:K$307&gt;0))</f>
        <v>7</v>
      </c>
      <c r="L326" s="143">
        <f>SUMPRODUCT(($D$3:$D$307=$D326)*(L$3:L$307&gt;0))</f>
        <v>7</v>
      </c>
      <c r="M326" s="143">
        <f>SUMPRODUCT(($D$3:$D$307=$D326)*(M$3:M$307&gt;0))</f>
        <v>7</v>
      </c>
      <c r="N326" s="143">
        <f>SUMPRODUCT(($D$3:$D$307=$D326)*(N$3:N$307&gt;0))</f>
        <v>8</v>
      </c>
      <c r="O326" s="143">
        <f>SUMPRODUCT(($D$3:$D$307=$D326)*(O$3:O$307&gt;0))</f>
        <v>8</v>
      </c>
      <c r="P326" s="143">
        <f>SUMPRODUCT(($D$3:$D$307=$D326)*(P$3:P$307&gt;0))</f>
        <v>8</v>
      </c>
      <c r="Q326" s="143">
        <f>SUMPRODUCT(($D$3:$D$307=$D326)*(Q$3:Q$307&gt;0))</f>
        <v>8</v>
      </c>
      <c r="R326" s="143">
        <f>SUMPRODUCT(($D$3:$D$307=$D326)*(R$3:R$307&gt;0))</f>
        <v>8</v>
      </c>
    </row>
    <row r="327" spans="4:18" s="143" customFormat="1" x14ac:dyDescent="0.2">
      <c r="D327" s="143" t="s">
        <v>36</v>
      </c>
      <c r="F327" s="143">
        <f>SUMPRODUCT(($D$3:$D$307=$D327)*(F$3:F$307&gt;0))</f>
        <v>10</v>
      </c>
      <c r="G327" s="143">
        <f>SUMPRODUCT(($D$3:$D$307=$D327)*(G$3:G$307&gt;0))</f>
        <v>10</v>
      </c>
      <c r="H327" s="143">
        <f>SUMPRODUCT(($D$3:$D$307=$D327)*(H$3:H$307&gt;0))</f>
        <v>10</v>
      </c>
      <c r="I327" s="143">
        <f>SUMPRODUCT(($D$3:$D$307=$D327)*(I$3:I$307&gt;0))</f>
        <v>10</v>
      </c>
      <c r="J327" s="143">
        <f>SUMPRODUCT(($D$3:$D$307=$D327)*(J$3:J$307&gt;0))</f>
        <v>10</v>
      </c>
      <c r="K327" s="143">
        <f>SUMPRODUCT(($D$3:$D$307=$D327)*(K$3:K$307&gt;0))</f>
        <v>10</v>
      </c>
      <c r="L327" s="143">
        <f>SUMPRODUCT(($D$3:$D$307=$D327)*(L$3:L$307&gt;0))</f>
        <v>10</v>
      </c>
      <c r="M327" s="143">
        <f>SUMPRODUCT(($D$3:$D$307=$D327)*(M$3:M$307&gt;0))</f>
        <v>10</v>
      </c>
      <c r="N327" s="143">
        <f>SUMPRODUCT(($D$3:$D$307=$D327)*(N$3:N$307&gt;0))</f>
        <v>10</v>
      </c>
      <c r="O327" s="143">
        <f>SUMPRODUCT(($D$3:$D$307=$D327)*(O$3:O$307&gt;0))</f>
        <v>10</v>
      </c>
      <c r="P327" s="143">
        <f>SUMPRODUCT(($D$3:$D$307=$D327)*(P$3:P$307&gt;0))</f>
        <v>10</v>
      </c>
      <c r="Q327" s="143">
        <f>SUMPRODUCT(($D$3:$D$307=$D327)*(Q$3:Q$307&gt;0))</f>
        <v>10</v>
      </c>
      <c r="R327" s="143">
        <f>SUMPRODUCT(($D$3:$D$307=$D327)*(R$3:R$307&gt;0))</f>
        <v>10</v>
      </c>
    </row>
    <row r="328" spans="4:18" s="143" customFormat="1" x14ac:dyDescent="0.2">
      <c r="D328" s="143" t="s">
        <v>37</v>
      </c>
      <c r="F328" s="143">
        <f>SUMPRODUCT(($D$3:$D$307=$D328)*(F$3:F$307&gt;0))</f>
        <v>5</v>
      </c>
      <c r="G328" s="143">
        <f>SUMPRODUCT(($D$3:$D$307=$D328)*(G$3:G$307&gt;0))</f>
        <v>5</v>
      </c>
      <c r="H328" s="143">
        <f>SUMPRODUCT(($D$3:$D$307=$D328)*(H$3:H$307&gt;0))</f>
        <v>5</v>
      </c>
      <c r="I328" s="143">
        <f>SUMPRODUCT(($D$3:$D$307=$D328)*(I$3:I$307&gt;0))</f>
        <v>5</v>
      </c>
      <c r="J328" s="143">
        <f>SUMPRODUCT(($D$3:$D$307=$D328)*(J$3:J$307&gt;0))</f>
        <v>5</v>
      </c>
      <c r="K328" s="143">
        <f>SUMPRODUCT(($D$3:$D$307=$D328)*(K$3:K$307&gt;0))</f>
        <v>5</v>
      </c>
      <c r="L328" s="143">
        <f>SUMPRODUCT(($D$3:$D$307=$D328)*(L$3:L$307&gt;0))</f>
        <v>5</v>
      </c>
      <c r="M328" s="143">
        <f>SUMPRODUCT(($D$3:$D$307=$D328)*(M$3:M$307&gt;0))</f>
        <v>5</v>
      </c>
      <c r="N328" s="143">
        <f>SUMPRODUCT(($D$3:$D$307=$D328)*(N$3:N$307&gt;0))</f>
        <v>5</v>
      </c>
      <c r="O328" s="143">
        <f>SUMPRODUCT(($D$3:$D$307=$D328)*(O$3:O$307&gt;0))</f>
        <v>5</v>
      </c>
      <c r="P328" s="143">
        <f>SUMPRODUCT(($D$3:$D$307=$D328)*(P$3:P$307&gt;0))</f>
        <v>5</v>
      </c>
      <c r="Q328" s="143">
        <f>SUMPRODUCT(($D$3:$D$307=$D328)*(Q$3:Q$307&gt;0))</f>
        <v>5</v>
      </c>
      <c r="R328" s="143">
        <f>SUMPRODUCT(($D$3:$D$307=$D328)*(R$3:R$307&gt;0))</f>
        <v>5</v>
      </c>
    </row>
    <row r="329" spans="4:18" s="143" customFormat="1" x14ac:dyDescent="0.2">
      <c r="D329" s="143" t="s">
        <v>453</v>
      </c>
      <c r="F329" s="143">
        <f>SUMPRODUCT(($D$3:$D$307=$D329)*(F$3:F$307&gt;0))</f>
        <v>8</v>
      </c>
      <c r="G329" s="143">
        <f>SUMPRODUCT(($D$3:$D$307=$D329)*(G$3:G$307&gt;0))</f>
        <v>8</v>
      </c>
      <c r="H329" s="143">
        <f>SUMPRODUCT(($D$3:$D$307=$D329)*(H$3:H$307&gt;0))</f>
        <v>8</v>
      </c>
      <c r="I329" s="143">
        <f>SUMPRODUCT(($D$3:$D$307=$D329)*(I$3:I$307&gt;0))</f>
        <v>8</v>
      </c>
      <c r="J329" s="143">
        <f>SUMPRODUCT(($D$3:$D$307=$D329)*(J$3:J$307&gt;0))</f>
        <v>8</v>
      </c>
      <c r="K329" s="143">
        <f>SUMPRODUCT(($D$3:$D$307=$D329)*(K$3:K$307&gt;0))</f>
        <v>9</v>
      </c>
      <c r="L329" s="143">
        <f>SUMPRODUCT(($D$3:$D$307=$D329)*(L$3:L$307&gt;0))</f>
        <v>9</v>
      </c>
      <c r="M329" s="143">
        <f>SUMPRODUCT(($D$3:$D$307=$D329)*(M$3:M$307&gt;0))</f>
        <v>9</v>
      </c>
      <c r="N329" s="143">
        <f>SUMPRODUCT(($D$3:$D$307=$D329)*(N$3:N$307&gt;0))</f>
        <v>9</v>
      </c>
      <c r="O329" s="143">
        <f>SUMPRODUCT(($D$3:$D$307=$D329)*(O$3:O$307&gt;0))</f>
        <v>9</v>
      </c>
      <c r="P329" s="143">
        <f>SUMPRODUCT(($D$3:$D$307=$D329)*(P$3:P$307&gt;0))</f>
        <v>9</v>
      </c>
      <c r="Q329" s="143">
        <f>SUMPRODUCT(($D$3:$D$307=$D329)*(Q$3:Q$307&gt;0))</f>
        <v>9</v>
      </c>
      <c r="R329" s="143">
        <f>SUMPRODUCT(($D$3:$D$307=$D329)*(R$3:R$307&gt;0))</f>
        <v>9</v>
      </c>
    </row>
    <row r="330" spans="4:18" s="143" customFormat="1" x14ac:dyDescent="0.2">
      <c r="D330" s="143" t="s">
        <v>39</v>
      </c>
      <c r="F330" s="143">
        <f>SUMPRODUCT(($D$3:$D$307=$D330)*(F$3:F$307&gt;0))</f>
        <v>7</v>
      </c>
      <c r="G330" s="143">
        <f>SUMPRODUCT(($D$3:$D$307=$D330)*(G$3:G$307&gt;0))</f>
        <v>7</v>
      </c>
      <c r="H330" s="143">
        <f>SUMPRODUCT(($D$3:$D$307=$D330)*(H$3:H$307&gt;0))</f>
        <v>7</v>
      </c>
      <c r="I330" s="143">
        <f>SUMPRODUCT(($D$3:$D$307=$D330)*(I$3:I$307&gt;0))</f>
        <v>7</v>
      </c>
      <c r="J330" s="143">
        <f>SUMPRODUCT(($D$3:$D$307=$D330)*(J$3:J$307&gt;0))</f>
        <v>7</v>
      </c>
      <c r="K330" s="143">
        <f>SUMPRODUCT(($D$3:$D$307=$D330)*(K$3:K$307&gt;0))</f>
        <v>8</v>
      </c>
      <c r="L330" s="143">
        <f>SUMPRODUCT(($D$3:$D$307=$D330)*(L$3:L$307&gt;0))</f>
        <v>8</v>
      </c>
      <c r="M330" s="143">
        <f>SUMPRODUCT(($D$3:$D$307=$D330)*(M$3:M$307&gt;0))</f>
        <v>8</v>
      </c>
      <c r="N330" s="143">
        <f>SUMPRODUCT(($D$3:$D$307=$D330)*(N$3:N$307&gt;0))</f>
        <v>8</v>
      </c>
      <c r="O330" s="143">
        <f>SUMPRODUCT(($D$3:$D$307=$D330)*(O$3:O$307&gt;0))</f>
        <v>8</v>
      </c>
      <c r="P330" s="143">
        <f>SUMPRODUCT(($D$3:$D$307=$D330)*(P$3:P$307&gt;0))</f>
        <v>8</v>
      </c>
      <c r="Q330" s="143">
        <f>SUMPRODUCT(($D$3:$D$307=$D330)*(Q$3:Q$307&gt;0))</f>
        <v>8</v>
      </c>
      <c r="R330" s="143">
        <f>SUMPRODUCT(($D$3:$D$307=$D330)*(R$3:R$307&gt;0))</f>
        <v>8</v>
      </c>
    </row>
    <row r="331" spans="4:18" s="143" customFormat="1" x14ac:dyDescent="0.2">
      <c r="D331" s="143" t="s">
        <v>451</v>
      </c>
      <c r="F331" s="143">
        <f>SUMPRODUCT(($D$3:$D$307=$D331)*(F$3:F$307&gt;0))</f>
        <v>9</v>
      </c>
      <c r="G331" s="143">
        <f>SUMPRODUCT(($D$3:$D$307=$D331)*(G$3:G$307&gt;0))</f>
        <v>9</v>
      </c>
      <c r="H331" s="143">
        <f>SUMPRODUCT(($D$3:$D$307=$D331)*(H$3:H$307&gt;0))</f>
        <v>10</v>
      </c>
      <c r="I331" s="143">
        <f>SUMPRODUCT(($D$3:$D$307=$D331)*(I$3:I$307&gt;0))</f>
        <v>10</v>
      </c>
      <c r="J331" s="143">
        <f>SUMPRODUCT(($D$3:$D$307=$D331)*(J$3:J$307&gt;0))</f>
        <v>10</v>
      </c>
      <c r="K331" s="143">
        <f>SUMPRODUCT(($D$3:$D$307=$D331)*(K$3:K$307&gt;0))</f>
        <v>10</v>
      </c>
      <c r="L331" s="143">
        <f>SUMPRODUCT(($D$3:$D$307=$D331)*(L$3:L$307&gt;0))</f>
        <v>11</v>
      </c>
      <c r="M331" s="143">
        <f>SUMPRODUCT(($D$3:$D$307=$D331)*(M$3:M$307&gt;0))</f>
        <v>11</v>
      </c>
      <c r="N331" s="143">
        <f>SUMPRODUCT(($D$3:$D$307=$D331)*(N$3:N$307&gt;0))</f>
        <v>11</v>
      </c>
      <c r="O331" s="143">
        <f>SUMPRODUCT(($D$3:$D$307=$D331)*(O$3:O$307&gt;0))</f>
        <v>11</v>
      </c>
      <c r="P331" s="143">
        <f>SUMPRODUCT(($D$3:$D$307=$D331)*(P$3:P$307&gt;0))</f>
        <v>11</v>
      </c>
      <c r="Q331" s="143">
        <f>SUMPRODUCT(($D$3:$D$307=$D331)*(Q$3:Q$307&gt;0))</f>
        <v>11</v>
      </c>
      <c r="R331" s="143">
        <f>SUMPRODUCT(($D$3:$D$307=$D331)*(R$3:R$307&gt;0))</f>
        <v>11</v>
      </c>
    </row>
    <row r="332" spans="4:18" s="143" customFormat="1" x14ac:dyDescent="0.2">
      <c r="D332" s="143" t="s">
        <v>13</v>
      </c>
      <c r="F332" s="143">
        <f>SUMPRODUCT(($D$3:$D$307=$D332)*(F$3:F$307&gt;0))</f>
        <v>7</v>
      </c>
      <c r="G332" s="143">
        <f>SUMPRODUCT(($D$3:$D$307=$D332)*(G$3:G$307&gt;0))</f>
        <v>7</v>
      </c>
      <c r="H332" s="143">
        <f>SUMPRODUCT(($D$3:$D$307=$D332)*(H$3:H$307&gt;0))</f>
        <v>8</v>
      </c>
      <c r="I332" s="143">
        <f>SUMPRODUCT(($D$3:$D$307=$D332)*(I$3:I$307&gt;0))</f>
        <v>8</v>
      </c>
      <c r="J332" s="143">
        <f>SUMPRODUCT(($D$3:$D$307=$D332)*(J$3:J$307&gt;0))</f>
        <v>8</v>
      </c>
      <c r="K332" s="143">
        <f>SUMPRODUCT(($D$3:$D$307=$D332)*(K$3:K$307&gt;0))</f>
        <v>8</v>
      </c>
      <c r="L332" s="143">
        <f>SUMPRODUCT(($D$3:$D$307=$D332)*(L$3:L$307&gt;0))</f>
        <v>8</v>
      </c>
      <c r="M332" s="143">
        <f>SUMPRODUCT(($D$3:$D$307=$D332)*(M$3:M$307&gt;0))</f>
        <v>8</v>
      </c>
      <c r="N332" s="143">
        <f>SUMPRODUCT(($D$3:$D$307=$D332)*(N$3:N$307&gt;0))</f>
        <v>8</v>
      </c>
      <c r="O332" s="143">
        <f>SUMPRODUCT(($D$3:$D$307=$D332)*(O$3:O$307&gt;0))</f>
        <v>8</v>
      </c>
      <c r="P332" s="143">
        <f>SUMPRODUCT(($D$3:$D$307=$D332)*(P$3:P$307&gt;0))</f>
        <v>8</v>
      </c>
      <c r="Q332" s="143">
        <f>SUMPRODUCT(($D$3:$D$307=$D332)*(Q$3:Q$307&gt;0))</f>
        <v>8</v>
      </c>
      <c r="R332" s="143">
        <f>SUMPRODUCT(($D$3:$D$307=$D332)*(R$3:R$307&gt;0))</f>
        <v>8</v>
      </c>
    </row>
    <row r="333" spans="4:18" s="143" customFormat="1" x14ac:dyDescent="0.2">
      <c r="D333" s="143" t="s">
        <v>455</v>
      </c>
      <c r="F333" s="143">
        <f>SUMPRODUCT(($D$3:$D$307=$D333)*(F$3:F$307&gt;0))</f>
        <v>7</v>
      </c>
      <c r="G333" s="143">
        <f>SUMPRODUCT(($D$3:$D$307=$D333)*(G$3:G$307&gt;0))</f>
        <v>7</v>
      </c>
      <c r="H333" s="143">
        <f>SUMPRODUCT(($D$3:$D$307=$D333)*(H$3:H$307&gt;0))</f>
        <v>8</v>
      </c>
      <c r="I333" s="143">
        <f>SUMPRODUCT(($D$3:$D$307=$D333)*(I$3:I$307&gt;0))</f>
        <v>8</v>
      </c>
      <c r="J333" s="143">
        <f>SUMPRODUCT(($D$3:$D$307=$D333)*(J$3:J$307&gt;0))</f>
        <v>8</v>
      </c>
      <c r="K333" s="143">
        <f>SUMPRODUCT(($D$3:$D$307=$D333)*(K$3:K$307&gt;0))</f>
        <v>8</v>
      </c>
      <c r="L333" s="143">
        <f>SUMPRODUCT(($D$3:$D$307=$D333)*(L$3:L$307&gt;0))</f>
        <v>8</v>
      </c>
      <c r="M333" s="143">
        <f>SUMPRODUCT(($D$3:$D$307=$D333)*(M$3:M$307&gt;0))</f>
        <v>8</v>
      </c>
      <c r="N333" s="143">
        <f>SUMPRODUCT(($D$3:$D$307=$D333)*(N$3:N$307&gt;0))</f>
        <v>8</v>
      </c>
      <c r="O333" s="143">
        <f>SUMPRODUCT(($D$3:$D$307=$D333)*(O$3:O$307&gt;0))</f>
        <v>8</v>
      </c>
      <c r="P333" s="143">
        <f>SUMPRODUCT(($D$3:$D$307=$D333)*(P$3:P$307&gt;0))</f>
        <v>8</v>
      </c>
      <c r="Q333" s="143">
        <f>SUMPRODUCT(($D$3:$D$307=$D333)*(Q$3:Q$307&gt;0))</f>
        <v>8</v>
      </c>
      <c r="R333" s="143">
        <f>SUMPRODUCT(($D$3:$D$307=$D333)*(R$3:R$307&gt;0))</f>
        <v>8</v>
      </c>
    </row>
    <row r="334" spans="4:18" s="143" customFormat="1" x14ac:dyDescent="0.2">
      <c r="D334" s="143" t="s">
        <v>452</v>
      </c>
      <c r="F334" s="143">
        <f>SUMPRODUCT(($D$3:$D$307=$D334)*(F$3:F$307&gt;0))</f>
        <v>9</v>
      </c>
      <c r="G334" s="143">
        <f>SUMPRODUCT(($D$3:$D$307=$D334)*(G$3:G$307&gt;0))</f>
        <v>9</v>
      </c>
      <c r="H334" s="143">
        <f>SUMPRODUCT(($D$3:$D$307=$D334)*(H$3:H$307&gt;0))</f>
        <v>10</v>
      </c>
      <c r="I334" s="143">
        <f>SUMPRODUCT(($D$3:$D$307=$D334)*(I$3:I$307&gt;0))</f>
        <v>10</v>
      </c>
      <c r="J334" s="143">
        <f>SUMPRODUCT(($D$3:$D$307=$D334)*(J$3:J$307&gt;0))</f>
        <v>11</v>
      </c>
      <c r="K334" s="143">
        <f>SUMPRODUCT(($D$3:$D$307=$D334)*(K$3:K$307&gt;0))</f>
        <v>11</v>
      </c>
      <c r="L334" s="143">
        <f>SUMPRODUCT(($D$3:$D$307=$D334)*(L$3:L$307&gt;0))</f>
        <v>11</v>
      </c>
      <c r="M334" s="143">
        <f>SUMPRODUCT(($D$3:$D$307=$D334)*(M$3:M$307&gt;0))</f>
        <v>11</v>
      </c>
      <c r="N334" s="143">
        <f>SUMPRODUCT(($D$3:$D$307=$D334)*(N$3:N$307&gt;0))</f>
        <v>12</v>
      </c>
      <c r="O334" s="143">
        <f>SUMPRODUCT(($D$3:$D$307=$D334)*(O$3:O$307&gt;0))</f>
        <v>12</v>
      </c>
      <c r="P334" s="143">
        <f>SUMPRODUCT(($D$3:$D$307=$D334)*(P$3:P$307&gt;0))</f>
        <v>12</v>
      </c>
      <c r="Q334" s="143">
        <f>SUMPRODUCT(($D$3:$D$307=$D334)*(Q$3:Q$307&gt;0))</f>
        <v>12</v>
      </c>
      <c r="R334" s="143">
        <f>SUMPRODUCT(($D$3:$D$307=$D334)*(R$3:R$307&gt;0))</f>
        <v>12</v>
      </c>
    </row>
    <row r="335" spans="4:18" s="143" customFormat="1" x14ac:dyDescent="0.2">
      <c r="D335" s="143" t="s">
        <v>14</v>
      </c>
      <c r="F335" s="143">
        <f>SUMPRODUCT(($D$3:$D$307=$D335)*(F$3:F$307&gt;0))</f>
        <v>9</v>
      </c>
      <c r="G335" s="143">
        <f>SUMPRODUCT(($D$3:$D$307=$D335)*(G$3:G$307&gt;0))</f>
        <v>9</v>
      </c>
      <c r="H335" s="143">
        <f>SUMPRODUCT(($D$3:$D$307=$D335)*(H$3:H$307&gt;0))</f>
        <v>8</v>
      </c>
      <c r="I335" s="143">
        <f>SUMPRODUCT(($D$3:$D$307=$D335)*(I$3:I$307&gt;0))</f>
        <v>8</v>
      </c>
      <c r="J335" s="143">
        <f>SUMPRODUCT(($D$3:$D$307=$D335)*(J$3:J$307&gt;0))</f>
        <v>8</v>
      </c>
      <c r="K335" s="143">
        <f>SUMPRODUCT(($D$3:$D$307=$D335)*(K$3:K$307&gt;0))</f>
        <v>8</v>
      </c>
      <c r="L335" s="143">
        <f>SUMPRODUCT(($D$3:$D$307=$D335)*(L$3:L$307&gt;0))</f>
        <v>8</v>
      </c>
      <c r="M335" s="143">
        <f>SUMPRODUCT(($D$3:$D$307=$D335)*(M$3:M$307&gt;0))</f>
        <v>8</v>
      </c>
      <c r="N335" s="143">
        <f>SUMPRODUCT(($D$3:$D$307=$D335)*(N$3:N$307&gt;0))</f>
        <v>8</v>
      </c>
      <c r="O335" s="143">
        <f>SUMPRODUCT(($D$3:$D$307=$D335)*(O$3:O$307&gt;0))</f>
        <v>8</v>
      </c>
      <c r="P335" s="143">
        <f>SUMPRODUCT(($D$3:$D$307=$D335)*(P$3:P$307&gt;0))</f>
        <v>8</v>
      </c>
      <c r="Q335" s="143">
        <f>SUMPRODUCT(($D$3:$D$307=$D335)*(Q$3:Q$307&gt;0))</f>
        <v>8</v>
      </c>
      <c r="R335" s="143">
        <f>SUMPRODUCT(($D$3:$D$307=$D335)*(R$3:R$307&gt;0))</f>
        <v>9</v>
      </c>
    </row>
    <row r="336" spans="4:18" s="112" customFormat="1" x14ac:dyDescent="0.2">
      <c r="D336" s="146" t="s">
        <v>346</v>
      </c>
      <c r="F336" s="146">
        <f>SUM(F312:F335)</f>
        <v>186</v>
      </c>
      <c r="G336" s="146">
        <f t="shared" ref="G336:R336" si="7">SUM(G312:G335)</f>
        <v>187</v>
      </c>
      <c r="H336" s="146">
        <f t="shared" si="7"/>
        <v>190</v>
      </c>
      <c r="I336" s="146">
        <f t="shared" si="7"/>
        <v>189</v>
      </c>
      <c r="J336" s="146">
        <f t="shared" si="7"/>
        <v>188</v>
      </c>
      <c r="K336" s="146">
        <f t="shared" si="7"/>
        <v>193</v>
      </c>
      <c r="L336" s="146">
        <f t="shared" si="7"/>
        <v>194</v>
      </c>
      <c r="M336" s="146">
        <f t="shared" si="7"/>
        <v>194</v>
      </c>
      <c r="N336" s="146">
        <f t="shared" si="7"/>
        <v>196</v>
      </c>
      <c r="O336" s="146">
        <f t="shared" si="7"/>
        <v>195</v>
      </c>
      <c r="P336" s="146">
        <f t="shared" si="7"/>
        <v>195</v>
      </c>
      <c r="Q336" s="146">
        <f t="shared" si="7"/>
        <v>195</v>
      </c>
      <c r="R336" s="146">
        <f t="shared" si="7"/>
        <v>201</v>
      </c>
    </row>
    <row r="337" spans="4:18" s="144" customFormat="1" x14ac:dyDescent="0.2">
      <c r="D337" s="145" t="s">
        <v>366</v>
      </c>
      <c r="F337" s="145">
        <f>F336-F309</f>
        <v>0</v>
      </c>
      <c r="G337" s="145">
        <f t="shared" ref="G337:R337" si="8">G336-G309</f>
        <v>0</v>
      </c>
      <c r="H337" s="145">
        <f t="shared" si="8"/>
        <v>0</v>
      </c>
      <c r="I337" s="145">
        <f t="shared" si="8"/>
        <v>0</v>
      </c>
      <c r="J337" s="145">
        <f t="shared" si="8"/>
        <v>0</v>
      </c>
      <c r="K337" s="145">
        <f t="shared" si="8"/>
        <v>0</v>
      </c>
      <c r="L337" s="145">
        <f t="shared" si="8"/>
        <v>0</v>
      </c>
      <c r="M337" s="145">
        <f t="shared" si="8"/>
        <v>0</v>
      </c>
      <c r="N337" s="145">
        <f t="shared" si="8"/>
        <v>0</v>
      </c>
      <c r="O337" s="145">
        <f t="shared" si="8"/>
        <v>-3</v>
      </c>
      <c r="P337" s="145">
        <f t="shared" si="8"/>
        <v>-4</v>
      </c>
      <c r="Q337" s="145">
        <f t="shared" si="8"/>
        <v>-10</v>
      </c>
      <c r="R337" s="145">
        <f t="shared" si="8"/>
        <v>201</v>
      </c>
    </row>
  </sheetData>
  <autoFilter ref="B3:AE307"/>
  <phoneticPr fontId="1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MPP</vt:lpstr>
      <vt:lpstr>MPP DETAILS</vt:lpstr>
      <vt:lpstr>MPP no. of stores</vt:lpstr>
    </vt:vector>
  </TitlesOfParts>
  <Company>Sephora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Sephora</dc:creator>
  <cp:lastModifiedBy>Sephora</cp:lastModifiedBy>
  <dcterms:created xsi:type="dcterms:W3CDTF">2015-08-13T08:34:48Z</dcterms:created>
  <dcterms:modified xsi:type="dcterms:W3CDTF">2016-02-18T11:09:12Z</dcterms:modified>
</cp:coreProperties>
</file>