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D:\CLASS\CLASS\noob\Data Analysis\Documentation\"/>
    </mc:Choice>
  </mc:AlternateContent>
  <xr:revisionPtr revIDLastSave="0" documentId="13_ncr:1_{9747A31C-79A8-4733-8505-6A93ED1D5597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Report" sheetId="3" r:id="rId1"/>
    <sheet name="EV" sheetId="8" r:id="rId2"/>
    <sheet name="AC" sheetId="9" r:id="rId3"/>
  </sheets>
  <definedNames>
    <definedName name="holidays">OFFSET(#REF!,1,0,COUNTA(#REF!),1)</definedName>
    <definedName name="_xlnm.Print_Area" localSheetId="2">AC!$A$2:$O$3</definedName>
    <definedName name="_xlnm.Print_Area" localSheetId="1">EV!$A$2:$O$3</definedName>
    <definedName name="_xlnm.Print_Area" localSheetId="0">Report!$A$1:$O$47</definedName>
    <definedName name="valuevx">42.314159</definedName>
    <definedName name="vertex42_copyright" hidden="1">"© 2012-2021 Vertex42 LLC"</definedName>
    <definedName name="vertex42_id" hidden="1">"earned-value-management.xlsx"</definedName>
    <definedName name="vertex42_title" hidden="1">"Earned Value Management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3" l="1"/>
  <c r="C9" i="8" s="1"/>
  <c r="M35" i="3"/>
  <c r="N35" i="3"/>
  <c r="O35" i="3"/>
  <c r="D35" i="3"/>
  <c r="E35" i="3"/>
  <c r="F35" i="3"/>
  <c r="G35" i="3"/>
  <c r="H35" i="3"/>
  <c r="I35" i="3"/>
  <c r="J35" i="3"/>
  <c r="K35" i="3"/>
  <c r="L35" i="3"/>
  <c r="M43" i="3"/>
  <c r="N43" i="3"/>
  <c r="O43" i="3"/>
  <c r="M44" i="3"/>
  <c r="N44" i="3"/>
  <c r="O44" i="3"/>
  <c r="M45" i="3"/>
  <c r="N45" i="3"/>
  <c r="O45" i="3"/>
  <c r="M46" i="3"/>
  <c r="N46" i="3"/>
  <c r="O46" i="3"/>
  <c r="M47" i="3"/>
  <c r="N47" i="3"/>
  <c r="O47" i="3"/>
  <c r="D36" i="3"/>
  <c r="C27" i="3"/>
  <c r="C14" i="8" s="1"/>
  <c r="C23" i="3"/>
  <c r="C10" i="8" s="1"/>
  <c r="C24" i="3"/>
  <c r="C11" i="8" s="1"/>
  <c r="C25" i="3"/>
  <c r="C12" i="8" s="1"/>
  <c r="C26" i="3"/>
  <c r="C13" i="8" s="1"/>
  <c r="C28" i="3"/>
  <c r="C15" i="8" s="1"/>
  <c r="C16" i="8"/>
  <c r="C17" i="8"/>
  <c r="C18" i="8"/>
  <c r="C19" i="8"/>
  <c r="C20" i="8"/>
  <c r="K47" i="3"/>
  <c r="L47" i="3"/>
  <c r="K46" i="3"/>
  <c r="L46" i="3"/>
  <c r="K45" i="3"/>
  <c r="L45" i="3"/>
  <c r="K44" i="3"/>
  <c r="L44" i="3"/>
  <c r="K43" i="3"/>
  <c r="L43" i="3"/>
  <c r="H22" i="9"/>
  <c r="I22" i="9"/>
  <c r="J22" i="9"/>
  <c r="D22" i="9"/>
  <c r="E24" i="9" s="1"/>
  <c r="E39" i="3" s="1"/>
  <c r="E22" i="9"/>
  <c r="F22" i="9"/>
  <c r="G22" i="9"/>
  <c r="K22" i="9"/>
  <c r="L22" i="9"/>
  <c r="M22" i="9"/>
  <c r="M24" i="9"/>
  <c r="N22" i="9"/>
  <c r="O22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A10" i="8"/>
  <c r="B10" i="8"/>
  <c r="A11" i="8"/>
  <c r="B11" i="8"/>
  <c r="A12" i="8"/>
  <c r="B12" i="8"/>
  <c r="A13" i="8"/>
  <c r="B13" i="8"/>
  <c r="A14" i="8"/>
  <c r="B14" i="8"/>
  <c r="A15" i="8"/>
  <c r="B15" i="8"/>
  <c r="A16" i="8"/>
  <c r="B16" i="8"/>
  <c r="A17" i="8"/>
  <c r="B17" i="8"/>
  <c r="A18" i="8"/>
  <c r="B18" i="8"/>
  <c r="A19" i="8"/>
  <c r="B19" i="8"/>
  <c r="A20" i="8"/>
  <c r="B20" i="8"/>
  <c r="B9" i="8"/>
  <c r="A9" i="8"/>
  <c r="E36" i="3" l="1"/>
  <c r="K36" i="3"/>
  <c r="F36" i="3"/>
  <c r="J36" i="3"/>
  <c r="F24" i="9"/>
  <c r="F39" i="3" s="1"/>
  <c r="G36" i="3"/>
  <c r="G24" i="9"/>
  <c r="G39" i="3" s="1"/>
  <c r="I22" i="8"/>
  <c r="I40" i="3" s="1"/>
  <c r="O22" i="8"/>
  <c r="F22" i="8"/>
  <c r="F40" i="3" s="1"/>
  <c r="J22" i="8"/>
  <c r="J40" i="3" s="1"/>
  <c r="K22" i="8"/>
  <c r="G22" i="8"/>
  <c r="G40" i="3" s="1"/>
  <c r="N22" i="8"/>
  <c r="L22" i="8"/>
  <c r="E22" i="8"/>
  <c r="E40" i="3" s="1"/>
  <c r="E45" i="3" s="1"/>
  <c r="H22" i="8"/>
  <c r="H40" i="3" s="1"/>
  <c r="D22" i="8"/>
  <c r="D40" i="3" s="1"/>
  <c r="M22" i="8"/>
  <c r="L36" i="3"/>
  <c r="O36" i="3"/>
  <c r="L24" i="9"/>
  <c r="N36" i="3"/>
  <c r="M36" i="3"/>
  <c r="O24" i="9"/>
  <c r="K24" i="9"/>
  <c r="H24" i="9"/>
  <c r="H39" i="3" s="1"/>
  <c r="H36" i="3"/>
  <c r="N24" i="9"/>
  <c r="C35" i="3"/>
  <c r="I36" i="3"/>
  <c r="D24" i="9"/>
  <c r="D39" i="3" s="1"/>
  <c r="J24" i="9"/>
  <c r="J39" i="3" s="1"/>
  <c r="I24" i="9"/>
  <c r="I39" i="3" s="1"/>
  <c r="G45" i="3" l="1"/>
  <c r="G47" i="3" s="1"/>
  <c r="H43" i="3"/>
  <c r="F44" i="3"/>
  <c r="E43" i="3"/>
  <c r="F43" i="3"/>
  <c r="E47" i="3"/>
  <c r="F45" i="3"/>
  <c r="F47" i="3" s="1"/>
  <c r="E44" i="3"/>
  <c r="F46" i="3"/>
  <c r="E46" i="3"/>
  <c r="H44" i="3"/>
  <c r="H45" i="3"/>
  <c r="H47" i="3" s="1"/>
  <c r="G43" i="3"/>
  <c r="G44" i="3"/>
  <c r="G46" i="3"/>
  <c r="H46" i="3"/>
  <c r="I45" i="3"/>
  <c r="I47" i="3" s="1"/>
  <c r="I46" i="3"/>
  <c r="I44" i="3"/>
  <c r="I43" i="3"/>
  <c r="J45" i="3"/>
  <c r="J47" i="3" s="1"/>
  <c r="J46" i="3"/>
  <c r="J44" i="3"/>
  <c r="J43" i="3"/>
  <c r="D45" i="3"/>
  <c r="D47" i="3" s="1"/>
  <c r="D46" i="3"/>
  <c r="D44" i="3"/>
  <c r="D4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</author>
  </authors>
  <commentList>
    <comment ref="A21" authorId="0" shapeId="0" xr:uid="{00000000-0006-0000-0000-000001000000}">
      <text>
        <r>
          <rPr>
            <sz val="8"/>
            <color indexed="81"/>
            <rFont val="Tahoma"/>
            <family val="2"/>
          </rPr>
          <t>Work Breakdown Structure (WBS)</t>
        </r>
      </text>
    </comment>
    <comment ref="C21" authorId="0" shapeId="0" xr:uid="{00000000-0006-0000-0000-000002000000}">
      <text>
        <r>
          <rPr>
            <sz val="8"/>
            <color indexed="81"/>
            <rFont val="Tahoma"/>
            <family val="2"/>
          </rPr>
          <t>Total Budgeted Cost (TBC)</t>
        </r>
      </text>
    </comment>
  </commentList>
</comments>
</file>

<file path=xl/sharedStrings.xml><?xml version="1.0" encoding="utf-8"?>
<sst xmlns="http://schemas.openxmlformats.org/spreadsheetml/2006/main" count="72" uniqueCount="52">
  <si>
    <t>Task Name</t>
  </si>
  <si>
    <t>[42]</t>
  </si>
  <si>
    <t>WBS</t>
  </si>
  <si>
    <t>Earned Value Analysis Report</t>
  </si>
  <si>
    <t>Prepared By:</t>
  </si>
  <si>
    <t>Date: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</si>
  <si>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</si>
  <si>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</si>
  <si>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</si>
  <si>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</si>
  <si>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</si>
  <si>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</si>
  <si>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</si>
  <si>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</si>
  <si>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</si>
  <si>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</si>
  <si>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</si>
  <si>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</si>
  <si>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Cumulative EV</t>
  </si>
  <si>
    <t>Cumulative Actual Cost (AC)</t>
  </si>
  <si>
    <t>Cumulative Earned Value (EV)</t>
  </si>
  <si>
    <t>Cumulative Planned Value (PV)</t>
  </si>
  <si>
    <t>Schedule Variance (SV = EV - PV)</t>
  </si>
  <si>
    <t>Cost Variance (CV = EV - AC)</t>
  </si>
  <si>
    <t>Cost Performance Index (CPI = EV/AC)</t>
  </si>
  <si>
    <t>Schedule Performance Index (SPI = EV/PV)</t>
  </si>
  <si>
    <t>TBC</t>
  </si>
  <si>
    <t>Estimated Cost at Completion (EAC)</t>
  </si>
  <si>
    <t>Insert new rows above this one</t>
  </si>
  <si>
    <t>Project Performance Metrics</t>
  </si>
  <si>
    <t>For Period:</t>
  </si>
  <si>
    <t>Summary:</t>
  </si>
  <si>
    <t>Earned Value Worksheet</t>
  </si>
  <si>
    <t>Actual Cost (AC) of Work Performed</t>
  </si>
  <si>
    <t>Planned Value (PV) or Budgeted Cost of Work Scheduled (BCWS)</t>
  </si>
  <si>
    <t>Total Budgeted Cost</t>
  </si>
  <si>
    <t>Total Actual Cost</t>
  </si>
  <si>
    <t>This worksheet is used to help calculate the Earned Value (EV) or Budgeted Cost of Work Performed (BCWP).</t>
  </si>
  <si>
    <t>Actual Cost Worksheet</t>
  </si>
  <si>
    <t>Use this worksheet to help calculate the Actual Cost (AC) of Work Performed (ACWP) by entering the costs incurred each period.</t>
  </si>
  <si>
    <t>Actual Cost and Earned Value</t>
  </si>
  <si>
    <t>INTELLIGENT APPLICATION FOR DATA ANALYSIS</t>
  </si>
  <si>
    <t>Purpose: Track project progress, budget, and performance indicators.
Metrics:
Planned Value (PV): Budgeted cost of work scheduled.
Earned Value (EV): Value of work completed.
Actual Cost (AC): Actual cost incurred.
Cost Variance (CV): Difference between EV and AC.
Schedule Variance (SV): Difference between EV and PV.
Usage: Assess project performance, identify deviations, and make data-driven decisions to keep the project on track.</t>
  </si>
  <si>
    <t>Planning Phase</t>
  </si>
  <si>
    <t>Implementation Phase</t>
  </si>
  <si>
    <t>Tracking Phase</t>
  </si>
  <si>
    <t>Analysis Phase</t>
  </si>
  <si>
    <t>Reporting Phase</t>
  </si>
  <si>
    <t>Continuous Improvement</t>
  </si>
  <si>
    <t>Week 1</t>
  </si>
  <si>
    <t>Sai Maneesh Veerulla</t>
  </si>
  <si>
    <t>30/04/2024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</si>
</sst>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4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i/>
      <sz val="8"/>
      <name val="Arial"/>
      <family val="2"/>
    </font>
    <font>
      <sz val="8"/>
      <color indexed="81"/>
      <name val="Tahoma"/>
      <family val="2"/>
    </font>
    <font>
      <sz val="6"/>
      <color indexed="9"/>
      <name val="Arial"/>
      <family val="2"/>
    </font>
    <font>
      <sz val="1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8"/>
      <name val="Arial"/>
      <family val="2"/>
    </font>
    <font>
      <b/>
      <sz val="24"/>
      <color theme="0"/>
      <name val="Arial"/>
      <family val="2"/>
    </font>
    <font>
      <b/>
      <sz val="28"/>
      <name val="Arial"/>
      <family val="2"/>
    </font>
    <font>
      <b/>
      <i/>
      <sz val="14"/>
      <name val="Arial"/>
      <family val="2"/>
    </font>
    <font>
      <b/>
      <sz val="14"/>
      <color indexed="9"/>
      <name val="Arial"/>
      <family val="2"/>
    </font>
    <font>
      <b/>
      <i/>
      <sz val="18"/>
      <name val="Arial"/>
      <family val="2"/>
    </font>
    <font>
      <b/>
      <sz val="18"/>
      <color indexed="9"/>
      <name val="Arial"/>
      <family val="2"/>
    </font>
    <font>
      <b/>
      <u/>
      <sz val="14"/>
      <color indexed="12"/>
      <name val="Arial"/>
      <family val="2"/>
    </font>
    <font>
      <b/>
      <sz val="10"/>
      <color theme="5" tint="-0.499984740745262"/>
      <name val="Arial"/>
      <family val="2"/>
    </font>
    <font>
      <b/>
      <sz val="10"/>
      <color theme="4"/>
      <name val="Arial"/>
      <family val="2"/>
    </font>
    <font>
      <b/>
      <sz val="12"/>
      <color indexed="9"/>
      <name val="Arial"/>
      <family val="2"/>
    </font>
    <font>
      <sz val="12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2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6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8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0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4" fillId="16" borderId="0" applyNumberFormat="0" applyBorder="0" applyAlignment="0" applyProtection="0"/>
    <xf numFmtId="0" fontId="15" fillId="17" borderId="1" applyNumberFormat="0" applyAlignment="0" applyProtection="0"/>
    <xf numFmtId="0" fontId="16" fillId="18" borderId="2" applyNumberFormat="0" applyAlignment="0" applyProtection="0"/>
    <xf numFmtId="0" fontId="17" fillId="0" borderId="0" applyNumberFormat="0" applyFill="0" applyBorder="0" applyAlignment="0" applyProtection="0"/>
    <xf numFmtId="0" fontId="18" fillId="19" borderId="0" applyNumberFormat="0" applyBorder="0" applyAlignment="0" applyProtection="0"/>
    <xf numFmtId="0" fontId="19" fillId="0" borderId="3" applyNumberFormat="0" applyFill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1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22" fillId="11" borderId="1" applyNumberFormat="0" applyAlignment="0" applyProtection="0"/>
    <xf numFmtId="0" fontId="23" fillId="0" borderId="6" applyNumberFormat="0" applyFill="0" applyAlignment="0" applyProtection="0"/>
    <xf numFmtId="0" fontId="24" fillId="5" borderId="0" applyNumberFormat="0" applyBorder="0" applyAlignment="0" applyProtection="0"/>
    <xf numFmtId="0" fontId="3" fillId="5" borderId="7" applyNumberFormat="0" applyFont="0" applyAlignment="0" applyProtection="0"/>
    <xf numFmtId="0" fontId="25" fillId="17" borderId="8" applyNumberFormat="0" applyAlignment="0" applyProtection="0"/>
    <xf numFmtId="9" fontId="1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9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0"/>
  </cellStyleXfs>
  <cellXfs count="72">
    <xf numFmtId="0" fontId="0" fillId="0" borderId="0" xfId="0"/>
    <xf numFmtId="0" fontId="4" fillId="0" borderId="0" xfId="34" applyAlignment="1" applyProtection="1"/>
    <xf numFmtId="0" fontId="6" fillId="0" borderId="0" xfId="0" applyFont="1"/>
    <xf numFmtId="0" fontId="5" fillId="0" borderId="0" xfId="0" applyFont="1"/>
    <xf numFmtId="0" fontId="0" fillId="20" borderId="0" xfId="0" applyFill="1"/>
    <xf numFmtId="0" fontId="10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7" fillId="0" borderId="0" xfId="0" applyFont="1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8" fillId="20" borderId="0" xfId="0" applyFont="1" applyFill="1"/>
    <xf numFmtId="0" fontId="5" fillId="0" borderId="0" xfId="0" applyFont="1" applyAlignment="1">
      <alignment horizontal="left"/>
    </xf>
    <xf numFmtId="0" fontId="11" fillId="0" borderId="0" xfId="0" applyFont="1"/>
    <xf numFmtId="0" fontId="3" fillId="0" borderId="0" xfId="0" applyFont="1"/>
    <xf numFmtId="0" fontId="2" fillId="0" borderId="11" xfId="0" applyFont="1" applyBorder="1"/>
    <xf numFmtId="0" fontId="0" fillId="0" borderId="11" xfId="0" applyBorder="1"/>
    <xf numFmtId="0" fontId="32" fillId="22" borderId="0" xfId="0" applyFont="1" applyFill="1"/>
    <xf numFmtId="0" fontId="2" fillId="23" borderId="0" xfId="0" applyFont="1" applyFill="1"/>
    <xf numFmtId="0" fontId="2" fillId="23" borderId="7" xfId="0" applyFont="1" applyFill="1" applyBorder="1" applyAlignment="1">
      <alignment horizontal="left"/>
    </xf>
    <xf numFmtId="0" fontId="2" fillId="23" borderId="7" xfId="0" applyFont="1" applyFill="1" applyBorder="1"/>
    <xf numFmtId="0" fontId="30" fillId="23" borderId="0" xfId="0" applyFont="1" applyFill="1" applyAlignment="1">
      <alignment horizontal="right"/>
    </xf>
    <xf numFmtId="0" fontId="30" fillId="23" borderId="0" xfId="0" applyFont="1" applyFill="1"/>
    <xf numFmtId="0" fontId="34" fillId="23" borderId="0" xfId="0" applyFont="1" applyFill="1"/>
    <xf numFmtId="0" fontId="35" fillId="23" borderId="13" xfId="0" applyFont="1" applyFill="1" applyBorder="1" applyAlignment="1">
      <alignment horizontal="left" vertical="center"/>
    </xf>
    <xf numFmtId="0" fontId="35" fillId="23" borderId="13" xfId="0" applyFont="1" applyFill="1" applyBorder="1" applyAlignment="1">
      <alignment vertical="center"/>
    </xf>
    <xf numFmtId="0" fontId="35" fillId="23" borderId="13" xfId="0" applyFont="1" applyFill="1" applyBorder="1" applyAlignment="1">
      <alignment horizontal="center" vertical="center" wrapText="1"/>
    </xf>
    <xf numFmtId="164" fontId="35" fillId="23" borderId="13" xfId="0" applyNumberFormat="1" applyFont="1" applyFill="1" applyBorder="1" applyAlignment="1">
      <alignment horizontal="center" vertical="center"/>
    </xf>
    <xf numFmtId="0" fontId="30" fillId="23" borderId="0" xfId="0" applyFont="1" applyFill="1" applyAlignment="1">
      <alignment horizontal="left"/>
    </xf>
    <xf numFmtId="0" fontId="30" fillId="23" borderId="11" xfId="0" applyFont="1" applyFill="1" applyBorder="1"/>
    <xf numFmtId="0" fontId="31" fillId="23" borderId="0" xfId="0" applyFont="1" applyFill="1"/>
    <xf numFmtId="0" fontId="36" fillId="23" borderId="0" xfId="0" applyFont="1" applyFill="1"/>
    <xf numFmtId="0" fontId="31" fillId="23" borderId="0" xfId="0" applyFont="1" applyFill="1" applyAlignment="1">
      <alignment horizontal="right"/>
    </xf>
    <xf numFmtId="0" fontId="37" fillId="23" borderId="13" xfId="0" applyFont="1" applyFill="1" applyBorder="1" applyAlignment="1">
      <alignment horizontal="left" vertical="center"/>
    </xf>
    <xf numFmtId="0" fontId="37" fillId="23" borderId="13" xfId="0" applyFont="1" applyFill="1" applyBorder="1" applyAlignment="1">
      <alignment vertical="center"/>
    </xf>
    <xf numFmtId="0" fontId="37" fillId="23" borderId="13" xfId="0" applyFont="1" applyFill="1" applyBorder="1" applyAlignment="1">
      <alignment horizontal="center" vertical="center" wrapText="1"/>
    </xf>
    <xf numFmtId="164" fontId="37" fillId="23" borderId="13" xfId="0" applyNumberFormat="1" applyFont="1" applyFill="1" applyBorder="1" applyAlignment="1">
      <alignment horizontal="center" vertical="center"/>
    </xf>
    <xf numFmtId="0" fontId="31" fillId="23" borderId="0" xfId="0" applyFont="1" applyFill="1" applyAlignment="1">
      <alignment horizontal="left"/>
    </xf>
    <xf numFmtId="0" fontId="31" fillId="23" borderId="12" xfId="0" applyFont="1" applyFill="1" applyBorder="1"/>
    <xf numFmtId="0" fontId="31" fillId="23" borderId="7" xfId="0" applyFont="1" applyFill="1" applyBorder="1"/>
    <xf numFmtId="0" fontId="31" fillId="23" borderId="11" xfId="0" applyFont="1" applyFill="1" applyBorder="1"/>
    <xf numFmtId="0" fontId="38" fillId="23" borderId="0" xfId="34" applyFont="1" applyFill="1" applyAlignment="1" applyProtection="1"/>
    <xf numFmtId="9" fontId="30" fillId="23" borderId="7" xfId="40" applyFont="1" applyFill="1" applyBorder="1"/>
    <xf numFmtId="0" fontId="0" fillId="24" borderId="0" xfId="0" applyFill="1"/>
    <xf numFmtId="0" fontId="3" fillId="24" borderId="0" xfId="0" applyFont="1" applyFill="1" applyAlignment="1">
      <alignment horizontal="right"/>
    </xf>
    <xf numFmtId="0" fontId="0" fillId="24" borderId="7" xfId="0" applyFill="1" applyBorder="1"/>
    <xf numFmtId="0" fontId="39" fillId="0" borderId="0" xfId="0" applyFont="1"/>
    <xf numFmtId="0" fontId="39" fillId="0" borderId="0" xfId="0" applyFont="1" applyAlignment="1">
      <alignment horizontal="right"/>
    </xf>
    <xf numFmtId="2" fontId="39" fillId="0" borderId="0" xfId="40" applyNumberFormat="1" applyFont="1" applyAlignment="1">
      <alignment horizontal="right"/>
    </xf>
    <xf numFmtId="1" fontId="39" fillId="0" borderId="0" xfId="0" applyNumberFormat="1" applyFont="1" applyAlignment="1">
      <alignment horizontal="right"/>
    </xf>
    <xf numFmtId="0" fontId="1" fillId="23" borderId="0" xfId="0" applyFont="1" applyFill="1" applyAlignment="1">
      <alignment horizontal="left" vertical="top" wrapText="1"/>
    </xf>
    <xf numFmtId="0" fontId="0" fillId="23" borderId="0" xfId="0" applyFill="1" applyAlignment="1">
      <alignment horizontal="left" vertical="top" wrapText="1"/>
    </xf>
    <xf numFmtId="0" fontId="33" fillId="22" borderId="0" xfId="0" applyFont="1" applyFill="1" applyAlignment="1">
      <alignment horizontal="center"/>
    </xf>
    <xf numFmtId="0" fontId="40" fillId="0" borderId="0" xfId="0" applyFont="1" applyAlignment="1">
      <alignment horizontal="right"/>
    </xf>
    <xf numFmtId="2" fontId="40" fillId="0" borderId="0" xfId="40" applyNumberFormat="1" applyFont="1" applyAlignment="1">
      <alignment horizontal="right"/>
    </xf>
    <xf numFmtId="1" fontId="40" fillId="0" borderId="0" xfId="0" applyNumberFormat="1" applyFont="1" applyAlignment="1">
      <alignment horizontal="right"/>
    </xf>
    <xf numFmtId="0" fontId="40" fillId="0" borderId="0" xfId="0" applyFont="1"/>
    <xf numFmtId="0" fontId="41" fillId="21" borderId="13" xfId="0" applyFont="1" applyFill="1" applyBorder="1" applyAlignment="1">
      <alignment horizontal="left" vertical="center"/>
    </xf>
    <xf numFmtId="0" fontId="41" fillId="21" borderId="13" xfId="0" applyFont="1" applyFill="1" applyBorder="1" applyAlignment="1">
      <alignment vertical="center"/>
    </xf>
    <xf numFmtId="0" fontId="41" fillId="21" borderId="13" xfId="0" applyFont="1" applyFill="1" applyBorder="1" applyAlignment="1">
      <alignment horizontal="center" vertical="center" wrapText="1"/>
    </xf>
    <xf numFmtId="0" fontId="41" fillId="21" borderId="13" xfId="0" applyFont="1" applyFill="1" applyBorder="1" applyAlignment="1">
      <alignment horizontal="center" vertical="center"/>
    </xf>
    <xf numFmtId="0" fontId="42" fillId="0" borderId="0" xfId="0" applyFont="1"/>
    <xf numFmtId="0" fontId="6" fillId="23" borderId="12" xfId="0" applyFont="1" applyFill="1" applyBorder="1" applyAlignment="1">
      <alignment horizontal="left"/>
    </xf>
    <xf numFmtId="0" fontId="6" fillId="23" borderId="12" xfId="0" applyFont="1" applyFill="1" applyBorder="1"/>
    <xf numFmtId="0" fontId="6" fillId="23" borderId="0" xfId="0" applyFont="1" applyFill="1"/>
    <xf numFmtId="0" fontId="6" fillId="23" borderId="7" xfId="0" applyFont="1" applyFill="1" applyBorder="1" applyAlignment="1">
      <alignment horizontal="left"/>
    </xf>
    <xf numFmtId="0" fontId="6" fillId="23" borderId="7" xfId="0" applyFont="1" applyFill="1" applyBorder="1"/>
    <xf numFmtId="0" fontId="30" fillId="0" borderId="0" xfId="0" applyFont="1"/>
    <xf numFmtId="0" fontId="30" fillId="0" borderId="0" xfId="0" applyFont="1" applyAlignment="1">
      <alignment horizontal="right"/>
    </xf>
    <xf numFmtId="0" fontId="30" fillId="0" borderId="10" xfId="0" applyFont="1" applyBorder="1"/>
    <xf numFmtId="0" fontId="30" fillId="0" borderId="14" xfId="0" applyFont="1" applyBorder="1" applyAlignment="1">
      <alignment horizontal="left"/>
    </xf>
    <xf numFmtId="0" fontId="35" fillId="0" borderId="0" xfId="0" applyFont="1" applyAlignment="1">
      <alignment horizontal="right"/>
    </xf>
    <xf numFmtId="0" fontId="30" fillId="0" borderId="10" xfId="0" applyFont="1" applyBorder="1" applyAlignment="1">
      <alignment horizont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44" xr:uid="{AA5710F5-F196-47A1-BA11-328024497C89}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4"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75430248588073"/>
          <c:y val="0.10236220472440945"/>
          <c:w val="0.8779614888602304"/>
          <c:h val="0.75984251968503935"/>
        </c:manualLayout>
      </c:layout>
      <c:barChart>
        <c:barDir val="col"/>
        <c:grouping val="stacked"/>
        <c:varyColors val="0"/>
        <c:ser>
          <c:idx val="0"/>
          <c:order val="0"/>
          <c:tx>
            <c:v>Planned Value (PV)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Report!$D$21:$O$21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Report!$D$36:$O$36</c:f>
              <c:numCache>
                <c:formatCode>General</c:formatCode>
                <c:ptCount val="12"/>
                <c:pt idx="0">
                  <c:v>5000</c:v>
                </c:pt>
                <c:pt idx="1">
                  <c:v>5700</c:v>
                </c:pt>
                <c:pt idx="2">
                  <c:v>10700</c:v>
                </c:pt>
                <c:pt idx="3">
                  <c:v>14500</c:v>
                </c:pt>
                <c:pt idx="4">
                  <c:v>25200</c:v>
                </c:pt>
                <c:pt idx="5">
                  <c:v>28000</c:v>
                </c:pt>
                <c:pt idx="6">
                  <c:v>29000</c:v>
                </c:pt>
                <c:pt idx="7">
                  <c:v>30500</c:v>
                </c:pt>
                <c:pt idx="8">
                  <c:v>32500</c:v>
                </c:pt>
                <c:pt idx="9">
                  <c:v>33500</c:v>
                </c:pt>
                <c:pt idx="10">
                  <c:v>36500</c:v>
                </c:pt>
                <c:pt idx="11">
                  <c:v>37500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77-4BB5-85C2-863F16D3AB54}"/>
            </c:ext>
          </c:extLst>
        </c:ser>
        <c:ser>
          <c:idx val="1"/>
          <c:order val="1"/>
          <c:tx>
            <c:v>Earned Value (EV)</c:v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Report!$D$21:$O$21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Report!$D$40:$O$40</c:f>
              <c:numCache>
                <c:formatCode>General</c:formatCode>
                <c:ptCount val="12"/>
                <c:pt idx="0">
                  <c:v>1275</c:v>
                </c:pt>
                <c:pt idx="1">
                  <c:v>5850</c:v>
                </c:pt>
                <c:pt idx="2">
                  <c:v>12320</c:v>
                </c:pt>
                <c:pt idx="3">
                  <c:v>15380</c:v>
                </c:pt>
                <c:pt idx="4">
                  <c:v>18175</c:v>
                </c:pt>
                <c:pt idx="5">
                  <c:v>25975</c:v>
                </c:pt>
                <c:pt idx="6">
                  <c:v>32395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77-4BB5-85C2-863F16D3AB54}"/>
            </c:ext>
          </c:extLst>
        </c:ser>
        <c:ser>
          <c:idx val="2"/>
          <c:order val="2"/>
          <c:tx>
            <c:v>Actual Cost (AC)</c:v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Report!$D$21:$O$21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Report!$D$39:$O$39</c:f>
              <c:numCache>
                <c:formatCode>General</c:formatCode>
                <c:ptCount val="12"/>
                <c:pt idx="0">
                  <c:v>800</c:v>
                </c:pt>
                <c:pt idx="1">
                  <c:v>1950</c:v>
                </c:pt>
                <c:pt idx="2">
                  <c:v>4550</c:v>
                </c:pt>
                <c:pt idx="3">
                  <c:v>6550</c:v>
                </c:pt>
                <c:pt idx="4">
                  <c:v>10800</c:v>
                </c:pt>
                <c:pt idx="5">
                  <c:v>13600</c:v>
                </c:pt>
                <c:pt idx="6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77-4BB5-85C2-863F16D3A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100"/>
        <c:axId val="188275328"/>
        <c:axId val="190614912"/>
      </c:barChart>
      <c:catAx>
        <c:axId val="1882753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</a:t>
                </a:r>
              </a:p>
            </c:rich>
          </c:tx>
          <c:layout>
            <c:manualLayout>
              <c:xMode val="edge"/>
              <c:yMode val="edge"/>
              <c:x val="0.47541068172722017"/>
              <c:y val="0.767716535433070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0614912"/>
        <c:crosses val="autoZero"/>
        <c:auto val="1"/>
        <c:lblAlgn val="ctr"/>
        <c:lblOffset val="100"/>
        <c:noMultiLvlLbl val="0"/>
      </c:catAx>
      <c:valAx>
        <c:axId val="1906149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\$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827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 alignWithMargins="0"/>
    <c:pageMargins b="1" l="0.75" r="0.75" t="1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</xdr:row>
      <xdr:rowOff>0</xdr:rowOff>
    </xdr:from>
    <xdr:to>
      <xdr:col>15</xdr:col>
      <xdr:colOff>0</xdr:colOff>
      <xdr:row>16</xdr:row>
      <xdr:rowOff>40340</xdr:rowOff>
    </xdr:to>
    <xdr:graphicFrame macro="">
      <xdr:nvGraphicFramePr>
        <xdr:cNvPr id="1063" name="Chart 39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V42 - TRUE BLUE(purple) CLASSIC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V51"/>
  <sheetViews>
    <sheetView showGridLines="0" tabSelected="1" topLeftCell="A2" zoomScale="85" zoomScaleNormal="85" workbookViewId="0">
      <selection activeCell="Y18" sqref="Y18"/>
    </sheetView>
  </sheetViews>
  <sheetFormatPr defaultRowHeight="12.75" x14ac:dyDescent="0.2"/>
  <cols>
    <col min="1" max="1" width="6.5703125" customWidth="1"/>
    <col min="2" max="2" width="23.7109375" customWidth="1"/>
    <col min="3" max="3" width="7.85546875" customWidth="1"/>
    <col min="4" max="15" width="8.7109375" customWidth="1"/>
    <col min="17" max="17" width="15.85546875" customWidth="1"/>
  </cols>
  <sheetData>
    <row r="1" spans="1:22" ht="35.25" x14ac:dyDescent="0.5">
      <c r="A1" s="16" t="s">
        <v>41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51" t="s">
        <v>3</v>
      </c>
      <c r="N1" s="51"/>
      <c r="O1" s="51"/>
      <c r="P1" s="51"/>
      <c r="Q1" s="51"/>
      <c r="R1" s="51"/>
      <c r="S1" s="51"/>
      <c r="T1" s="51"/>
      <c r="U1" s="51"/>
      <c r="V1" s="51"/>
    </row>
    <row r="2" spans="1:22" ht="15.75" x14ac:dyDescent="0.25">
      <c r="A2" s="2"/>
    </row>
    <row r="3" spans="1:22" ht="18" x14ac:dyDescent="0.25">
      <c r="B3" s="66"/>
      <c r="C3" s="66"/>
      <c r="D3" s="66"/>
      <c r="E3" s="66"/>
      <c r="Q3" s="1"/>
    </row>
    <row r="4" spans="1:22" ht="18" x14ac:dyDescent="0.25">
      <c r="B4" s="67" t="s">
        <v>4</v>
      </c>
      <c r="C4" s="68" t="s">
        <v>50</v>
      </c>
      <c r="D4" s="68"/>
      <c r="E4" s="68"/>
      <c r="Q4" s="11"/>
    </row>
    <row r="5" spans="1:22" ht="18" x14ac:dyDescent="0.25">
      <c r="B5" s="67" t="s">
        <v>5</v>
      </c>
      <c r="C5" s="69" t="s">
        <v>51</v>
      </c>
      <c r="D5" s="69"/>
      <c r="E5" s="66"/>
    </row>
    <row r="6" spans="1:22" ht="18" x14ac:dyDescent="0.25">
      <c r="B6" s="66"/>
      <c r="C6" s="70" t="s">
        <v>1</v>
      </c>
      <c r="D6" s="66"/>
      <c r="E6" s="66"/>
    </row>
    <row r="7" spans="1:22" ht="18" x14ac:dyDescent="0.25">
      <c r="B7" s="67" t="s">
        <v>30</v>
      </c>
      <c r="C7" s="71" t="s">
        <v>49</v>
      </c>
      <c r="D7" s="71"/>
      <c r="E7" s="66"/>
    </row>
    <row r="8" spans="1:22" x14ac:dyDescent="0.2">
      <c r="C8" s="5"/>
    </row>
    <row r="9" spans="1:22" x14ac:dyDescent="0.2">
      <c r="A9" s="13" t="s">
        <v>31</v>
      </c>
      <c r="B9" s="8"/>
      <c r="C9" s="5"/>
    </row>
    <row r="10" spans="1:22" x14ac:dyDescent="0.2">
      <c r="B10" s="49" t="s">
        <v>42</v>
      </c>
      <c r="C10" s="50"/>
      <c r="D10" s="50"/>
      <c r="E10" s="50"/>
    </row>
    <row r="11" spans="1:22" x14ac:dyDescent="0.2">
      <c r="B11" s="50"/>
      <c r="C11" s="50"/>
      <c r="D11" s="50"/>
      <c r="E11" s="50"/>
    </row>
    <row r="12" spans="1:22" x14ac:dyDescent="0.2">
      <c r="B12" s="50"/>
      <c r="C12" s="50"/>
      <c r="D12" s="50"/>
      <c r="E12" s="50"/>
    </row>
    <row r="13" spans="1:22" x14ac:dyDescent="0.2">
      <c r="B13" s="50"/>
      <c r="C13" s="50"/>
      <c r="D13" s="50"/>
      <c r="E13" s="50"/>
    </row>
    <row r="14" spans="1:22" x14ac:dyDescent="0.2">
      <c r="B14" s="50"/>
      <c r="C14" s="50"/>
      <c r="D14" s="50"/>
      <c r="E14" s="50"/>
    </row>
    <row r="15" spans="1:22" x14ac:dyDescent="0.2">
      <c r="B15" s="50"/>
      <c r="C15" s="50"/>
      <c r="D15" s="50"/>
      <c r="E15" s="50"/>
    </row>
    <row r="16" spans="1:22" x14ac:dyDescent="0.2">
      <c r="B16" s="50"/>
      <c r="C16" s="50"/>
      <c r="D16" s="50"/>
      <c r="E16" s="50"/>
    </row>
    <row r="17" spans="1:17" x14ac:dyDescent="0.2">
      <c r="B17" s="50"/>
      <c r="C17" s="50"/>
      <c r="D17" s="50"/>
      <c r="E17" s="50"/>
    </row>
    <row r="18" spans="1:17" x14ac:dyDescent="0.2">
      <c r="B18" s="50"/>
      <c r="C18" s="50"/>
      <c r="D18" s="50"/>
      <c r="E18" s="50"/>
    </row>
    <row r="19" spans="1:17" x14ac:dyDescent="0.2">
      <c r="C19" s="5"/>
    </row>
    <row r="20" spans="1:17" ht="15.75" x14ac:dyDescent="0.25">
      <c r="A20" s="2" t="s">
        <v>34</v>
      </c>
      <c r="D20" s="7"/>
    </row>
    <row r="21" spans="1:17" ht="15.75" x14ac:dyDescent="0.2">
      <c r="A21" s="56" t="s">
        <v>2</v>
      </c>
      <c r="B21" s="57" t="s">
        <v>0</v>
      </c>
      <c r="C21" s="58" t="s">
        <v>26</v>
      </c>
      <c r="D21" s="59">
        <v>1</v>
      </c>
      <c r="E21" s="59">
        <v>2</v>
      </c>
      <c r="F21" s="59">
        <v>3</v>
      </c>
      <c r="G21" s="59">
        <v>4</v>
      </c>
      <c r="H21" s="59">
        <v>5</v>
      </c>
      <c r="I21" s="59">
        <v>6</v>
      </c>
      <c r="J21" s="59">
        <v>7</v>
      </c>
      <c r="K21" s="59">
        <v>8</v>
      </c>
      <c r="L21" s="59">
        <v>9</v>
      </c>
      <c r="M21" s="59">
        <v>10</v>
      </c>
      <c r="N21" s="59">
        <v>11</v>
      </c>
      <c r="O21" s="59">
        <v>12</v>
      </c>
      <c r="P21" s="60"/>
      <c r="Q21" s="3"/>
    </row>
    <row r="22" spans="1:17" ht="15.75" x14ac:dyDescent="0.25">
      <c r="A22" s="61">
        <v>1.1000000000000001</v>
      </c>
      <c r="B22" s="62" t="s">
        <v>43</v>
      </c>
      <c r="C22" s="63">
        <f>SUM(D22:O22)</f>
        <v>8500</v>
      </c>
      <c r="D22" s="62">
        <v>5000</v>
      </c>
      <c r="E22" s="62">
        <v>500</v>
      </c>
      <c r="F22" s="62">
        <v>3000</v>
      </c>
      <c r="G22" s="62"/>
      <c r="H22" s="62"/>
      <c r="I22" s="62"/>
      <c r="J22" s="62"/>
      <c r="K22" s="62"/>
      <c r="L22" s="62"/>
      <c r="M22" s="62"/>
      <c r="N22" s="62"/>
      <c r="O22" s="62"/>
      <c r="P22" s="60"/>
      <c r="Q22" s="3"/>
    </row>
    <row r="23" spans="1:17" ht="15.75" x14ac:dyDescent="0.25">
      <c r="A23" s="64">
        <v>1.2</v>
      </c>
      <c r="B23" s="65" t="s">
        <v>44</v>
      </c>
      <c r="C23" s="63">
        <f t="shared" ref="C23:C28" si="0">SUM(D23:O23)</f>
        <v>6400</v>
      </c>
      <c r="D23" s="65"/>
      <c r="E23" s="65">
        <v>200</v>
      </c>
      <c r="F23" s="65">
        <v>1000</v>
      </c>
      <c r="G23" s="65">
        <v>1200</v>
      </c>
      <c r="H23" s="65">
        <v>4000</v>
      </c>
      <c r="I23" s="65"/>
      <c r="J23" s="65"/>
      <c r="K23" s="65"/>
      <c r="L23" s="65"/>
      <c r="M23" s="65"/>
      <c r="N23" s="65"/>
      <c r="O23" s="65"/>
      <c r="P23" s="60"/>
    </row>
    <row r="24" spans="1:17" ht="15.75" x14ac:dyDescent="0.25">
      <c r="A24" s="64">
        <v>1.3</v>
      </c>
      <c r="B24" s="65" t="s">
        <v>45</v>
      </c>
      <c r="C24" s="63">
        <f t="shared" si="0"/>
        <v>7600</v>
      </c>
      <c r="D24" s="65"/>
      <c r="E24" s="65"/>
      <c r="F24" s="65">
        <v>800</v>
      </c>
      <c r="G24" s="65">
        <v>2000</v>
      </c>
      <c r="H24" s="65">
        <v>4000</v>
      </c>
      <c r="I24" s="65">
        <v>800</v>
      </c>
      <c r="J24" s="65"/>
      <c r="K24" s="65"/>
      <c r="L24" s="65"/>
      <c r="M24" s="65"/>
      <c r="N24" s="65"/>
      <c r="O24" s="65"/>
      <c r="P24" s="60"/>
    </row>
    <row r="25" spans="1:17" ht="15.75" x14ac:dyDescent="0.25">
      <c r="A25" s="64">
        <v>1.4</v>
      </c>
      <c r="B25" s="65" t="s">
        <v>46</v>
      </c>
      <c r="C25" s="63">
        <f t="shared" si="0"/>
        <v>4300</v>
      </c>
      <c r="D25" s="65"/>
      <c r="E25" s="65"/>
      <c r="F25" s="65">
        <v>200</v>
      </c>
      <c r="G25" s="65">
        <v>600</v>
      </c>
      <c r="H25" s="65">
        <v>2000</v>
      </c>
      <c r="I25" s="65">
        <v>1500</v>
      </c>
      <c r="J25" s="65"/>
      <c r="K25" s="65"/>
      <c r="L25" s="65"/>
      <c r="M25" s="65"/>
      <c r="N25" s="65"/>
      <c r="O25" s="65"/>
      <c r="P25" s="60"/>
    </row>
    <row r="26" spans="1:17" ht="15.75" x14ac:dyDescent="0.25">
      <c r="A26" s="64">
        <v>1.5</v>
      </c>
      <c r="B26" s="65" t="s">
        <v>47</v>
      </c>
      <c r="C26" s="63">
        <f t="shared" si="0"/>
        <v>2700</v>
      </c>
      <c r="D26" s="65"/>
      <c r="E26" s="65"/>
      <c r="F26" s="65"/>
      <c r="G26" s="65"/>
      <c r="H26" s="65">
        <v>700</v>
      </c>
      <c r="I26" s="65">
        <v>500</v>
      </c>
      <c r="J26" s="65">
        <v>1000</v>
      </c>
      <c r="K26" s="65">
        <v>500</v>
      </c>
      <c r="L26" s="65"/>
      <c r="M26" s="65"/>
      <c r="N26" s="65"/>
      <c r="O26" s="65"/>
      <c r="P26" s="60"/>
    </row>
    <row r="27" spans="1:17" ht="15.75" x14ac:dyDescent="0.25">
      <c r="A27" s="64">
        <v>1.6</v>
      </c>
      <c r="B27" s="65" t="s">
        <v>48</v>
      </c>
      <c r="C27" s="63">
        <f t="shared" si="0"/>
        <v>8000</v>
      </c>
      <c r="D27" s="65"/>
      <c r="E27" s="65"/>
      <c r="F27" s="65"/>
      <c r="G27" s="65"/>
      <c r="H27" s="65"/>
      <c r="I27" s="65"/>
      <c r="J27" s="65"/>
      <c r="K27" s="65">
        <v>1000</v>
      </c>
      <c r="L27" s="65">
        <v>2000</v>
      </c>
      <c r="M27" s="65">
        <v>1000</v>
      </c>
      <c r="N27" s="65">
        <v>3000</v>
      </c>
      <c r="O27" s="65">
        <v>1000</v>
      </c>
      <c r="P27" s="60"/>
    </row>
    <row r="28" spans="1:17" ht="15.75" x14ac:dyDescent="0.25">
      <c r="A28" s="64"/>
      <c r="B28" s="65"/>
      <c r="C28" s="63">
        <f t="shared" si="0"/>
        <v>0</v>
      </c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0"/>
    </row>
    <row r="29" spans="1:17" ht="15.75" x14ac:dyDescent="0.25">
      <c r="A29" s="64"/>
      <c r="B29" s="65"/>
      <c r="C29" s="63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0"/>
    </row>
    <row r="30" spans="1:17" x14ac:dyDescent="0.2">
      <c r="A30" s="18"/>
      <c r="B30" s="19"/>
      <c r="C30" s="17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</row>
    <row r="31" spans="1:17" x14ac:dyDescent="0.2">
      <c r="A31" s="18"/>
      <c r="B31" s="19"/>
      <c r="C31" s="17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</row>
    <row r="32" spans="1:17" x14ac:dyDescent="0.2">
      <c r="A32" s="18"/>
      <c r="B32" s="19"/>
      <c r="C32" s="17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</row>
    <row r="33" spans="1:17" x14ac:dyDescent="0.2">
      <c r="A33" s="18"/>
      <c r="B33" s="19"/>
      <c r="C33" s="17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</row>
    <row r="34" spans="1:17" x14ac:dyDescent="0.2">
      <c r="A34" s="10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Q34" s="3"/>
    </row>
    <row r="35" spans="1:17" x14ac:dyDescent="0.2">
      <c r="B35" s="6" t="s">
        <v>35</v>
      </c>
      <c r="C35" s="14">
        <f>SUM(C22:C33)</f>
        <v>37500</v>
      </c>
      <c r="D35" s="15">
        <f>SUM(D22:D34)</f>
        <v>5000</v>
      </c>
      <c r="E35" s="15">
        <f>SUM(E22:E34)</f>
        <v>700</v>
      </c>
      <c r="F35" s="15">
        <f>SUM(F22:F34)</f>
        <v>5000</v>
      </c>
      <c r="G35" s="15">
        <f>SUM(G22:G34)</f>
        <v>3800</v>
      </c>
      <c r="H35" s="15">
        <f>SUM(H22:H34)</f>
        <v>10700</v>
      </c>
      <c r="I35" s="15">
        <f>SUM(I22:I34)</f>
        <v>2800</v>
      </c>
      <c r="J35" s="15">
        <f>SUM(J22:J34)</f>
        <v>1000</v>
      </c>
      <c r="K35" s="15">
        <f>SUM(K22:K34)</f>
        <v>1500</v>
      </c>
      <c r="L35" s="15">
        <f>SUM(L22:L34)</f>
        <v>2000</v>
      </c>
      <c r="M35" s="15">
        <f>SUM(M22:M34)</f>
        <v>1000</v>
      </c>
      <c r="N35" s="15">
        <f>SUM(N22:N34)</f>
        <v>3000</v>
      </c>
      <c r="O35" s="15">
        <f>SUM(O22:O34)</f>
        <v>1000</v>
      </c>
    </row>
    <row r="36" spans="1:17" x14ac:dyDescent="0.2">
      <c r="B36" s="6"/>
      <c r="C36" s="9" t="s">
        <v>21</v>
      </c>
      <c r="D36">
        <f>IF(ISBLANK(D21),NA(),SUM($D35:D35))</f>
        <v>5000</v>
      </c>
      <c r="E36">
        <f>IF(ISBLANK(E21),NA(),SUM($D35:E35))</f>
        <v>5700</v>
      </c>
      <c r="F36">
        <f>IF(ISBLANK(F21),NA(),SUM($D35:F35))</f>
        <v>10700</v>
      </c>
      <c r="G36">
        <f>IF(ISBLANK(G21),NA(),SUM($D35:G35))</f>
        <v>14500</v>
      </c>
      <c r="H36">
        <f>IF(ISBLANK(H21),NA(),SUM($D35:H35))</f>
        <v>25200</v>
      </c>
      <c r="I36">
        <f>IF(ISBLANK(I21),NA(),SUM($D35:I35))</f>
        <v>28000</v>
      </c>
      <c r="J36">
        <f>IF(ISBLANK(J21),NA(),SUM($D35:J35))</f>
        <v>29000</v>
      </c>
      <c r="K36">
        <f>IF(ISBLANK(K21),NA(),SUM($D35:K35))</f>
        <v>30500</v>
      </c>
      <c r="L36">
        <f>IF(ISBLANK(L21),NA(),SUM($D35:L35))</f>
        <v>32500</v>
      </c>
      <c r="M36">
        <f>IF(ISBLANK(M21),NA(),SUM($D35:M35))</f>
        <v>33500</v>
      </c>
      <c r="N36">
        <f>IF(ISBLANK(N21),NA(),SUM($D35:N35))</f>
        <v>36500</v>
      </c>
      <c r="O36">
        <f>IF(ISBLANK(O21),NA(),SUM($D35:O35))</f>
        <v>37500</v>
      </c>
    </row>
    <row r="38" spans="1:17" ht="15.75" x14ac:dyDescent="0.25">
      <c r="A38" s="2" t="s">
        <v>40</v>
      </c>
    </row>
    <row r="39" spans="1:17" x14ac:dyDescent="0.2">
      <c r="B39" s="42"/>
      <c r="C39" s="43" t="s">
        <v>19</v>
      </c>
      <c r="D39" s="44">
        <f>AC!D24</f>
        <v>800</v>
      </c>
      <c r="E39" s="44">
        <f>AC!E24</f>
        <v>1950</v>
      </c>
      <c r="F39" s="44">
        <f>AC!F24</f>
        <v>4550</v>
      </c>
      <c r="G39" s="44">
        <f>AC!G24</f>
        <v>6550</v>
      </c>
      <c r="H39" s="44">
        <f>AC!H24</f>
        <v>10800</v>
      </c>
      <c r="I39" s="44">
        <f>AC!I24</f>
        <v>13600</v>
      </c>
      <c r="J39" s="44">
        <f>AC!J24</f>
        <v>14500</v>
      </c>
      <c r="K39" s="44"/>
      <c r="L39" s="44"/>
      <c r="M39" s="44"/>
      <c r="N39" s="44"/>
      <c r="O39" s="44"/>
      <c r="Q39" s="3"/>
    </row>
    <row r="40" spans="1:17" x14ac:dyDescent="0.2">
      <c r="B40" s="42"/>
      <c r="C40" s="43" t="s">
        <v>20</v>
      </c>
      <c r="D40" s="44">
        <f>EV!D22</f>
        <v>1275</v>
      </c>
      <c r="E40" s="44">
        <f>EV!E22</f>
        <v>5850</v>
      </c>
      <c r="F40" s="44">
        <f>EV!F22</f>
        <v>12320</v>
      </c>
      <c r="G40" s="44">
        <f>EV!G22</f>
        <v>15380</v>
      </c>
      <c r="H40" s="44">
        <f>EV!H22</f>
        <v>18175</v>
      </c>
      <c r="I40" s="44">
        <f>EV!I22</f>
        <v>25975</v>
      </c>
      <c r="J40" s="44">
        <f>EV!J22</f>
        <v>32395</v>
      </c>
      <c r="K40" s="44"/>
      <c r="L40" s="44"/>
      <c r="M40" s="44"/>
      <c r="N40" s="44"/>
      <c r="O40" s="44"/>
      <c r="Q40" s="3"/>
    </row>
    <row r="42" spans="1:17" ht="15.75" x14ac:dyDescent="0.25">
      <c r="A42" s="2" t="s">
        <v>29</v>
      </c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</row>
    <row r="43" spans="1:17" x14ac:dyDescent="0.2">
      <c r="B43" s="45"/>
      <c r="C43" s="46" t="s">
        <v>23</v>
      </c>
      <c r="D43" s="52">
        <f>IF(AND(ISBLANK(D39),ISBLANK(D40))," - ",D40-D39)</f>
        <v>475</v>
      </c>
      <c r="E43" s="52">
        <f t="shared" ref="E43:O43" si="1">IF(AND(ISBLANK(E39),ISBLANK(E40))," - ",E40-E39)</f>
        <v>3900</v>
      </c>
      <c r="F43" s="52">
        <f t="shared" si="1"/>
        <v>7770</v>
      </c>
      <c r="G43" s="52">
        <f t="shared" si="1"/>
        <v>8830</v>
      </c>
      <c r="H43" s="52">
        <f t="shared" si="1"/>
        <v>7375</v>
      </c>
      <c r="I43" s="52">
        <f t="shared" si="1"/>
        <v>12375</v>
      </c>
      <c r="J43" s="52">
        <f t="shared" si="1"/>
        <v>17895</v>
      </c>
      <c r="K43" s="52" t="str">
        <f t="shared" si="1"/>
        <v xml:space="preserve"> - </v>
      </c>
      <c r="L43" s="52" t="str">
        <f t="shared" si="1"/>
        <v xml:space="preserve"> - </v>
      </c>
      <c r="M43" s="52" t="str">
        <f t="shared" si="1"/>
        <v xml:space="preserve"> - </v>
      </c>
      <c r="N43" s="52" t="str">
        <f t="shared" si="1"/>
        <v xml:space="preserve"> - </v>
      </c>
      <c r="O43" s="46" t="str">
        <f t="shared" si="1"/>
        <v xml:space="preserve"> - </v>
      </c>
    </row>
    <row r="44" spans="1:17" x14ac:dyDescent="0.2">
      <c r="B44" s="45"/>
      <c r="C44" s="46" t="s">
        <v>22</v>
      </c>
      <c r="D44" s="52">
        <f>IF(AND(ISBLANK(D39),ISBLANK(D40))," - ",D40-D36)</f>
        <v>-3725</v>
      </c>
      <c r="E44" s="52">
        <f t="shared" ref="E44:O44" si="2">IF(AND(ISBLANK(E39),ISBLANK(E40))," - ",E40-E36)</f>
        <v>150</v>
      </c>
      <c r="F44" s="52">
        <f t="shared" si="2"/>
        <v>1620</v>
      </c>
      <c r="G44" s="52">
        <f t="shared" si="2"/>
        <v>880</v>
      </c>
      <c r="H44" s="52">
        <f t="shared" si="2"/>
        <v>-7025</v>
      </c>
      <c r="I44" s="52">
        <f t="shared" si="2"/>
        <v>-2025</v>
      </c>
      <c r="J44" s="52">
        <f t="shared" si="2"/>
        <v>3395</v>
      </c>
      <c r="K44" s="52" t="str">
        <f t="shared" si="2"/>
        <v xml:space="preserve"> - </v>
      </c>
      <c r="L44" s="52" t="str">
        <f t="shared" si="2"/>
        <v xml:space="preserve"> - </v>
      </c>
      <c r="M44" s="52" t="str">
        <f t="shared" si="2"/>
        <v xml:space="preserve"> - </v>
      </c>
      <c r="N44" s="52" t="str">
        <f t="shared" si="2"/>
        <v xml:space="preserve"> - </v>
      </c>
      <c r="O44" s="46" t="str">
        <f t="shared" si="2"/>
        <v xml:space="preserve"> - </v>
      </c>
    </row>
    <row r="45" spans="1:17" x14ac:dyDescent="0.2">
      <c r="B45" s="45"/>
      <c r="C45" s="46" t="s">
        <v>24</v>
      </c>
      <c r="D45" s="53">
        <f>IF(AND(ISBLANK(D39),ISBLANK(D40))," - ",D40/D39)</f>
        <v>1.59375</v>
      </c>
      <c r="E45" s="53">
        <f t="shared" ref="E45:O45" si="3">IF(AND(ISBLANK(E39),ISBLANK(E40))," - ",E40/E39)</f>
        <v>3</v>
      </c>
      <c r="F45" s="53">
        <f t="shared" si="3"/>
        <v>2.7076923076923078</v>
      </c>
      <c r="G45" s="53">
        <f t="shared" si="3"/>
        <v>2.3480916030534349</v>
      </c>
      <c r="H45" s="53">
        <f t="shared" si="3"/>
        <v>1.6828703703703705</v>
      </c>
      <c r="I45" s="53">
        <f t="shared" si="3"/>
        <v>1.9099264705882353</v>
      </c>
      <c r="J45" s="53">
        <f t="shared" si="3"/>
        <v>2.2341379310344829</v>
      </c>
      <c r="K45" s="53" t="str">
        <f t="shared" si="3"/>
        <v xml:space="preserve"> - </v>
      </c>
      <c r="L45" s="53" t="str">
        <f t="shared" si="3"/>
        <v xml:space="preserve"> - </v>
      </c>
      <c r="M45" s="53" t="str">
        <f t="shared" si="3"/>
        <v xml:space="preserve"> - </v>
      </c>
      <c r="N45" s="53" t="str">
        <f t="shared" si="3"/>
        <v xml:space="preserve"> - </v>
      </c>
      <c r="O45" s="47" t="str">
        <f t="shared" si="3"/>
        <v xml:space="preserve"> - </v>
      </c>
    </row>
    <row r="46" spans="1:17" x14ac:dyDescent="0.2">
      <c r="B46" s="45"/>
      <c r="C46" s="46" t="s">
        <v>25</v>
      </c>
      <c r="D46" s="53">
        <f>IF(AND(ISBLANK(D39),ISBLANK(D40))," - ",D40/D36)</f>
        <v>0.255</v>
      </c>
      <c r="E46" s="53">
        <f t="shared" ref="E46:O46" si="4">IF(AND(ISBLANK(E39),ISBLANK(E40))," - ",E40/E36)</f>
        <v>1.0263157894736843</v>
      </c>
      <c r="F46" s="53">
        <f t="shared" si="4"/>
        <v>1.1514018691588785</v>
      </c>
      <c r="G46" s="53">
        <f t="shared" si="4"/>
        <v>1.0606896551724139</v>
      </c>
      <c r="H46" s="53">
        <f t="shared" si="4"/>
        <v>0.72123015873015872</v>
      </c>
      <c r="I46" s="53">
        <f t="shared" si="4"/>
        <v>0.92767857142857146</v>
      </c>
      <c r="J46" s="53">
        <f t="shared" si="4"/>
        <v>1.1170689655172414</v>
      </c>
      <c r="K46" s="53" t="str">
        <f t="shared" si="4"/>
        <v xml:space="preserve"> - </v>
      </c>
      <c r="L46" s="53" t="str">
        <f t="shared" si="4"/>
        <v xml:space="preserve"> - </v>
      </c>
      <c r="M46" s="53" t="str">
        <f t="shared" si="4"/>
        <v xml:space="preserve"> - </v>
      </c>
      <c r="N46" s="53" t="str">
        <f t="shared" si="4"/>
        <v xml:space="preserve"> - </v>
      </c>
      <c r="O46" s="47" t="str">
        <f t="shared" si="4"/>
        <v xml:space="preserve"> - </v>
      </c>
    </row>
    <row r="47" spans="1:17" x14ac:dyDescent="0.2">
      <c r="B47" s="45"/>
      <c r="C47" s="46" t="s">
        <v>27</v>
      </c>
      <c r="D47" s="54">
        <f>IF(AND(ISBLANK(D39),ISBLANK(D40))," - ",$C$35/D45)</f>
        <v>23529.411764705881</v>
      </c>
      <c r="E47" s="54">
        <f t="shared" ref="E47:O47" si="5">IF(AND(ISBLANK(E39),ISBLANK(E40))," - ",$C$35/E45)</f>
        <v>12500</v>
      </c>
      <c r="F47" s="54">
        <f t="shared" si="5"/>
        <v>13849.431818181818</v>
      </c>
      <c r="G47" s="54">
        <f t="shared" si="5"/>
        <v>15970.416124837453</v>
      </c>
      <c r="H47" s="54">
        <f t="shared" si="5"/>
        <v>22283.356258596974</v>
      </c>
      <c r="I47" s="54">
        <f t="shared" si="5"/>
        <v>19634.263715110683</v>
      </c>
      <c r="J47" s="54">
        <f t="shared" si="5"/>
        <v>16784.997684827904</v>
      </c>
      <c r="K47" s="54" t="str">
        <f t="shared" si="5"/>
        <v xml:space="preserve"> - </v>
      </c>
      <c r="L47" s="54" t="str">
        <f t="shared" si="5"/>
        <v xml:space="preserve"> - </v>
      </c>
      <c r="M47" s="54" t="str">
        <f t="shared" si="5"/>
        <v xml:space="preserve"> - </v>
      </c>
      <c r="N47" s="54" t="str">
        <f t="shared" si="5"/>
        <v xml:space="preserve"> - </v>
      </c>
      <c r="O47" s="48" t="str">
        <f t="shared" si="5"/>
        <v xml:space="preserve"> - </v>
      </c>
    </row>
    <row r="48" spans="1:17" x14ac:dyDescent="0.2"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</row>
    <row r="49" spans="4:14" x14ac:dyDescent="0.2"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</row>
    <row r="50" spans="4:14" x14ac:dyDescent="0.2"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</row>
    <row r="51" spans="4:14" x14ac:dyDescent="0.2"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</row>
  </sheetData>
  <mergeCells count="4">
    <mergeCell ref="C5:D5"/>
    <mergeCell ref="C7:D7"/>
    <mergeCell ref="B10:E18"/>
    <mergeCell ref="M1:V1"/>
  </mergeCells>
  <phoneticPr fontId="5" type="noConversion"/>
  <conditionalFormatting sqref="D43:O44">
    <cfRule type="cellIs" dxfId="3" priority="3" stopIfTrue="1" operator="greaterThanOrEqual">
      <formula>0</formula>
    </cfRule>
    <cfRule type="cellIs" dxfId="2" priority="4" stopIfTrue="1" operator="lessThan">
      <formula>0</formula>
    </cfRule>
  </conditionalFormatting>
  <conditionalFormatting sqref="D45:O46">
    <cfRule type="cellIs" dxfId="1" priority="1" stopIfTrue="1" operator="lessThan">
      <formula>1</formula>
    </cfRule>
    <cfRule type="cellIs" dxfId="0" priority="2" stopIfTrue="1" operator="greaterThanOrEqual">
      <formula>1</formula>
    </cfRule>
  </conditionalFormatting>
  <pageMargins left="0.5" right="0.5" top="0.25" bottom="0.5" header="0.5" footer="0.25"/>
  <pageSetup scale="91" orientation="landscape" r:id="rId1"/>
  <headerFooter scaleWithDoc="0">
    <oddFooter>&amp;L&amp;8&amp;K01+049https://www.vertex42.com/ExcelTemplates/earned-value-management.html&amp;R&amp;8&amp;K01+049EVM Template © 2012 Vertex42 LLC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2"/>
  <sheetViews>
    <sheetView showGridLines="0" workbookViewId="0">
      <selection activeCell="N3" sqref="A1:XFD1048576"/>
    </sheetView>
  </sheetViews>
  <sheetFormatPr defaultColWidth="20.85546875" defaultRowHeight="18" x14ac:dyDescent="0.25"/>
  <cols>
    <col min="1" max="16384" width="20.85546875" style="21"/>
  </cols>
  <sheetData>
    <row r="1" spans="1:17" x14ac:dyDescent="0.25">
      <c r="A1" s="21" t="s">
        <v>32</v>
      </c>
    </row>
    <row r="3" spans="1:17" ht="18.75" x14ac:dyDescent="0.3">
      <c r="A3" s="22" t="s">
        <v>37</v>
      </c>
      <c r="Q3" s="40"/>
    </row>
    <row r="4" spans="1:17" ht="18.75" x14ac:dyDescent="0.3">
      <c r="A4" s="22"/>
      <c r="Q4" s="27"/>
    </row>
    <row r="5" spans="1:17" ht="18.75" x14ac:dyDescent="0.3">
      <c r="A5" s="22"/>
      <c r="D5" s="22"/>
    </row>
    <row r="7" spans="1:17" ht="18.75" x14ac:dyDescent="0.3">
      <c r="A7" s="21" t="s">
        <v>20</v>
      </c>
      <c r="D7" s="22"/>
      <c r="O7" s="20"/>
    </row>
    <row r="8" spans="1:17" x14ac:dyDescent="0.25">
      <c r="A8" s="23" t="s">
        <v>2</v>
      </c>
      <c r="B8" s="24" t="s">
        <v>0</v>
      </c>
      <c r="C8" s="25" t="s">
        <v>26</v>
      </c>
      <c r="D8" s="26" t="s">
        <v>6</v>
      </c>
      <c r="E8" s="26" t="s">
        <v>7</v>
      </c>
      <c r="F8" s="26" t="s">
        <v>8</v>
      </c>
      <c r="G8" s="26" t="s">
        <v>9</v>
      </c>
      <c r="H8" s="26" t="s">
        <v>10</v>
      </c>
      <c r="I8" s="26" t="s">
        <v>11</v>
      </c>
      <c r="J8" s="26" t="s">
        <v>12</v>
      </c>
      <c r="K8" s="26" t="s">
        <v>13</v>
      </c>
      <c r="L8" s="26" t="s">
        <v>14</v>
      </c>
      <c r="M8" s="26" t="s">
        <v>15</v>
      </c>
      <c r="N8" s="26" t="s">
        <v>16</v>
      </c>
      <c r="O8" s="26" t="s">
        <v>17</v>
      </c>
    </row>
    <row r="9" spans="1:17" x14ac:dyDescent="0.25">
      <c r="A9" s="27">
        <f>IF(ISBLANK(Report!A22)," - ",Report!A22)</f>
        <v>1.1000000000000001</v>
      </c>
      <c r="B9" s="21" t="str">
        <f>IF(ISBLANK(Report!B22)," - ",Report!B22)</f>
        <v>Planning Phase</v>
      </c>
      <c r="C9" s="21">
        <f>Report!C22</f>
        <v>8500</v>
      </c>
      <c r="D9" s="41">
        <v>0.15</v>
      </c>
      <c r="E9" s="41">
        <v>0.5</v>
      </c>
      <c r="F9" s="41">
        <v>1</v>
      </c>
      <c r="G9" s="41">
        <v>1</v>
      </c>
      <c r="H9" s="41">
        <v>1</v>
      </c>
      <c r="I9" s="41">
        <v>1</v>
      </c>
      <c r="J9" s="41">
        <v>1</v>
      </c>
      <c r="K9" s="41"/>
      <c r="L9" s="41"/>
      <c r="M9" s="41"/>
      <c r="N9" s="41"/>
      <c r="O9" s="41"/>
    </row>
    <row r="10" spans="1:17" x14ac:dyDescent="0.25">
      <c r="A10" s="27">
        <f>IF(ISBLANK(Report!A23)," - ",Report!A23)</f>
        <v>1.2</v>
      </c>
      <c r="B10" s="21" t="str">
        <f>IF(ISBLANK(Report!B23)," - ",Report!B23)</f>
        <v>Implementation Phase</v>
      </c>
      <c r="C10" s="21">
        <f>Report!C23</f>
        <v>6400</v>
      </c>
      <c r="D10" s="41"/>
      <c r="E10" s="41">
        <v>0.25</v>
      </c>
      <c r="F10" s="41">
        <v>0.3</v>
      </c>
      <c r="G10" s="41">
        <v>0.6</v>
      </c>
      <c r="H10" s="41">
        <v>0.75</v>
      </c>
      <c r="I10" s="41">
        <v>0.9</v>
      </c>
      <c r="J10" s="41">
        <v>1</v>
      </c>
      <c r="K10" s="41"/>
      <c r="L10" s="41"/>
      <c r="M10" s="41"/>
      <c r="N10" s="41"/>
      <c r="O10" s="41"/>
    </row>
    <row r="11" spans="1:17" x14ac:dyDescent="0.25">
      <c r="A11" s="27">
        <f>IF(ISBLANK(Report!A24)," - ",Report!A24)</f>
        <v>1.3</v>
      </c>
      <c r="B11" s="21" t="str">
        <f>IF(ISBLANK(Report!B24)," - ",Report!B24)</f>
        <v>Tracking Phase</v>
      </c>
      <c r="C11" s="21">
        <f>Report!C24</f>
        <v>7600</v>
      </c>
      <c r="D11" s="41"/>
      <c r="E11" s="41"/>
      <c r="F11" s="41">
        <v>0.25</v>
      </c>
      <c r="G11" s="41">
        <v>0.4</v>
      </c>
      <c r="H11" s="41">
        <v>0.5</v>
      </c>
      <c r="I11" s="41">
        <v>1</v>
      </c>
      <c r="J11" s="41">
        <v>1</v>
      </c>
      <c r="K11" s="41"/>
      <c r="L11" s="41"/>
      <c r="M11" s="41"/>
      <c r="N11" s="41"/>
      <c r="O11" s="41"/>
    </row>
    <row r="12" spans="1:17" x14ac:dyDescent="0.25">
      <c r="A12" s="27">
        <f>IF(ISBLANK(Report!A25)," - ",Report!A25)</f>
        <v>1.4</v>
      </c>
      <c r="B12" s="21" t="str">
        <f>IF(ISBLANK(Report!B25)," - ",Report!B25)</f>
        <v>Analysis Phase</v>
      </c>
      <c r="C12" s="21">
        <f>Report!C25</f>
        <v>4300</v>
      </c>
      <c r="D12" s="41"/>
      <c r="E12" s="41"/>
      <c r="F12" s="41"/>
      <c r="G12" s="41"/>
      <c r="H12" s="41">
        <v>0.25</v>
      </c>
      <c r="I12" s="41">
        <v>0.8</v>
      </c>
      <c r="J12" s="41">
        <v>0.9</v>
      </c>
      <c r="K12" s="41"/>
      <c r="L12" s="41"/>
      <c r="M12" s="41"/>
      <c r="N12" s="41"/>
      <c r="O12" s="41"/>
    </row>
    <row r="13" spans="1:17" x14ac:dyDescent="0.25">
      <c r="A13" s="27">
        <f>IF(ISBLANK(Report!A26)," - ",Report!A26)</f>
        <v>1.5</v>
      </c>
      <c r="B13" s="21" t="str">
        <f>IF(ISBLANK(Report!B26)," - ",Report!B26)</f>
        <v>Reporting Phase</v>
      </c>
      <c r="C13" s="21">
        <f>Report!C26</f>
        <v>2700</v>
      </c>
      <c r="D13" s="41"/>
      <c r="E13" s="41"/>
      <c r="F13" s="41"/>
      <c r="G13" s="41"/>
      <c r="H13" s="41"/>
      <c r="I13" s="41">
        <v>0.25</v>
      </c>
      <c r="J13" s="41">
        <v>0.75</v>
      </c>
      <c r="K13" s="41"/>
      <c r="L13" s="41"/>
      <c r="M13" s="41"/>
      <c r="N13" s="41"/>
      <c r="O13" s="41"/>
    </row>
    <row r="14" spans="1:17" x14ac:dyDescent="0.25">
      <c r="A14" s="27">
        <f>IF(ISBLANK(Report!A27)," - ",Report!A27)</f>
        <v>1.6</v>
      </c>
      <c r="B14" s="21" t="str">
        <f>IF(ISBLANK(Report!B27)," - ",Report!B27)</f>
        <v>Continuous Improvement</v>
      </c>
      <c r="C14" s="21">
        <f>Report!C27</f>
        <v>8000</v>
      </c>
      <c r="D14" s="41"/>
      <c r="E14" s="41"/>
      <c r="F14" s="41"/>
      <c r="G14" s="41"/>
      <c r="H14" s="41"/>
      <c r="I14" s="41"/>
      <c r="J14" s="41">
        <v>0.5</v>
      </c>
      <c r="K14" s="41"/>
      <c r="L14" s="41"/>
      <c r="M14" s="41"/>
      <c r="N14" s="41"/>
      <c r="O14" s="41"/>
    </row>
    <row r="15" spans="1:17" x14ac:dyDescent="0.25">
      <c r="A15" s="27" t="str">
        <f>IF(ISBLANK(Report!A28)," - ",Report!A28)</f>
        <v xml:space="preserve"> - </v>
      </c>
      <c r="B15" s="21" t="str">
        <f>IF(ISBLANK(Report!B28)," - ",Report!B28)</f>
        <v xml:space="preserve"> - </v>
      </c>
      <c r="C15" s="21">
        <f>Report!C28</f>
        <v>0</v>
      </c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</row>
    <row r="16" spans="1:17" x14ac:dyDescent="0.25">
      <c r="A16" s="27" t="str">
        <f>IF(ISBLANK(Report!A29)," - ",Report!A29)</f>
        <v xml:space="preserve"> - </v>
      </c>
      <c r="B16" s="21" t="str">
        <f>IF(ISBLANK(Report!B29)," - ",Report!B29)</f>
        <v xml:space="preserve"> - </v>
      </c>
      <c r="C16" s="21">
        <f>Report!C29</f>
        <v>0</v>
      </c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</row>
    <row r="17" spans="1:15" x14ac:dyDescent="0.25">
      <c r="A17" s="27" t="str">
        <f>IF(ISBLANK(Report!A30)," - ",Report!A30)</f>
        <v xml:space="preserve"> - </v>
      </c>
      <c r="B17" s="21" t="str">
        <f>IF(ISBLANK(Report!B30)," - ",Report!B30)</f>
        <v xml:space="preserve"> - </v>
      </c>
      <c r="C17" s="21">
        <f>Report!C30</f>
        <v>0</v>
      </c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</row>
    <row r="18" spans="1:15" x14ac:dyDescent="0.25">
      <c r="A18" s="27" t="str">
        <f>IF(ISBLANK(Report!A31)," - ",Report!A31)</f>
        <v xml:space="preserve"> - </v>
      </c>
      <c r="B18" s="21" t="str">
        <f>IF(ISBLANK(Report!B31)," - ",Report!B31)</f>
        <v xml:space="preserve"> - </v>
      </c>
      <c r="C18" s="21">
        <f>Report!C31</f>
        <v>0</v>
      </c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</row>
    <row r="19" spans="1:15" x14ac:dyDescent="0.25">
      <c r="A19" s="27" t="str">
        <f>IF(ISBLANK(Report!A32)," - ",Report!A32)</f>
        <v xml:space="preserve"> - </v>
      </c>
      <c r="B19" s="21" t="str">
        <f>IF(ISBLANK(Report!B32)," - ",Report!B32)</f>
        <v xml:space="preserve"> - </v>
      </c>
      <c r="C19" s="21">
        <f>Report!C32</f>
        <v>0</v>
      </c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</row>
    <row r="20" spans="1:15" x14ac:dyDescent="0.25">
      <c r="A20" s="27" t="str">
        <f>IF(ISBLANK(Report!A33)," - ",Report!A33)</f>
        <v xml:space="preserve"> - </v>
      </c>
      <c r="B20" s="21" t="str">
        <f>IF(ISBLANK(Report!B33)," - ",Report!B33)</f>
        <v xml:space="preserve"> - </v>
      </c>
      <c r="C20" s="21">
        <f>Report!C33</f>
        <v>0</v>
      </c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</row>
    <row r="21" spans="1:15" ht="18.75" x14ac:dyDescent="0.3">
      <c r="A21" s="22" t="s">
        <v>28</v>
      </c>
    </row>
    <row r="22" spans="1:15" x14ac:dyDescent="0.25">
      <c r="C22" s="20" t="s">
        <v>18</v>
      </c>
      <c r="D22" s="28">
        <f>SUMPRODUCT(D9:D21,$C$9:$C$21)</f>
        <v>1275</v>
      </c>
      <c r="E22" s="28">
        <f t="shared" ref="E22:O22" si="0">SUMPRODUCT(E9:E21,$C$9:$C$21)</f>
        <v>5850</v>
      </c>
      <c r="F22" s="28">
        <f t="shared" si="0"/>
        <v>12320</v>
      </c>
      <c r="G22" s="28">
        <f t="shared" si="0"/>
        <v>15380</v>
      </c>
      <c r="H22" s="28">
        <f t="shared" si="0"/>
        <v>18175</v>
      </c>
      <c r="I22" s="28">
        <f t="shared" si="0"/>
        <v>25975</v>
      </c>
      <c r="J22" s="28">
        <f t="shared" si="0"/>
        <v>32395</v>
      </c>
      <c r="K22" s="28">
        <f t="shared" si="0"/>
        <v>0</v>
      </c>
      <c r="L22" s="28">
        <f t="shared" si="0"/>
        <v>0</v>
      </c>
      <c r="M22" s="28">
        <f t="shared" si="0"/>
        <v>0</v>
      </c>
      <c r="N22" s="28">
        <f t="shared" si="0"/>
        <v>0</v>
      </c>
      <c r="O22" s="28">
        <f t="shared" si="0"/>
        <v>0</v>
      </c>
    </row>
  </sheetData>
  <phoneticPr fontId="5" type="noConversion"/>
  <pageMargins left="0.5" right="0.5" top="0.25" bottom="0.25" header="0.5" footer="0.25"/>
  <pageSetup scale="9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26"/>
  <sheetViews>
    <sheetView showGridLines="0" zoomScale="85" zoomScaleNormal="85" workbookViewId="0">
      <selection activeCell="K10" sqref="K10"/>
    </sheetView>
  </sheetViews>
  <sheetFormatPr defaultRowHeight="12.75" x14ac:dyDescent="0.2"/>
  <cols>
    <col min="1" max="1" width="6.5703125" customWidth="1"/>
    <col min="2" max="2" width="22" customWidth="1"/>
    <col min="3" max="3" width="6.42578125" customWidth="1"/>
    <col min="4" max="7" width="8.7109375" customWidth="1"/>
    <col min="8" max="8" width="19.28515625" customWidth="1"/>
    <col min="9" max="9" width="20.7109375" customWidth="1"/>
    <col min="10" max="10" width="21" customWidth="1"/>
    <col min="11" max="11" width="24.7109375" customWidth="1"/>
    <col min="12" max="12" width="21.7109375" customWidth="1"/>
    <col min="13" max="13" width="32.42578125" customWidth="1"/>
    <col min="14" max="14" width="28" customWidth="1"/>
    <col min="15" max="15" width="17.5703125" customWidth="1"/>
    <col min="17" max="17" width="17.28515625" customWidth="1"/>
  </cols>
  <sheetData>
    <row r="1" spans="1:17" ht="20.25" x14ac:dyDescent="0.3">
      <c r="A1" s="12" t="s">
        <v>38</v>
      </c>
    </row>
    <row r="2" spans="1:17" ht="15.75" x14ac:dyDescent="0.25">
      <c r="A2" s="2"/>
    </row>
    <row r="3" spans="1:17" x14ac:dyDescent="0.2">
      <c r="A3" s="7" t="s">
        <v>39</v>
      </c>
      <c r="Q3" s="1"/>
    </row>
    <row r="4" spans="1:17" x14ac:dyDescent="0.2">
      <c r="A4" s="7"/>
      <c r="Q4" s="11"/>
    </row>
    <row r="5" spans="1:17" x14ac:dyDescent="0.2">
      <c r="A5" s="7"/>
      <c r="D5" s="7"/>
    </row>
    <row r="6" spans="1:17" ht="23.25" x14ac:dyDescent="0.35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</row>
    <row r="7" spans="1:17" ht="23.25" x14ac:dyDescent="0.35">
      <c r="A7" s="29" t="s">
        <v>33</v>
      </c>
      <c r="B7" s="29"/>
      <c r="C7" s="29"/>
      <c r="D7" s="30"/>
      <c r="E7" s="29"/>
      <c r="F7" s="29"/>
      <c r="G7" s="29"/>
      <c r="H7" s="29"/>
      <c r="I7" s="29"/>
      <c r="J7" s="29"/>
      <c r="K7" s="29"/>
      <c r="L7" s="29"/>
      <c r="M7" s="29"/>
      <c r="N7" s="29"/>
      <c r="O7" s="31"/>
      <c r="P7" s="29"/>
    </row>
    <row r="8" spans="1:17" ht="23.25" x14ac:dyDescent="0.35">
      <c r="A8" s="32" t="s">
        <v>2</v>
      </c>
      <c r="B8" s="33" t="s">
        <v>0</v>
      </c>
      <c r="C8" s="34"/>
      <c r="D8" s="35" t="s">
        <v>6</v>
      </c>
      <c r="E8" s="35" t="s">
        <v>7</v>
      </c>
      <c r="F8" s="35" t="s">
        <v>8</v>
      </c>
      <c r="G8" s="35" t="s">
        <v>9</v>
      </c>
      <c r="H8" s="35" t="s">
        <v>10</v>
      </c>
      <c r="I8" s="35" t="s">
        <v>11</v>
      </c>
      <c r="J8" s="35" t="s">
        <v>12</v>
      </c>
      <c r="K8" s="35" t="s">
        <v>13</v>
      </c>
      <c r="L8" s="35" t="s">
        <v>14</v>
      </c>
      <c r="M8" s="35" t="s">
        <v>15</v>
      </c>
      <c r="N8" s="35" t="s">
        <v>16</v>
      </c>
      <c r="O8" s="35" t="s">
        <v>17</v>
      </c>
      <c r="P8" s="29"/>
    </row>
    <row r="9" spans="1:17" ht="23.25" x14ac:dyDescent="0.35">
      <c r="A9" s="36">
        <f>IF(ISBLANK(Report!A22)," - ",Report!A22)</f>
        <v>1.1000000000000001</v>
      </c>
      <c r="B9" s="29" t="str">
        <f>IF(ISBLANK(Report!B22)," - ",Report!B22)</f>
        <v>Planning Phase</v>
      </c>
      <c r="C9" s="29"/>
      <c r="D9" s="37">
        <v>800</v>
      </c>
      <c r="E9" s="37">
        <v>250</v>
      </c>
      <c r="F9" s="37">
        <v>1500</v>
      </c>
      <c r="G9" s="37"/>
      <c r="H9" s="37"/>
      <c r="I9" s="37"/>
      <c r="J9" s="37"/>
      <c r="K9" s="37"/>
      <c r="L9" s="37"/>
      <c r="M9" s="37"/>
      <c r="N9" s="37"/>
      <c r="O9" s="37"/>
      <c r="P9" s="29"/>
    </row>
    <row r="10" spans="1:17" ht="23.25" x14ac:dyDescent="0.35">
      <c r="A10" s="36">
        <f>IF(ISBLANK(Report!A23)," - ",Report!A23)</f>
        <v>1.2</v>
      </c>
      <c r="B10" s="29" t="str">
        <f>IF(ISBLANK(Report!B23)," - ",Report!B23)</f>
        <v>Implementation Phase</v>
      </c>
      <c r="C10" s="29"/>
      <c r="D10" s="38"/>
      <c r="E10" s="38">
        <v>900</v>
      </c>
      <c r="F10" s="38">
        <v>700</v>
      </c>
      <c r="G10" s="38">
        <v>1200</v>
      </c>
      <c r="H10" s="38">
        <v>1700</v>
      </c>
      <c r="I10" s="38"/>
      <c r="J10" s="38"/>
      <c r="K10" s="38"/>
      <c r="L10" s="38"/>
      <c r="M10" s="38"/>
      <c r="N10" s="38"/>
      <c r="O10" s="38"/>
      <c r="P10" s="29"/>
    </row>
    <row r="11" spans="1:17" ht="23.25" x14ac:dyDescent="0.35">
      <c r="A11" s="36">
        <f>IF(ISBLANK(Report!A24)," - ",Report!A24)</f>
        <v>1.3</v>
      </c>
      <c r="B11" s="29" t="str">
        <f>IF(ISBLANK(Report!B24)," - ",Report!B24)</f>
        <v>Tracking Phase</v>
      </c>
      <c r="C11" s="29"/>
      <c r="D11" s="38"/>
      <c r="E11" s="38"/>
      <c r="F11" s="38">
        <v>300</v>
      </c>
      <c r="G11" s="38">
        <v>300</v>
      </c>
      <c r="H11" s="38">
        <v>1250</v>
      </c>
      <c r="I11" s="38">
        <v>1500</v>
      </c>
      <c r="J11" s="38"/>
      <c r="K11" s="38"/>
      <c r="L11" s="38"/>
      <c r="M11" s="38"/>
      <c r="N11" s="38"/>
      <c r="O11" s="38"/>
      <c r="P11" s="29"/>
    </row>
    <row r="12" spans="1:17" ht="23.25" x14ac:dyDescent="0.35">
      <c r="A12" s="36">
        <f>IF(ISBLANK(Report!A25)," - ",Report!A25)</f>
        <v>1.4</v>
      </c>
      <c r="B12" s="29" t="str">
        <f>IF(ISBLANK(Report!B25)," - ",Report!B25)</f>
        <v>Analysis Phase</v>
      </c>
      <c r="C12" s="29"/>
      <c r="D12" s="38"/>
      <c r="E12" s="38"/>
      <c r="F12" s="38">
        <v>100</v>
      </c>
      <c r="G12" s="38">
        <v>500</v>
      </c>
      <c r="H12" s="38">
        <v>900</v>
      </c>
      <c r="I12" s="38">
        <v>700</v>
      </c>
      <c r="J12" s="38">
        <v>400</v>
      </c>
      <c r="K12" s="38"/>
      <c r="L12" s="38"/>
      <c r="M12" s="38"/>
      <c r="N12" s="38"/>
      <c r="O12" s="38"/>
      <c r="P12" s="29"/>
    </row>
    <row r="13" spans="1:17" ht="23.25" x14ac:dyDescent="0.35">
      <c r="A13" s="36">
        <f>IF(ISBLANK(Report!A26)," - ",Report!A26)</f>
        <v>1.5</v>
      </c>
      <c r="B13" s="29" t="str">
        <f>IF(ISBLANK(Report!B26)," - ",Report!B26)</f>
        <v>Reporting Phase</v>
      </c>
      <c r="C13" s="29"/>
      <c r="D13" s="38"/>
      <c r="E13" s="38"/>
      <c r="F13" s="38"/>
      <c r="G13" s="38"/>
      <c r="H13" s="38">
        <v>400</v>
      </c>
      <c r="I13" s="38">
        <v>600</v>
      </c>
      <c r="J13" s="38">
        <v>500</v>
      </c>
      <c r="K13" s="38"/>
      <c r="L13" s="38"/>
      <c r="M13" s="38"/>
      <c r="N13" s="38"/>
      <c r="O13" s="38"/>
      <c r="P13" s="29"/>
    </row>
    <row r="14" spans="1:17" ht="23.25" x14ac:dyDescent="0.35">
      <c r="A14" s="36">
        <f>IF(ISBLANK(Report!A27)," - ",Report!A27)</f>
        <v>1.6</v>
      </c>
      <c r="B14" s="29" t="str">
        <f>IF(ISBLANK(Report!B27)," - ",Report!B27)</f>
        <v>Continuous Improvement</v>
      </c>
      <c r="C14" s="29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29"/>
    </row>
    <row r="15" spans="1:17" ht="23.25" x14ac:dyDescent="0.35">
      <c r="A15" s="36" t="str">
        <f>IF(ISBLANK(Report!A28)," - ",Report!A28)</f>
        <v xml:space="preserve"> - </v>
      </c>
      <c r="B15" s="29" t="str">
        <f>IF(ISBLANK(Report!B28)," - ",Report!B28)</f>
        <v xml:space="preserve"> - </v>
      </c>
      <c r="C15" s="29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29"/>
    </row>
    <row r="16" spans="1:17" ht="23.25" x14ac:dyDescent="0.35">
      <c r="A16" s="36" t="str">
        <f>IF(ISBLANK(Report!A29)," - ",Report!A29)</f>
        <v xml:space="preserve"> - </v>
      </c>
      <c r="B16" s="29" t="str">
        <f>IF(ISBLANK(Report!B29)," - ",Report!B29)</f>
        <v xml:space="preserve"> - </v>
      </c>
      <c r="C16" s="29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29"/>
    </row>
    <row r="17" spans="1:16" ht="23.25" x14ac:dyDescent="0.35">
      <c r="A17" s="36" t="str">
        <f>IF(ISBLANK(Report!A30)," - ",Report!A30)</f>
        <v xml:space="preserve"> - </v>
      </c>
      <c r="B17" s="29" t="str">
        <f>IF(ISBLANK(Report!B30)," - ",Report!B30)</f>
        <v xml:space="preserve"> - </v>
      </c>
      <c r="C17" s="29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29"/>
    </row>
    <row r="18" spans="1:16" ht="23.25" x14ac:dyDescent="0.35">
      <c r="A18" s="36" t="str">
        <f>IF(ISBLANK(Report!A31)," - ",Report!A31)</f>
        <v xml:space="preserve"> - </v>
      </c>
      <c r="B18" s="29" t="str">
        <f>IF(ISBLANK(Report!B31)," - ",Report!B31)</f>
        <v xml:space="preserve"> - </v>
      </c>
      <c r="C18" s="29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29"/>
    </row>
    <row r="19" spans="1:16" ht="23.25" x14ac:dyDescent="0.35">
      <c r="A19" s="36" t="str">
        <f>IF(ISBLANK(Report!A32)," - ",Report!A32)</f>
        <v xml:space="preserve"> - </v>
      </c>
      <c r="B19" s="29" t="str">
        <f>IF(ISBLANK(Report!B32)," - ",Report!B32)</f>
        <v xml:space="preserve"> - </v>
      </c>
      <c r="C19" s="29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29"/>
    </row>
    <row r="20" spans="1:16" ht="23.25" x14ac:dyDescent="0.35">
      <c r="A20" s="36" t="str">
        <f>IF(ISBLANK(Report!A33)," - ",Report!A33)</f>
        <v xml:space="preserve"> - </v>
      </c>
      <c r="B20" s="29" t="str">
        <f>IF(ISBLANK(Report!B33)," - ",Report!B33)</f>
        <v xml:space="preserve"> - </v>
      </c>
      <c r="C20" s="29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29"/>
    </row>
    <row r="21" spans="1:16" ht="23.25" x14ac:dyDescent="0.35">
      <c r="A21" s="30" t="s">
        <v>28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</row>
    <row r="22" spans="1:16" ht="23.25" x14ac:dyDescent="0.35">
      <c r="A22" s="29"/>
      <c r="B22" s="29"/>
      <c r="C22" s="31" t="s">
        <v>36</v>
      </c>
      <c r="D22" s="39">
        <f>SUM(D9:D21)</f>
        <v>800</v>
      </c>
      <c r="E22" s="39">
        <f t="shared" ref="E22:O22" si="0">SUM(E9:E21)</f>
        <v>1150</v>
      </c>
      <c r="F22" s="39">
        <f t="shared" si="0"/>
        <v>2600</v>
      </c>
      <c r="G22" s="39">
        <f t="shared" si="0"/>
        <v>2000</v>
      </c>
      <c r="H22" s="39">
        <f t="shared" si="0"/>
        <v>4250</v>
      </c>
      <c r="I22" s="39">
        <f t="shared" si="0"/>
        <v>2800</v>
      </c>
      <c r="J22" s="39">
        <f t="shared" si="0"/>
        <v>900</v>
      </c>
      <c r="K22" s="39">
        <f t="shared" si="0"/>
        <v>0</v>
      </c>
      <c r="L22" s="39">
        <f t="shared" si="0"/>
        <v>0</v>
      </c>
      <c r="M22" s="39">
        <f t="shared" si="0"/>
        <v>0</v>
      </c>
      <c r="N22" s="39">
        <f t="shared" si="0"/>
        <v>0</v>
      </c>
      <c r="O22" s="39">
        <f t="shared" si="0"/>
        <v>0</v>
      </c>
      <c r="P22" s="29"/>
    </row>
    <row r="23" spans="1:16" ht="23.25" x14ac:dyDescent="0.3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</row>
    <row r="24" spans="1:16" ht="23.25" x14ac:dyDescent="0.35">
      <c r="A24" s="29"/>
      <c r="B24" s="29"/>
      <c r="C24" s="31" t="s">
        <v>19</v>
      </c>
      <c r="D24" s="29">
        <f>SUM($D22:D22)</f>
        <v>800</v>
      </c>
      <c r="E24" s="29">
        <f>SUM($D22:E22)</f>
        <v>1950</v>
      </c>
      <c r="F24" s="29">
        <f>SUM($D22:F22)</f>
        <v>4550</v>
      </c>
      <c r="G24" s="29">
        <f>SUM($D22:G22)</f>
        <v>6550</v>
      </c>
      <c r="H24" s="29">
        <f>SUM($D22:H22)</f>
        <v>10800</v>
      </c>
      <c r="I24" s="29">
        <f>SUM($D22:I22)</f>
        <v>13600</v>
      </c>
      <c r="J24" s="29">
        <f>SUM($D22:J22)</f>
        <v>14500</v>
      </c>
      <c r="K24" s="29">
        <f>SUM($D22:K22)</f>
        <v>14500</v>
      </c>
      <c r="L24" s="29">
        <f>SUM($D22:L22)</f>
        <v>14500</v>
      </c>
      <c r="M24" s="29">
        <f>SUM($D22:M22)</f>
        <v>14500</v>
      </c>
      <c r="N24" s="29">
        <f>SUM($D22:N22)</f>
        <v>14500</v>
      </c>
      <c r="O24" s="29">
        <f>SUM($D22:O22)</f>
        <v>14500</v>
      </c>
      <c r="P24" s="29"/>
    </row>
    <row r="25" spans="1:16" ht="23.25" x14ac:dyDescent="0.3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</row>
    <row r="26" spans="1:16" ht="23.25" x14ac:dyDescent="0.35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</row>
  </sheetData>
  <phoneticPr fontId="5" type="noConversion"/>
  <pageMargins left="0.5" right="0.5" top="0.25" bottom="0.25" header="0.5" footer="0.25"/>
  <pageSetup scale="9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Report</vt:lpstr>
      <vt:lpstr>EV</vt:lpstr>
      <vt:lpstr>AC</vt:lpstr>
      <vt:lpstr>AC!Print_Area</vt:lpstr>
      <vt:lpstr>EV!Print_Area</vt:lpstr>
      <vt:lpstr>Report!Print_Area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Earned Value Management Template</dc:title>
  <dc:subject/>
  <dc:creator>IT</dc:creator>
  <dc:description>(c) 2012-2021 Vertex42 LLC. All Rights Reserved.</dc:description>
  <cp:lastModifiedBy>Cyrus Kipsang</cp:lastModifiedBy>
  <cp:lastPrinted>2015-04-16T21:20:27Z</cp:lastPrinted>
  <dcterms:created xsi:type="dcterms:W3CDTF">2010-01-09T00:01:03Z</dcterms:created>
  <dcterms:modified xsi:type="dcterms:W3CDTF">2024-04-30T22:14:44Z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2012-2021 Vertex42 LLC</vt:lpwstr>
  </property>
  <property fmtid="{D5CDD505-2E9C-101B-9397-08002B2CF9AE}" pid="3" name="Source">
    <vt:lpwstr>https://www.vertex42.com/ExcelTemplates/earned-value-management.html</vt:lpwstr>
  </property>
  <property fmtid="{D5CDD505-2E9C-101B-9397-08002B2CF9AE}" pid="4" name="Version">
    <vt:lpwstr>1.1.2</vt:lpwstr>
  </property>
</Properties>
</file>