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ditorinterno\Downloads\"/>
    </mc:Choice>
  </mc:AlternateContent>
  <xr:revisionPtr revIDLastSave="0" documentId="8_{9324F376-48BE-4FA6-9E10-477C4B378DE4}" xr6:coauthVersionLast="47" xr6:coauthVersionMax="47" xr10:uidLastSave="{00000000-0000-0000-0000-000000000000}"/>
  <bookViews>
    <workbookView xWindow="-120" yWindow="-120" windowWidth="20730" windowHeight="11040" xr2:uid="{20445B70-DC93-419B-B41E-0C224B620474}"/>
  </bookViews>
  <sheets>
    <sheet name="NIVELES APV´S" sheetId="1" r:id="rId1"/>
  </sheets>
  <externalReferences>
    <externalReference r:id="rId2"/>
  </externalReferences>
  <definedNames>
    <definedName name="BASI">#REF!</definedName>
    <definedName name="BASIS">#REF!</definedName>
    <definedName name="CONF">#REF!</definedName>
    <definedName name="CONFS">#REF!</definedName>
    <definedName name="EXTRA">#REF!</definedName>
    <definedName name="EXTRAS">#REF!</definedName>
    <definedName name="HUER">#REF!</definedName>
    <definedName name="HU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18" i="1" l="1"/>
  <c r="CV18" i="1"/>
  <c r="CS18" i="1"/>
  <c r="CE18" i="1"/>
  <c r="CC18" i="1"/>
  <c r="BZ18" i="1"/>
  <c r="BY18" i="1"/>
  <c r="BW18" i="1"/>
  <c r="CY17" i="1"/>
  <c r="CV17" i="1"/>
  <c r="CS17" i="1"/>
  <c r="CE17" i="1"/>
  <c r="CD17" i="1"/>
  <c r="CC17" i="1"/>
  <c r="BZ17" i="1"/>
  <c r="BY17" i="1"/>
  <c r="BW17" i="1"/>
  <c r="CY16" i="1"/>
  <c r="CV16" i="1"/>
  <c r="CS16" i="1"/>
  <c r="CE16" i="1"/>
  <c r="CC16" i="1"/>
  <c r="BY16" i="1"/>
  <c r="BZ16" i="1" s="1"/>
  <c r="BW16" i="1"/>
  <c r="CY15" i="1"/>
  <c r="CV15" i="1"/>
  <c r="CS15" i="1"/>
  <c r="CE15" i="1"/>
  <c r="CC15" i="1"/>
  <c r="BY15" i="1"/>
  <c r="BZ15" i="1" s="1"/>
  <c r="BW15" i="1"/>
  <c r="CY14" i="1"/>
  <c r="CV14" i="1"/>
  <c r="CS14" i="1"/>
  <c r="CE14" i="1"/>
  <c r="CC14" i="1"/>
  <c r="BZ14" i="1"/>
  <c r="BY14" i="1"/>
  <c r="BW14" i="1"/>
  <c r="CY13" i="1"/>
  <c r="CV13" i="1"/>
  <c r="CS13" i="1"/>
  <c r="CE13" i="1"/>
  <c r="CC13" i="1"/>
  <c r="BY13" i="1"/>
  <c r="BZ13" i="1" s="1"/>
  <c r="BW13" i="1"/>
  <c r="CY12" i="1"/>
  <c r="CV12" i="1"/>
  <c r="CS12" i="1"/>
  <c r="CE12" i="1"/>
  <c r="CC12" i="1"/>
  <c r="BY12" i="1"/>
  <c r="BZ12" i="1" s="1"/>
  <c r="BW12" i="1"/>
  <c r="CY11" i="1"/>
  <c r="CV11" i="1"/>
  <c r="CS11" i="1"/>
  <c r="CE11" i="1"/>
  <c r="CD11" i="1"/>
  <c r="CC11" i="1"/>
  <c r="BZ11" i="1"/>
  <c r="BY11" i="1"/>
  <c r="BW11" i="1"/>
  <c r="CY10" i="1"/>
  <c r="CV10" i="1"/>
  <c r="CS10" i="1"/>
  <c r="CE10" i="1"/>
  <c r="CD10" i="1"/>
  <c r="CC10" i="1"/>
  <c r="BY10" i="1"/>
  <c r="BZ10" i="1" s="1"/>
  <c r="BW10" i="1"/>
  <c r="CY9" i="1"/>
  <c r="CV9" i="1"/>
  <c r="CS9" i="1"/>
  <c r="CE9" i="1"/>
  <c r="CD9" i="1"/>
  <c r="CC9" i="1"/>
  <c r="BY9" i="1"/>
  <c r="BZ9" i="1" s="1"/>
  <c r="BW9" i="1"/>
  <c r="CY8" i="1"/>
  <c r="CV8" i="1"/>
  <c r="CS8" i="1"/>
  <c r="CE8" i="1"/>
  <c r="CD8" i="1"/>
  <c r="CC8" i="1"/>
  <c r="BY8" i="1"/>
  <c r="BZ8" i="1" s="1"/>
  <c r="BW8" i="1"/>
  <c r="CY7" i="1"/>
  <c r="CV7" i="1"/>
  <c r="CS7" i="1"/>
  <c r="CE7" i="1"/>
  <c r="CC7" i="1"/>
  <c r="BZ7" i="1"/>
  <c r="BY7" i="1"/>
  <c r="BW7" i="1"/>
  <c r="CY6" i="1"/>
  <c r="CV6" i="1"/>
  <c r="CS6" i="1"/>
  <c r="CE6" i="1"/>
  <c r="CD6" i="1"/>
  <c r="CC6" i="1"/>
  <c r="BZ6" i="1"/>
  <c r="BY6" i="1"/>
  <c r="BW6" i="1"/>
  <c r="CY5" i="1"/>
  <c r="CV5" i="1"/>
  <c r="CS5" i="1"/>
  <c r="CE5" i="1"/>
  <c r="CD5" i="1"/>
  <c r="CC5" i="1"/>
  <c r="BY5" i="1"/>
  <c r="BZ5" i="1" s="1"/>
  <c r="BW5" i="1"/>
  <c r="CI2" i="1"/>
</calcChain>
</file>

<file path=xl/sharedStrings.xml><?xml version="1.0" encoding="utf-8"?>
<sst xmlns="http://schemas.openxmlformats.org/spreadsheetml/2006/main" count="296" uniqueCount="75">
  <si>
    <t>AUTONATION</t>
  </si>
  <si>
    <t>T</t>
  </si>
  <si>
    <t>TULANCINGO</t>
  </si>
  <si>
    <t>KPI´S MES DICIEMBRE 2024</t>
  </si>
  <si>
    <t>KPI´S MES ENERO 2025</t>
  </si>
  <si>
    <t>KPI´S MES FEBRERO 2025</t>
  </si>
  <si>
    <t>VENDEDOR</t>
  </si>
  <si>
    <t xml:space="preserve">NIVEL </t>
  </si>
  <si>
    <r>
      <t xml:space="preserve">VENTAS </t>
    </r>
    <r>
      <rPr>
        <b/>
        <i/>
        <sz val="11"/>
        <color rgb="FF000000"/>
        <rFont val="Calibri"/>
        <family val="2"/>
      </rPr>
      <t>DICIEMBRE</t>
    </r>
  </si>
  <si>
    <t>OBJETIVO</t>
  </si>
  <si>
    <t>CUMPLIMIENTO</t>
  </si>
  <si>
    <r>
      <t xml:space="preserve">UTILIDAD EN VENTAS </t>
    </r>
    <r>
      <rPr>
        <b/>
        <i/>
        <sz val="11"/>
        <color rgb="FF000000"/>
        <rFont val="Calibri"/>
        <family val="2"/>
      </rPr>
      <t>DICIEMBRE</t>
    </r>
  </si>
  <si>
    <t>UTILIDAD OBJETIVO</t>
  </si>
  <si>
    <t>PENETRACIÓN DE NRFM</t>
  </si>
  <si>
    <t>PENETRACIÓN OBJETIVO</t>
  </si>
  <si>
    <t>VENTA ACCESORIOS POR UNIDAD ($3,500)</t>
  </si>
  <si>
    <r>
      <t xml:space="preserve">KPI 1             </t>
    </r>
    <r>
      <rPr>
        <b/>
        <sz val="11"/>
        <color rgb="FF000000"/>
        <rFont val="Calibri"/>
        <family val="2"/>
        <charset val="1"/>
      </rPr>
      <t>VENTA ACCESORIOS OBJETIVO</t>
    </r>
  </si>
  <si>
    <t>GARANTÍA EXTENDIDA</t>
  </si>
  <si>
    <r>
      <t xml:space="preserve">KPI 2    </t>
    </r>
    <r>
      <rPr>
        <b/>
        <sz val="11"/>
        <color rgb="FF000000"/>
        <rFont val="Calibri"/>
        <family val="2"/>
        <charset val="1"/>
      </rPr>
      <t>GARANTIA EXTENDIDA OBJETIVO</t>
    </r>
  </si>
  <si>
    <t>SELECTIVITI</t>
  </si>
  <si>
    <r>
      <t xml:space="preserve">KPI 3 </t>
    </r>
    <r>
      <rPr>
        <b/>
        <sz val="11"/>
        <color rgb="FF000000"/>
        <rFont val="Calibri"/>
        <family val="2"/>
        <charset val="1"/>
      </rPr>
      <t xml:space="preserve">OBJETIVO DE SELECTIVITI </t>
    </r>
  </si>
  <si>
    <t>VENTA DE ALTA GAMA</t>
  </si>
  <si>
    <r>
      <t xml:space="preserve">KPI 4  </t>
    </r>
    <r>
      <rPr>
        <b/>
        <sz val="11"/>
        <color rgb="FF000000"/>
        <rFont val="Calibri"/>
        <family val="2"/>
        <charset val="1"/>
      </rPr>
      <t>OBJETIVO DE ALTA GAMA</t>
    </r>
  </si>
  <si>
    <t>TOMA DE UNIDADES</t>
  </si>
  <si>
    <r>
      <t xml:space="preserve">KPI 5 </t>
    </r>
    <r>
      <rPr>
        <b/>
        <sz val="11"/>
        <color rgb="FF000000"/>
        <rFont val="Calibri"/>
        <family val="2"/>
        <charset val="1"/>
      </rPr>
      <t xml:space="preserve">OBJETIVO DE TOMA </t>
    </r>
  </si>
  <si>
    <t>TOTAL KPIS POR APV</t>
  </si>
  <si>
    <t>NFC ó TARJETAS ADICIONALES SAT FINDER O VF3</t>
  </si>
  <si>
    <t>NFC ó TARJETAS ADICIONALES SAT FINDER O VF3 OBJETIVO</t>
  </si>
  <si>
    <t>CURSOS 100% NVA &amp; MOODLE</t>
  </si>
  <si>
    <t>35% PRUEBAS DE MANEJO VS CLIENTES ATENDIDOS</t>
  </si>
  <si>
    <t>35% PRUEBAS DE MANEJO VS CLIENTES ATENDIDOS OBJETIVO</t>
  </si>
  <si>
    <t>VENTAS ENERO</t>
  </si>
  <si>
    <t>UTILIDAD EN VENTAS ENERO</t>
  </si>
  <si>
    <t>VENTAS FEBRERO</t>
  </si>
  <si>
    <t xml:space="preserve"> UTILIDAD EN VENTAS FEBRERO</t>
  </si>
  <si>
    <r>
      <rPr>
        <b/>
        <sz val="11"/>
        <color indexed="21"/>
        <rFont val="Calibri"/>
        <family val="2"/>
      </rPr>
      <t xml:space="preserve">KPI 1             </t>
    </r>
    <r>
      <rPr>
        <b/>
        <sz val="11"/>
        <color indexed="8"/>
        <rFont val="Calibri"/>
        <family val="2"/>
        <charset val="1"/>
      </rPr>
      <t>VENTA ACCESORIOS OBJETIVO</t>
    </r>
  </si>
  <si>
    <r>
      <rPr>
        <b/>
        <sz val="11"/>
        <color indexed="21"/>
        <rFont val="Calibri"/>
        <family val="2"/>
      </rPr>
      <t xml:space="preserve">KPI 2    </t>
    </r>
    <r>
      <rPr>
        <b/>
        <sz val="11"/>
        <color indexed="8"/>
        <rFont val="Calibri"/>
        <family val="2"/>
        <charset val="1"/>
      </rPr>
      <t>GARANTIA EXTENDIDA OBJETIVO</t>
    </r>
  </si>
  <si>
    <r>
      <rPr>
        <b/>
        <sz val="11"/>
        <color indexed="21"/>
        <rFont val="Calibri"/>
        <family val="2"/>
      </rPr>
      <t xml:space="preserve">KPI 3 </t>
    </r>
    <r>
      <rPr>
        <b/>
        <sz val="11"/>
        <color indexed="8"/>
        <rFont val="Calibri"/>
        <family val="2"/>
        <charset val="1"/>
      </rPr>
      <t xml:space="preserve">OBJETIVO DE SELECTIVITI </t>
    </r>
  </si>
  <si>
    <r>
      <rPr>
        <b/>
        <sz val="11"/>
        <color indexed="21"/>
        <rFont val="Calibri"/>
        <family val="2"/>
      </rPr>
      <t xml:space="preserve">KPI 4  </t>
    </r>
    <r>
      <rPr>
        <b/>
        <sz val="11"/>
        <color indexed="8"/>
        <rFont val="Calibri"/>
        <family val="2"/>
        <charset val="1"/>
      </rPr>
      <t>OBJETIVO DE ALTA GAMA</t>
    </r>
  </si>
  <si>
    <r>
      <rPr>
        <b/>
        <sz val="11"/>
        <color indexed="21"/>
        <rFont val="Calibri"/>
        <family val="2"/>
      </rPr>
      <t xml:space="preserve">KPI 5 </t>
    </r>
    <r>
      <rPr>
        <b/>
        <sz val="11"/>
        <color indexed="8"/>
        <rFont val="Calibri"/>
        <family val="2"/>
        <charset val="1"/>
      </rPr>
      <t xml:space="preserve">OBJETIVO DE TOMA </t>
    </r>
  </si>
  <si>
    <t>ANA LAURA GONZALEZ CASTILLO</t>
  </si>
  <si>
    <t>HUERPEL</t>
  </si>
  <si>
    <t>#¡DIV/0!</t>
  </si>
  <si>
    <t>KARLA I. LARIOS MADRID</t>
  </si>
  <si>
    <t>ANGEL MARQUEZ HERRERA</t>
  </si>
  <si>
    <t>CONFORT</t>
  </si>
  <si>
    <t>ANGELA PEREZ AVILES</t>
  </si>
  <si>
    <t>ANGELA  PEREZ AVILES</t>
  </si>
  <si>
    <t>EXTRAMILLA</t>
  </si>
  <si>
    <t>JUAN FRANCISCO DIAZ GUTIERREZ</t>
  </si>
  <si>
    <t>EONARDO MURIN ALFARO LIRA</t>
  </si>
  <si>
    <t>NUEVO ING</t>
  </si>
  <si>
    <t>JOSE RUBEN JIMENEZ RAMIREZ</t>
  </si>
  <si>
    <t>FERNANDO ANAYA GUZMAN</t>
  </si>
  <si>
    <t>FERNANDO VILLENA ORTIZ</t>
  </si>
  <si>
    <t>NORMA LETICIA DUARTE GONZALEZ</t>
  </si>
  <si>
    <t>IVAN GUSTAVO MOLINA PEREZ</t>
  </si>
  <si>
    <t>IVaN GUSTAVO MOLINA PEREZ</t>
  </si>
  <si>
    <t>IVÁN GUSTAVO MOLINA PEREZ</t>
  </si>
  <si>
    <t>FERNANDO ANAYA GUZMÁN</t>
  </si>
  <si>
    <t>BAJA</t>
  </si>
  <si>
    <t>LUIS ALBERTO MENDEZ MARTINEZ</t>
  </si>
  <si>
    <t>*</t>
  </si>
  <si>
    <t>KARLA IVETTE LARIOS MADRID</t>
  </si>
  <si>
    <t>LEONARDO MURIN ALFARO LIRA</t>
  </si>
  <si>
    <t>ESTEFANI CRUZ AYALA</t>
  </si>
  <si>
    <t>NVO INGRESO</t>
  </si>
  <si>
    <t>Total general</t>
  </si>
  <si>
    <t>LIZBETH FRANCO GOMEZ</t>
  </si>
  <si>
    <t>LUIS ADOLFO GARCIA SOSA</t>
  </si>
  <si>
    <t>NIVELES</t>
  </si>
  <si>
    <t>HUERPEL CUMPLIR 3 KPIS</t>
  </si>
  <si>
    <t>EXTRAMILLA  CUMPLIR 2 KPIS</t>
  </si>
  <si>
    <t>CONFORT CUMPLIR 1 KPI</t>
  </si>
  <si>
    <t>BÁSICO NO CUMPLE 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</si>
</sst>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;\-&quot;$&quot;#,##0"/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2" x14ac:knownFonts="1">
    <font>
      <sz val="11"/>
      <color indexed="8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i/>
      <sz val="20"/>
      <color rgb="FF000000"/>
      <name val="Calibri"/>
      <family val="2"/>
    </font>
    <font>
      <sz val="11"/>
      <color rgb="FF000000"/>
      <name val="Calibri"/>
      <family val="2"/>
    </font>
    <font>
      <b/>
      <i/>
      <sz val="20"/>
      <color indexed="8"/>
      <name val="Calibri"/>
      <family val="2"/>
    </font>
    <font>
      <b/>
      <i/>
      <sz val="16"/>
      <color rgb="FF000000"/>
      <name val="Calibri"/>
      <family val="2"/>
    </font>
    <font>
      <b/>
      <i/>
      <sz val="16"/>
      <color indexed="8"/>
      <name val="Calibri"/>
      <family val="2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21"/>
      <name val="Calibri"/>
      <family val="2"/>
    </font>
    <font>
      <sz val="11"/>
      <name val="Calibri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0D0D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top"/>
    </xf>
    <xf numFmtId="9" fontId="2" fillId="0" borderId="0">
      <alignment vertical="top"/>
    </xf>
    <xf numFmtId="5" fontId="2" fillId="0" borderId="0">
      <alignment vertical="top"/>
    </xf>
  </cellStyleXfs>
  <cellXfs count="101">
    <xf numFmtId="0" fontId="0" fillId="0" borderId="0" xfId="0">
      <alignment vertical="top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5" fillId="0" borderId="0" xfId="0" applyFont="1" applyProtection="1">
      <alignment vertical="top"/>
      <protection locked="0"/>
    </xf>
    <xf numFmtId="0" fontId="0" fillId="0" borderId="0" xfId="0" applyProtection="1">
      <alignment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 applyProtection="1">
      <alignment horizontal="right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6" fillId="0" borderId="0" xfId="0" applyFont="1">
      <alignment vertical="top"/>
    </xf>
    <xf numFmtId="0" fontId="7" fillId="0" borderId="0" xfId="0" applyFont="1" applyProtection="1">
      <alignment vertical="top"/>
      <protection locked="0"/>
    </xf>
    <xf numFmtId="0" fontId="8" fillId="2" borderId="1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 applyProtection="1">
      <alignment vertical="center" wrapText="1"/>
      <protection locked="0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 applyProtection="1">
      <alignment horizontal="center" vertical="center" wrapText="1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4" fillId="0" borderId="4" xfId="0" applyFont="1" applyBorder="1">
      <alignment vertical="top"/>
    </xf>
    <xf numFmtId="0" fontId="4" fillId="4" borderId="4" xfId="0" applyFont="1" applyFill="1" applyBorder="1">
      <alignment vertical="top"/>
    </xf>
    <xf numFmtId="0" fontId="4" fillId="4" borderId="4" xfId="0" applyFont="1" applyFill="1" applyBorder="1" applyAlignment="1">
      <alignment horizontal="center" vertical="top"/>
    </xf>
    <xf numFmtId="9" fontId="4" fillId="2" borderId="4" xfId="0" applyNumberFormat="1" applyFont="1" applyFill="1" applyBorder="1" applyAlignment="1">
      <alignment horizontal="center" vertical="top"/>
    </xf>
    <xf numFmtId="8" fontId="4" fillId="4" borderId="4" xfId="0" applyNumberFormat="1" applyFont="1" applyFill="1" applyBorder="1" applyAlignment="1">
      <alignment horizontal="center" vertical="top"/>
    </xf>
    <xf numFmtId="6" fontId="4" fillId="4" borderId="4" xfId="0" applyNumberFormat="1" applyFont="1" applyFill="1" applyBorder="1">
      <alignment vertical="top"/>
    </xf>
    <xf numFmtId="6" fontId="4" fillId="4" borderId="4" xfId="0" applyNumberFormat="1" applyFont="1" applyFill="1" applyBorder="1" applyAlignment="1">
      <alignment horizontal="center" vertical="top"/>
    </xf>
    <xf numFmtId="9" fontId="4" fillId="4" borderId="4" xfId="0" applyNumberFormat="1" applyFont="1" applyFill="1" applyBorder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4" borderId="4" xfId="0" applyFont="1" applyFill="1" applyBorder="1" applyAlignment="1">
      <alignment horizontal="left"/>
    </xf>
    <xf numFmtId="0" fontId="14" fillId="4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4" fillId="4" borderId="4" xfId="0" applyNumberFormat="1" applyFont="1" applyFill="1" applyBorder="1" applyAlignment="1"/>
    <xf numFmtId="4" fontId="4" fillId="0" borderId="4" xfId="0" applyNumberFormat="1" applyFont="1" applyBorder="1" applyAlignment="1"/>
    <xf numFmtId="0" fontId="4" fillId="4" borderId="4" xfId="0" applyFont="1" applyFill="1" applyBorder="1" applyAlignment="1">
      <alignment horizontal="center"/>
    </xf>
    <xf numFmtId="6" fontId="4" fillId="4" borderId="4" xfId="0" applyNumberFormat="1" applyFont="1" applyFill="1" applyBorder="1" applyAlignment="1">
      <alignment horizontal="right"/>
    </xf>
    <xf numFmtId="6" fontId="4" fillId="0" borderId="4" xfId="0" applyNumberFormat="1" applyFont="1" applyBorder="1" applyAlignment="1"/>
    <xf numFmtId="9" fontId="4" fillId="4" borderId="4" xfId="0" applyNumberFormat="1" applyFont="1" applyFill="1" applyBorder="1" applyAlignment="1"/>
    <xf numFmtId="0" fontId="16" fillId="4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top"/>
    </xf>
    <xf numFmtId="0" fontId="17" fillId="5" borderId="4" xfId="0" applyFont="1" applyFill="1" applyBorder="1" applyAlignment="1">
      <alignment horizontal="left"/>
    </xf>
    <xf numFmtId="0" fontId="18" fillId="5" borderId="4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9" fontId="2" fillId="3" borderId="4" xfId="1" applyFill="1" applyBorder="1" applyAlignment="1">
      <alignment horizontal="center" vertical="top"/>
    </xf>
    <xf numFmtId="4" fontId="0" fillId="6" borderId="4" xfId="0" applyNumberFormat="1" applyFill="1" applyBorder="1" applyAlignment="1"/>
    <xf numFmtId="4" fontId="0" fillId="0" borderId="4" xfId="0" applyNumberFormat="1" applyBorder="1" applyAlignment="1"/>
    <xf numFmtId="0" fontId="0" fillId="5" borderId="4" xfId="0" applyFill="1" applyBorder="1" applyAlignment="1">
      <alignment horizontal="center"/>
    </xf>
    <xf numFmtId="5" fontId="2" fillId="5" borderId="4" xfId="2" applyFill="1" applyBorder="1" applyAlignment="1"/>
    <xf numFmtId="5" fontId="0" fillId="0" borderId="4" xfId="2" applyFont="1" applyBorder="1" applyAlignment="1"/>
    <xf numFmtId="9" fontId="2" fillId="5" borderId="4" xfId="1" applyFill="1" applyBorder="1" applyAlignment="1"/>
    <xf numFmtId="0" fontId="1" fillId="5" borderId="4" xfId="1" applyNumberFormat="1" applyFont="1" applyFill="1" applyBorder="1" applyAlignment="1">
      <alignment horizontal="center"/>
    </xf>
    <xf numFmtId="9" fontId="2" fillId="5" borderId="4" xfId="1" applyFill="1" applyBorder="1" applyAlignment="1">
      <alignment horizontal="center" vertical="top"/>
    </xf>
    <xf numFmtId="0" fontId="2" fillId="5" borderId="4" xfId="1" applyNumberFormat="1" applyFill="1" applyBorder="1" applyAlignment="1">
      <alignment horizontal="center"/>
    </xf>
    <xf numFmtId="0" fontId="2" fillId="3" borderId="4" xfId="1" applyNumberFormat="1" applyFill="1" applyBorder="1" applyAlignment="1">
      <alignment horizontal="center" vertical="top"/>
    </xf>
    <xf numFmtId="0" fontId="2" fillId="5" borderId="4" xfId="1" applyNumberFormat="1" applyFill="1" applyBorder="1" applyAlignment="1">
      <alignment horizontal="center" vertical="top"/>
    </xf>
    <xf numFmtId="9" fontId="2" fillId="5" borderId="0" xfId="1" applyFill="1" applyAlignment="1">
      <alignment horizontal="center" vertical="top"/>
    </xf>
    <xf numFmtId="9" fontId="2" fillId="3" borderId="0" xfId="1" applyFill="1" applyAlignment="1">
      <alignment horizontal="center" vertical="top"/>
    </xf>
    <xf numFmtId="0" fontId="20" fillId="4" borderId="4" xfId="0" applyFont="1" applyFill="1" applyBorder="1" applyAlignment="1">
      <alignment horizontal="center"/>
    </xf>
    <xf numFmtId="0" fontId="21" fillId="5" borderId="4" xfId="1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5" fontId="2" fillId="5" borderId="4" xfId="2" applyFill="1" applyBorder="1" applyAlignment="1">
      <alignment horizontal="center"/>
    </xf>
    <xf numFmtId="0" fontId="2" fillId="5" borderId="6" xfId="1" applyNumberFormat="1" applyFill="1" applyBorder="1" applyAlignment="1">
      <alignment horizontal="center"/>
    </xf>
    <xf numFmtId="4" fontId="4" fillId="4" borderId="7" xfId="0" applyNumberFormat="1" applyFont="1" applyFill="1" applyBorder="1" applyAlignment="1"/>
    <xf numFmtId="0" fontId="4" fillId="4" borderId="7" xfId="0" applyFont="1" applyFill="1" applyBorder="1" applyAlignment="1">
      <alignment horizontal="center"/>
    </xf>
    <xf numFmtId="6" fontId="4" fillId="4" borderId="7" xfId="0" applyNumberFormat="1" applyFont="1" applyFill="1" applyBorder="1" applyAlignment="1">
      <alignment horizontal="right"/>
    </xf>
    <xf numFmtId="4" fontId="0" fillId="6" borderId="7" xfId="0" applyNumberFormat="1" applyFill="1" applyBorder="1" applyAlignment="1"/>
    <xf numFmtId="0" fontId="0" fillId="5" borderId="7" xfId="0" applyFill="1" applyBorder="1" applyAlignment="1">
      <alignment horizontal="center"/>
    </xf>
    <xf numFmtId="5" fontId="2" fillId="5" borderId="7" xfId="2" applyFill="1" applyBorder="1" applyAlignment="1">
      <alignment horizontal="center"/>
    </xf>
    <xf numFmtId="0" fontId="2" fillId="5" borderId="7" xfId="1" applyNumberForma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5" borderId="4" xfId="0" applyFill="1" applyBorder="1" applyAlignment="1" applyProtection="1">
      <alignment horizontal="center" vertical="top"/>
      <protection locked="0"/>
    </xf>
    <xf numFmtId="0" fontId="19" fillId="5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4" fillId="4" borderId="7" xfId="0" applyFont="1" applyFill="1" applyBorder="1" applyAlignment="1"/>
    <xf numFmtId="6" fontId="4" fillId="0" borderId="4" xfId="0" applyNumberFormat="1" applyFont="1" applyBorder="1" applyAlignment="1">
      <alignment horizontal="right"/>
    </xf>
    <xf numFmtId="0" fontId="4" fillId="5" borderId="4" xfId="0" applyFont="1" applyFill="1" applyBorder="1" applyAlignment="1"/>
    <xf numFmtId="0" fontId="4" fillId="2" borderId="9" xfId="0" applyFont="1" applyFill="1" applyBorder="1">
      <alignment vertical="top"/>
    </xf>
    <xf numFmtId="0" fontId="4" fillId="0" borderId="9" xfId="0" applyFont="1" applyBorder="1">
      <alignment vertical="top"/>
    </xf>
    <xf numFmtId="0" fontId="4" fillId="4" borderId="4" xfId="0" applyFont="1" applyFill="1" applyBorder="1" applyAlignment="1"/>
    <xf numFmtId="4" fontId="0" fillId="5" borderId="4" xfId="0" applyNumberFormat="1" applyFill="1" applyBorder="1" applyAlignment="1"/>
    <xf numFmtId="0" fontId="4" fillId="7" borderId="0" xfId="0" applyFont="1" applyFill="1">
      <alignment vertical="top"/>
    </xf>
    <xf numFmtId="0" fontId="17" fillId="5" borderId="0" xfId="0" applyFont="1" applyFill="1" applyAlignment="1">
      <alignment horizontal="left"/>
    </xf>
    <xf numFmtId="0" fontId="14" fillId="5" borderId="4" xfId="0" applyFont="1" applyFill="1" applyBorder="1" applyAlignment="1">
      <alignment horizontal="left"/>
    </xf>
    <xf numFmtId="0" fontId="0" fillId="5" borderId="0" xfId="0" applyFill="1" applyAlignment="1" applyProtection="1">
      <alignment horizontal="center" vertical="top"/>
      <protection locked="0"/>
    </xf>
    <xf numFmtId="44" fontId="0" fillId="5" borderId="0" xfId="0" applyNumberFormat="1" applyFill="1" applyAlignment="1" applyProtection="1">
      <alignment horizontal="center" vertical="top"/>
      <protection locked="0"/>
    </xf>
    <xf numFmtId="5" fontId="2" fillId="5" borderId="0" xfId="2" applyFill="1">
      <alignment vertical="top"/>
    </xf>
    <xf numFmtId="1" fontId="2" fillId="5" borderId="0" xfId="1" applyNumberFormat="1" applyFill="1" applyAlignment="1">
      <alignment horizontal="center" vertical="top"/>
    </xf>
    <xf numFmtId="5" fontId="0" fillId="0" borderId="4" xfId="2" applyFont="1" applyBorder="1" applyAlignment="1">
      <alignment horizontal="right"/>
    </xf>
    <xf numFmtId="0" fontId="2" fillId="5" borderId="0" xfId="1" applyNumberFormat="1" applyFill="1" applyAlignment="1">
      <alignment horizontal="center" vertical="top"/>
    </xf>
    <xf numFmtId="0" fontId="4" fillId="4" borderId="0" xfId="0" applyFont="1" applyFill="1" applyAlignment="1">
      <alignment horizontal="left"/>
    </xf>
    <xf numFmtId="0" fontId="4" fillId="4" borderId="0" xfId="0" applyFont="1" applyFill="1">
      <alignment vertical="top"/>
    </xf>
    <xf numFmtId="0" fontId="4" fillId="4" borderId="0" xfId="0" applyFont="1" applyFill="1" applyAlignment="1">
      <alignment horizontal="right" vertical="top"/>
    </xf>
    <xf numFmtId="0" fontId="2" fillId="5" borderId="0" xfId="0" applyFont="1" applyFill="1" applyProtection="1">
      <alignment vertical="top"/>
      <protection locked="0"/>
    </xf>
    <xf numFmtId="42" fontId="2" fillId="5" borderId="0" xfId="1" applyNumberFormat="1" applyFill="1" applyAlignment="1">
      <alignment horizontal="right" vertical="top"/>
    </xf>
    <xf numFmtId="42" fontId="2" fillId="5" borderId="0" xfId="1" applyNumberFormat="1" applyFill="1" applyAlignment="1">
      <alignment horizontal="center" vertical="top"/>
    </xf>
  </cellXfs>
  <cellStyles count="3">
    <cellStyle name="Moneda 17" xfId="2" xr:uid="{DDB184D7-30BE-48B3-8996-22DF1A9F58A2}"/>
    <cellStyle name="Normal" xfId="0" builtinId="0"/>
    <cellStyle name="Porcentaje 2 2 2" xfId="1" xr:uid="{5BB7DC47-7C13-481D-B0FC-1B0DB48362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auditorinterno\OneDrive%20-%20Distribuidora%20Automotriz%20Tlaxcala%20SAPI%20DE%20C%20V\Escritorio\Julio%20Cesar%20Sanchez%20Escare&#241;o\2024\AGOSTO\AUTONATION\01%20Gerente%20Nuevos%20Tulancingo-Apan\01%20Comisiones%20APV\NUEVOS%20APV%20TGO%20_QUIN%20_05.xlsx" TargetMode="External"/><Relationship Id="rId2" Type="http://schemas.microsoft.com/office/2019/04/relationships/externalLinkLongPath" Target="/Users/auditorinterno/OneDrive%20-%20Distribuidora%20Automotriz%20Tlaxcala%20SAPI%20DE%20C%20V/Escritorio/Julio%20Cesar%20Sanchez%20Escare&#241;o/2024/AGOSTO/AUTONATION/01%20Gerente%20Nuevos%20Tulancingo-Apan/01%20Comisiones%20APV/NUEVOS%20APV%20TGO%20_QUIN%20_05.xlsx?C46EDAA2" TargetMode="External"/><Relationship Id="rId1" Type="http://schemas.openxmlformats.org/officeDocument/2006/relationships/externalLinkPath" Target="file:///\\C46EDAA2\NUEVOS%20APV%20TGO%20_QUIN%20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AB DIN HISTORIAL PAGOS"/>
      <sheetName val="SUMATORIAS(NOMINAS)"/>
      <sheetName val="HISTORIA PAGOS TNGO (2)"/>
      <sheetName val="HISTORIA PAGOS TNGO"/>
      <sheetName val="costo excepcion"/>
      <sheetName val="C. GERENTE"/>
      <sheetName val="NIVELES APV´S"/>
      <sheetName val="NO LIB 31 DIC"/>
      <sheetName val="no lib por vu 14 dic 24"/>
      <sheetName val="NO LIB AL 30 NOV 24"/>
      <sheetName val="NO LIB POR VU 15 NOV"/>
      <sheetName val="NO LIB POR VU AL 31 OCT 24"/>
      <sheetName val="NO LIB POR VU"/>
      <sheetName val="UU59 FERNANDA"/>
      <sheetName val="ANEXO 1"/>
      <sheetName val="Hoja1"/>
      <sheetName val="Hoja2"/>
      <sheetName val="Error GE "/>
      <sheetName val="CXC"/>
      <sheetName val="Finiquito"/>
      <sheetName val="Niveles "/>
      <sheetName val="INCENTIVO DEALER 7964"/>
      <sheetName val="GE 4587"/>
      <sheetName val="F&amp;I"/>
      <sheetName val="VENTAS DE EBDC"/>
      <sheetName val="ANEXO 2"/>
      <sheetName val="ANEXO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A62D-5E5D-4F9D-A2AF-E88DA98D78CC}">
  <dimension ref="A1:DH25"/>
  <sheetViews>
    <sheetView tabSelected="1" topLeftCell="AJ1" workbookViewId="0">
      <selection activeCell="AJ1" sqref="A1:XFD1048576"/>
    </sheetView>
  </sheetViews>
  <sheetFormatPr baseColWidth="10" defaultRowHeight="15" x14ac:dyDescent="0.25"/>
  <cols>
    <col min="36" max="36" width="32.5703125" bestFit="1" customWidth="1"/>
  </cols>
  <sheetData>
    <row r="1" spans="1:112" ht="26.2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 t="s">
        <v>1</v>
      </c>
      <c r="Y1" s="3"/>
      <c r="Z1" s="3"/>
      <c r="AA1" s="3"/>
      <c r="AB1" s="3"/>
      <c r="AC1" s="3"/>
      <c r="AD1" s="3"/>
      <c r="AE1" s="3"/>
      <c r="AF1" s="3"/>
      <c r="AG1" s="3"/>
      <c r="AJ1" s="1" t="s">
        <v>0</v>
      </c>
      <c r="AK1" s="2"/>
      <c r="AL1" s="3"/>
      <c r="AM1" s="3"/>
      <c r="AN1" s="3"/>
      <c r="AO1" s="3"/>
      <c r="AP1" s="3"/>
      <c r="AQ1" s="3"/>
      <c r="AR1" s="3"/>
      <c r="AS1" s="3"/>
      <c r="AT1" s="3"/>
      <c r="AU1" s="4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 t="s">
        <v>1</v>
      </c>
      <c r="BH1" s="3"/>
      <c r="BI1" s="3"/>
      <c r="BJ1" s="3"/>
      <c r="BK1" s="3"/>
      <c r="BL1" s="3"/>
      <c r="BM1" s="3"/>
      <c r="BN1" s="3"/>
      <c r="BO1" s="3"/>
      <c r="BP1" s="3"/>
      <c r="BS1" s="5" t="s">
        <v>0</v>
      </c>
      <c r="BT1" s="6"/>
      <c r="BU1" s="7"/>
      <c r="BV1" s="7"/>
      <c r="BW1" s="7"/>
      <c r="BX1" s="7"/>
      <c r="BY1" s="7"/>
      <c r="BZ1" s="7"/>
      <c r="CA1" s="7"/>
      <c r="CB1" s="7"/>
      <c r="CC1" s="7"/>
      <c r="CD1" s="8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9" t="s">
        <v>1</v>
      </c>
      <c r="CQ1" s="7"/>
      <c r="CR1" s="7"/>
      <c r="CS1" s="7"/>
      <c r="CT1" s="7"/>
      <c r="CU1" s="7"/>
      <c r="CV1" s="7"/>
      <c r="CW1" s="7"/>
      <c r="CX1" s="7"/>
      <c r="CY1" s="7"/>
      <c r="CZ1" s="6"/>
      <c r="DA1" s="6"/>
      <c r="DB1" s="6"/>
      <c r="DC1" s="6"/>
      <c r="DD1" s="6"/>
      <c r="DE1" s="6"/>
      <c r="DF1" s="6"/>
      <c r="DG1" s="6"/>
      <c r="DH1" s="6"/>
    </row>
    <row r="2" spans="1:112" ht="26.25" x14ac:dyDescent="0.25">
      <c r="A2" s="1" t="s">
        <v>2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J2" s="1" t="s">
        <v>2</v>
      </c>
      <c r="AK2" s="2"/>
      <c r="AL2" s="3"/>
      <c r="AM2" s="3"/>
      <c r="AN2" s="3"/>
      <c r="AO2" s="3"/>
      <c r="AP2" s="3"/>
      <c r="AQ2" s="3"/>
      <c r="AR2" s="3"/>
      <c r="AS2" s="3"/>
      <c r="AT2" s="3"/>
      <c r="AU2" s="4"/>
      <c r="AV2" s="3"/>
      <c r="AW2" s="3"/>
      <c r="AX2" s="3"/>
      <c r="AY2" s="3"/>
      <c r="AZ2" s="3">
        <v>4.8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S2" s="5" t="s">
        <v>2</v>
      </c>
      <c r="BT2" s="6"/>
      <c r="BU2" s="7"/>
      <c r="BV2" s="7"/>
      <c r="BW2" s="7"/>
      <c r="BX2" s="7"/>
      <c r="BY2" s="7"/>
      <c r="BZ2" s="7"/>
      <c r="CA2" s="7"/>
      <c r="CB2" s="7"/>
      <c r="CC2" s="7"/>
      <c r="CD2" s="8"/>
      <c r="CE2" s="7"/>
      <c r="CF2" s="7"/>
      <c r="CG2" s="7"/>
      <c r="CH2" s="7"/>
      <c r="CI2" s="7">
        <f>12*40%</f>
        <v>4.8000000000000007</v>
      </c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6"/>
      <c r="DA2" s="6"/>
      <c r="DB2" s="6"/>
      <c r="DC2" s="6"/>
      <c r="DD2" s="6"/>
      <c r="DE2" s="6"/>
      <c r="DF2" s="6"/>
      <c r="DG2" s="6"/>
      <c r="DH2" s="6"/>
    </row>
    <row r="3" spans="1:112" ht="21" x14ac:dyDescent="0.25">
      <c r="A3" s="10" t="s">
        <v>3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J3" s="10" t="s">
        <v>4</v>
      </c>
      <c r="AK3" s="2"/>
      <c r="AL3" s="3"/>
      <c r="AM3" s="3"/>
      <c r="AN3" s="3"/>
      <c r="AO3" s="3"/>
      <c r="AP3" s="3"/>
      <c r="AQ3" s="3"/>
      <c r="AR3" s="3"/>
      <c r="AS3" s="3"/>
      <c r="AT3" s="3"/>
      <c r="AU3" s="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S3" s="11" t="s">
        <v>5</v>
      </c>
      <c r="BT3" s="6"/>
      <c r="BU3" s="7"/>
      <c r="BV3" s="7"/>
      <c r="BW3" s="7"/>
      <c r="BX3" s="7"/>
      <c r="BY3" s="7"/>
      <c r="BZ3" s="7"/>
      <c r="CA3" s="7"/>
      <c r="CB3" s="7"/>
      <c r="CC3" s="7"/>
      <c r="CD3" s="8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6"/>
      <c r="DA3" s="6"/>
      <c r="DB3" s="6"/>
      <c r="DC3" s="6"/>
      <c r="DD3" s="6"/>
      <c r="DE3" s="6"/>
      <c r="DF3" s="6"/>
      <c r="DG3" s="6"/>
      <c r="DH3" s="6"/>
    </row>
    <row r="4" spans="1:112" ht="105.75" thickBot="1" x14ac:dyDescent="0.3">
      <c r="A4" s="12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10</v>
      </c>
      <c r="I4" s="13" t="s">
        <v>13</v>
      </c>
      <c r="J4" s="13" t="s">
        <v>14</v>
      </c>
      <c r="K4" s="13" t="s">
        <v>10</v>
      </c>
      <c r="L4" s="13" t="s">
        <v>15</v>
      </c>
      <c r="M4" s="14" t="s">
        <v>16</v>
      </c>
      <c r="N4" s="13" t="s">
        <v>10</v>
      </c>
      <c r="O4" s="13" t="s">
        <v>17</v>
      </c>
      <c r="P4" s="14" t="s">
        <v>18</v>
      </c>
      <c r="Q4" s="13" t="s">
        <v>10</v>
      </c>
      <c r="R4" s="13" t="s">
        <v>19</v>
      </c>
      <c r="S4" s="14" t="s">
        <v>20</v>
      </c>
      <c r="T4" s="13" t="s">
        <v>21</v>
      </c>
      <c r="U4" s="14" t="s">
        <v>22</v>
      </c>
      <c r="V4" s="13" t="s">
        <v>23</v>
      </c>
      <c r="W4" s="14" t="s">
        <v>24</v>
      </c>
      <c r="X4" s="14" t="s">
        <v>25</v>
      </c>
      <c r="Y4" s="15" t="s">
        <v>26</v>
      </c>
      <c r="Z4" s="15" t="s">
        <v>27</v>
      </c>
      <c r="AA4" s="15" t="s">
        <v>10</v>
      </c>
      <c r="AB4" s="15" t="s">
        <v>28</v>
      </c>
      <c r="AC4" s="15" t="s">
        <v>28</v>
      </c>
      <c r="AD4" s="15" t="s">
        <v>10</v>
      </c>
      <c r="AE4" s="15" t="s">
        <v>29</v>
      </c>
      <c r="AF4" s="15" t="s">
        <v>30</v>
      </c>
      <c r="AG4" s="15" t="s">
        <v>10</v>
      </c>
      <c r="AJ4" s="12" t="s">
        <v>6</v>
      </c>
      <c r="AK4" s="13" t="s">
        <v>7</v>
      </c>
      <c r="AL4" s="13" t="s">
        <v>31</v>
      </c>
      <c r="AM4" s="13" t="s">
        <v>9</v>
      </c>
      <c r="AN4" s="13" t="s">
        <v>10</v>
      </c>
      <c r="AO4" s="13" t="s">
        <v>32</v>
      </c>
      <c r="AP4" s="13" t="s">
        <v>12</v>
      </c>
      <c r="AQ4" s="13" t="s">
        <v>10</v>
      </c>
      <c r="AR4" s="13" t="s">
        <v>13</v>
      </c>
      <c r="AS4" s="13" t="s">
        <v>14</v>
      </c>
      <c r="AT4" s="13" t="s">
        <v>10</v>
      </c>
      <c r="AU4" s="13" t="s">
        <v>15</v>
      </c>
      <c r="AV4" s="14" t="s">
        <v>16</v>
      </c>
      <c r="AW4" s="13" t="s">
        <v>10</v>
      </c>
      <c r="AX4" s="13" t="s">
        <v>17</v>
      </c>
      <c r="AY4" s="14" t="s">
        <v>18</v>
      </c>
      <c r="AZ4" s="13" t="s">
        <v>10</v>
      </c>
      <c r="BA4" s="13" t="s">
        <v>19</v>
      </c>
      <c r="BB4" s="14" t="s">
        <v>20</v>
      </c>
      <c r="BC4" s="13" t="s">
        <v>21</v>
      </c>
      <c r="BD4" s="14" t="s">
        <v>22</v>
      </c>
      <c r="BE4" s="13" t="s">
        <v>23</v>
      </c>
      <c r="BF4" s="14" t="s">
        <v>24</v>
      </c>
      <c r="BG4" s="14" t="s">
        <v>25</v>
      </c>
      <c r="BH4" s="15" t="s">
        <v>26</v>
      </c>
      <c r="BI4" s="15" t="s">
        <v>27</v>
      </c>
      <c r="BJ4" s="15" t="s">
        <v>10</v>
      </c>
      <c r="BK4" s="15" t="s">
        <v>28</v>
      </c>
      <c r="BL4" s="15" t="s">
        <v>28</v>
      </c>
      <c r="BM4" s="15" t="s">
        <v>10</v>
      </c>
      <c r="BN4" s="15" t="s">
        <v>29</v>
      </c>
      <c r="BO4" s="15" t="s">
        <v>30</v>
      </c>
      <c r="BP4" s="15" t="s">
        <v>10</v>
      </c>
      <c r="BS4" s="16" t="s">
        <v>6</v>
      </c>
      <c r="BT4" s="17" t="s">
        <v>7</v>
      </c>
      <c r="BU4" s="17" t="s">
        <v>33</v>
      </c>
      <c r="BV4" s="17" t="s">
        <v>9</v>
      </c>
      <c r="BW4" s="17" t="s">
        <v>10</v>
      </c>
      <c r="BX4" s="17" t="s">
        <v>34</v>
      </c>
      <c r="BY4" s="17" t="s">
        <v>12</v>
      </c>
      <c r="BZ4" s="17" t="s">
        <v>10</v>
      </c>
      <c r="CA4" s="17" t="s">
        <v>13</v>
      </c>
      <c r="CB4" s="17" t="s">
        <v>14</v>
      </c>
      <c r="CC4" s="17" t="s">
        <v>10</v>
      </c>
      <c r="CD4" s="17" t="s">
        <v>15</v>
      </c>
      <c r="CE4" s="18" t="s">
        <v>35</v>
      </c>
      <c r="CF4" s="17" t="s">
        <v>10</v>
      </c>
      <c r="CG4" s="17" t="s">
        <v>17</v>
      </c>
      <c r="CH4" s="18" t="s">
        <v>36</v>
      </c>
      <c r="CI4" s="17" t="s">
        <v>10</v>
      </c>
      <c r="CJ4" s="17" t="s">
        <v>19</v>
      </c>
      <c r="CK4" s="18" t="s">
        <v>37</v>
      </c>
      <c r="CL4" s="17" t="s">
        <v>21</v>
      </c>
      <c r="CM4" s="18" t="s">
        <v>38</v>
      </c>
      <c r="CN4" s="17" t="s">
        <v>23</v>
      </c>
      <c r="CO4" s="18" t="s">
        <v>39</v>
      </c>
      <c r="CP4" s="19" t="s">
        <v>25</v>
      </c>
      <c r="CQ4" s="20" t="s">
        <v>26</v>
      </c>
      <c r="CR4" s="20" t="s">
        <v>27</v>
      </c>
      <c r="CS4" s="20" t="s">
        <v>10</v>
      </c>
      <c r="CT4" s="20" t="s">
        <v>28</v>
      </c>
      <c r="CU4" s="20" t="s">
        <v>28</v>
      </c>
      <c r="CV4" s="20" t="s">
        <v>10</v>
      </c>
      <c r="CW4" s="20" t="s">
        <v>29</v>
      </c>
      <c r="CX4" s="20" t="s">
        <v>30</v>
      </c>
      <c r="CY4" s="20" t="s">
        <v>10</v>
      </c>
      <c r="CZ4" s="21"/>
      <c r="DA4" s="21"/>
      <c r="DB4" s="21"/>
      <c r="DC4" s="21"/>
      <c r="DD4" s="21"/>
      <c r="DE4" s="21"/>
      <c r="DF4" s="21"/>
      <c r="DG4" s="21"/>
      <c r="DH4" s="21"/>
    </row>
    <row r="5" spans="1:112" ht="16.5" thickTop="1" x14ac:dyDescent="0.25">
      <c r="A5" s="22" t="s">
        <v>40</v>
      </c>
      <c r="B5" s="23" t="s">
        <v>41</v>
      </c>
      <c r="C5" s="24">
        <v>7</v>
      </c>
      <c r="D5" s="24">
        <v>6</v>
      </c>
      <c r="E5" s="25">
        <v>1.17</v>
      </c>
      <c r="F5" s="26">
        <v>238962.64</v>
      </c>
      <c r="G5" s="27">
        <v>266000</v>
      </c>
      <c r="H5" s="25">
        <v>0.9</v>
      </c>
      <c r="I5" s="24">
        <v>6</v>
      </c>
      <c r="J5" s="24">
        <v>7</v>
      </c>
      <c r="K5" s="25">
        <v>0.86</v>
      </c>
      <c r="L5" s="28">
        <v>45980</v>
      </c>
      <c r="M5" s="28">
        <v>21000</v>
      </c>
      <c r="N5" s="25">
        <v>2.19</v>
      </c>
      <c r="O5" s="24">
        <v>4</v>
      </c>
      <c r="P5" s="29">
        <v>0.4</v>
      </c>
      <c r="Q5" s="25">
        <v>0.67</v>
      </c>
      <c r="R5" s="24"/>
      <c r="S5" s="24">
        <v>1</v>
      </c>
      <c r="T5" s="24"/>
      <c r="U5" s="24">
        <v>1</v>
      </c>
      <c r="V5" s="24">
        <v>1</v>
      </c>
      <c r="W5" s="24">
        <v>1</v>
      </c>
      <c r="X5" s="24">
        <v>3</v>
      </c>
      <c r="Y5" s="30"/>
      <c r="Z5" s="30"/>
      <c r="AA5" s="31" t="s">
        <v>42</v>
      </c>
      <c r="AB5" s="30"/>
      <c r="AC5" s="30"/>
      <c r="AD5" s="31" t="s">
        <v>42</v>
      </c>
      <c r="AE5" s="30"/>
      <c r="AF5" s="30"/>
      <c r="AG5" s="31" t="s">
        <v>42</v>
      </c>
      <c r="AJ5" s="32" t="s">
        <v>43</v>
      </c>
      <c r="AK5" s="33" t="s">
        <v>41</v>
      </c>
      <c r="AL5" s="34">
        <v>12</v>
      </c>
      <c r="AM5" s="35">
        <v>6</v>
      </c>
      <c r="AN5" s="25">
        <v>2</v>
      </c>
      <c r="AO5" s="36">
        <v>363717.23</v>
      </c>
      <c r="AP5" s="37">
        <v>266000</v>
      </c>
      <c r="AQ5" s="25">
        <v>1.37</v>
      </c>
      <c r="AR5" s="38">
        <v>6</v>
      </c>
      <c r="AS5" s="34">
        <v>12</v>
      </c>
      <c r="AT5" s="25">
        <v>0.5</v>
      </c>
      <c r="AU5" s="39">
        <v>38000</v>
      </c>
      <c r="AV5" s="40">
        <v>42000</v>
      </c>
      <c r="AW5" s="41">
        <v>0.9</v>
      </c>
      <c r="AX5" s="42">
        <v>5</v>
      </c>
      <c r="AY5" s="25">
        <v>0.4</v>
      </c>
      <c r="AZ5" s="29">
        <v>0.4</v>
      </c>
      <c r="BA5" s="38"/>
      <c r="BB5" s="43">
        <v>1</v>
      </c>
      <c r="BC5" s="24"/>
      <c r="BD5" s="43">
        <v>1</v>
      </c>
      <c r="BE5" s="38">
        <v>1</v>
      </c>
      <c r="BF5" s="43">
        <v>1</v>
      </c>
      <c r="BG5" s="24">
        <v>3</v>
      </c>
      <c r="BH5" s="30"/>
      <c r="BI5" s="30"/>
      <c r="BJ5" s="31" t="s">
        <v>42</v>
      </c>
      <c r="BK5" s="30"/>
      <c r="BL5" s="30"/>
      <c r="BM5" s="31" t="s">
        <v>42</v>
      </c>
      <c r="BN5" s="30"/>
      <c r="BO5" s="30"/>
      <c r="BP5" s="31" t="s">
        <v>42</v>
      </c>
      <c r="BS5" s="44" t="s">
        <v>43</v>
      </c>
      <c r="BT5" s="45" t="s">
        <v>41</v>
      </c>
      <c r="BU5" s="46">
        <v>6</v>
      </c>
      <c r="BV5" s="47">
        <v>6</v>
      </c>
      <c r="BW5" s="48">
        <f>+BU5/BV5</f>
        <v>1</v>
      </c>
      <c r="BX5" s="49">
        <v>184534.5</v>
      </c>
      <c r="BY5" s="50">
        <f t="shared" ref="BY5:BY10" si="0">7*38000</f>
        <v>266000</v>
      </c>
      <c r="BZ5" s="48">
        <f>+BX5/BY5</f>
        <v>0.69373872180451124</v>
      </c>
      <c r="CA5" s="51">
        <v>6</v>
      </c>
      <c r="CB5" s="46">
        <v>6</v>
      </c>
      <c r="CC5" s="48">
        <f>+CA5/CB5</f>
        <v>1</v>
      </c>
      <c r="CD5" s="52">
        <f>5000.01+11525.01+5000.01+1229.99</f>
        <v>22755.02</v>
      </c>
      <c r="CE5" s="53">
        <f>3500*BU5</f>
        <v>21000</v>
      </c>
      <c r="CF5" s="54">
        <v>1.08</v>
      </c>
      <c r="CG5" s="55">
        <v>3</v>
      </c>
      <c r="CH5" s="48">
        <v>0.4</v>
      </c>
      <c r="CI5" s="56">
        <v>0.4</v>
      </c>
      <c r="CJ5" s="57">
        <v>1</v>
      </c>
      <c r="CK5" s="58">
        <v>1</v>
      </c>
      <c r="CL5" s="59">
        <v>0</v>
      </c>
      <c r="CM5" s="58">
        <v>1</v>
      </c>
      <c r="CN5" s="57">
        <v>0</v>
      </c>
      <c r="CO5" s="58">
        <v>1</v>
      </c>
      <c r="CP5" s="59">
        <v>3</v>
      </c>
      <c r="CQ5" s="60"/>
      <c r="CR5" s="60"/>
      <c r="CS5" s="61" t="e">
        <f>+CR5/CQ5</f>
        <v>#DIV/0!</v>
      </c>
      <c r="CT5" s="60"/>
      <c r="CU5" s="60"/>
      <c r="CV5" s="61" t="e">
        <f>+CU5/CT5</f>
        <v>#DIV/0!</v>
      </c>
      <c r="CW5" s="60"/>
      <c r="CX5" s="60"/>
      <c r="CY5" s="61" t="e">
        <f>+CX5/CW5</f>
        <v>#DIV/0!</v>
      </c>
      <c r="CZ5" s="6"/>
      <c r="DA5" s="6"/>
      <c r="DB5" s="6"/>
      <c r="DC5" s="6"/>
      <c r="DD5" s="6"/>
      <c r="DE5" s="6"/>
      <c r="DF5" s="6"/>
      <c r="DG5" s="6"/>
      <c r="DH5" s="6"/>
    </row>
    <row r="6" spans="1:112" ht="15.75" x14ac:dyDescent="0.25">
      <c r="A6" s="22" t="s">
        <v>44</v>
      </c>
      <c r="B6" s="23" t="s">
        <v>45</v>
      </c>
      <c r="C6" s="24">
        <v>2</v>
      </c>
      <c r="D6" s="24">
        <v>3</v>
      </c>
      <c r="E6" s="25">
        <v>0.67</v>
      </c>
      <c r="F6" s="26">
        <v>51633.7</v>
      </c>
      <c r="G6" s="27">
        <v>114000</v>
      </c>
      <c r="H6" s="25">
        <v>0.45</v>
      </c>
      <c r="I6" s="24">
        <v>2</v>
      </c>
      <c r="J6" s="24">
        <v>2</v>
      </c>
      <c r="K6" s="25">
        <v>1</v>
      </c>
      <c r="L6" s="28">
        <v>12165</v>
      </c>
      <c r="M6" s="28">
        <v>10500</v>
      </c>
      <c r="N6" s="25">
        <v>1.1599999999999999</v>
      </c>
      <c r="O6" s="24">
        <v>0</v>
      </c>
      <c r="P6" s="29">
        <v>0.4</v>
      </c>
      <c r="Q6" s="25">
        <v>0</v>
      </c>
      <c r="R6" s="24"/>
      <c r="S6" s="24">
        <v>1</v>
      </c>
      <c r="T6" s="24"/>
      <c r="U6" s="24">
        <v>1</v>
      </c>
      <c r="V6" s="24"/>
      <c r="W6" s="24">
        <v>1</v>
      </c>
      <c r="X6" s="24">
        <v>1</v>
      </c>
      <c r="Y6" s="30"/>
      <c r="Z6" s="30"/>
      <c r="AA6" s="31" t="s">
        <v>42</v>
      </c>
      <c r="AB6" s="30"/>
      <c r="AC6" s="30"/>
      <c r="AD6" s="31" t="s">
        <v>42</v>
      </c>
      <c r="AE6" s="30"/>
      <c r="AF6" s="30"/>
      <c r="AG6" s="31" t="s">
        <v>42</v>
      </c>
      <c r="AJ6" s="32" t="s">
        <v>46</v>
      </c>
      <c r="AK6" s="33" t="s">
        <v>41</v>
      </c>
      <c r="AL6" s="34">
        <v>4</v>
      </c>
      <c r="AM6" s="35">
        <v>6</v>
      </c>
      <c r="AN6" s="25">
        <v>0.67</v>
      </c>
      <c r="AO6" s="36">
        <v>146608.45000000001</v>
      </c>
      <c r="AP6" s="37">
        <v>266000</v>
      </c>
      <c r="AQ6" s="25">
        <v>0.55000000000000004</v>
      </c>
      <c r="AR6" s="38">
        <v>3</v>
      </c>
      <c r="AS6" s="34">
        <v>4</v>
      </c>
      <c r="AT6" s="25">
        <v>0.75</v>
      </c>
      <c r="AU6" s="39">
        <v>24000</v>
      </c>
      <c r="AV6" s="40">
        <v>14000</v>
      </c>
      <c r="AW6" s="41">
        <v>1.71</v>
      </c>
      <c r="AX6" s="38">
        <v>2</v>
      </c>
      <c r="AY6" s="25">
        <v>0.4</v>
      </c>
      <c r="AZ6" s="29">
        <v>0.4</v>
      </c>
      <c r="BA6" s="62">
        <v>2</v>
      </c>
      <c r="BB6" s="43">
        <v>1</v>
      </c>
      <c r="BC6" s="24"/>
      <c r="BD6" s="43">
        <v>1</v>
      </c>
      <c r="BE6" s="38"/>
      <c r="BF6" s="43">
        <v>1</v>
      </c>
      <c r="BG6" s="24">
        <v>3</v>
      </c>
      <c r="BH6" s="30"/>
      <c r="BI6" s="30"/>
      <c r="BJ6" s="31" t="s">
        <v>42</v>
      </c>
      <c r="BK6" s="30"/>
      <c r="BL6" s="30"/>
      <c r="BM6" s="31" t="s">
        <v>42</v>
      </c>
      <c r="BN6" s="30"/>
      <c r="BO6" s="30"/>
      <c r="BP6" s="31" t="s">
        <v>42</v>
      </c>
      <c r="BS6" s="44" t="s">
        <v>46</v>
      </c>
      <c r="BT6" s="45" t="s">
        <v>41</v>
      </c>
      <c r="BU6" s="46">
        <v>8</v>
      </c>
      <c r="BV6" s="47">
        <v>6</v>
      </c>
      <c r="BW6" s="48">
        <f t="shared" ref="BW6:BW18" si="1">+BU6/BV6</f>
        <v>1.3333333333333333</v>
      </c>
      <c r="BX6" s="49">
        <v>327309.26</v>
      </c>
      <c r="BY6" s="50">
        <f t="shared" si="0"/>
        <v>266000</v>
      </c>
      <c r="BZ6" s="48">
        <f>+BX6/BY6</f>
        <v>1.2304859398496242</v>
      </c>
      <c r="CA6" s="51">
        <v>6</v>
      </c>
      <c r="CB6" s="46">
        <v>8</v>
      </c>
      <c r="CC6" s="48">
        <f t="shared" ref="CC6:CC15" si="2">+CA6/CB6</f>
        <v>0.75</v>
      </c>
      <c r="CD6" s="52">
        <f>8000.01+8000+8000.01+8000+250+8000</f>
        <v>40250.020000000004</v>
      </c>
      <c r="CE6" s="53">
        <f t="shared" ref="CE6:CE11" si="3">3500*BU6</f>
        <v>28000</v>
      </c>
      <c r="CF6" s="54">
        <v>1.44</v>
      </c>
      <c r="CG6" s="57">
        <v>6</v>
      </c>
      <c r="CH6" s="48">
        <v>0.4</v>
      </c>
      <c r="CI6" s="56">
        <v>0.4</v>
      </c>
      <c r="CJ6" s="63">
        <v>0</v>
      </c>
      <c r="CK6" s="58">
        <v>1</v>
      </c>
      <c r="CL6" s="59">
        <v>0</v>
      </c>
      <c r="CM6" s="58">
        <v>1</v>
      </c>
      <c r="CN6" s="57">
        <v>0</v>
      </c>
      <c r="CO6" s="58">
        <v>1</v>
      </c>
      <c r="CP6" s="59">
        <v>3</v>
      </c>
      <c r="CQ6" s="60"/>
      <c r="CR6" s="60"/>
      <c r="CS6" s="61" t="e">
        <f t="shared" ref="CS6:CS15" si="4">+CR6/CQ6</f>
        <v>#DIV/0!</v>
      </c>
      <c r="CT6" s="60"/>
      <c r="CU6" s="60"/>
      <c r="CV6" s="61" t="e">
        <f t="shared" ref="CV6:CV15" si="5">+CU6/CT6</f>
        <v>#DIV/0!</v>
      </c>
      <c r="CW6" s="60"/>
      <c r="CX6" s="60"/>
      <c r="CY6" s="61" t="e">
        <f t="shared" ref="CY6:CY15" si="6">+CX6/CW6</f>
        <v>#DIV/0!</v>
      </c>
      <c r="CZ6" s="6"/>
      <c r="DA6" s="6"/>
      <c r="DB6" s="6"/>
      <c r="DC6" s="6"/>
      <c r="DD6" s="6"/>
      <c r="DE6" s="6"/>
      <c r="DF6" s="6"/>
      <c r="DG6" s="6"/>
      <c r="DH6" s="6"/>
    </row>
    <row r="7" spans="1:112" ht="15.75" x14ac:dyDescent="0.25">
      <c r="A7" s="22" t="s">
        <v>47</v>
      </c>
      <c r="B7" s="23" t="s">
        <v>48</v>
      </c>
      <c r="C7" s="24">
        <v>7</v>
      </c>
      <c r="D7" s="24">
        <v>6</v>
      </c>
      <c r="E7" s="25">
        <v>1.17</v>
      </c>
      <c r="F7" s="26">
        <v>240279.81</v>
      </c>
      <c r="G7" s="27">
        <v>266000</v>
      </c>
      <c r="H7" s="25">
        <v>0.9</v>
      </c>
      <c r="I7" s="24">
        <v>5</v>
      </c>
      <c r="J7" s="24">
        <v>7</v>
      </c>
      <c r="K7" s="25">
        <v>0.71</v>
      </c>
      <c r="L7" s="28">
        <v>24345</v>
      </c>
      <c r="M7" s="28">
        <v>21000</v>
      </c>
      <c r="N7" s="25">
        <v>1.1599999999999999</v>
      </c>
      <c r="O7" s="24">
        <v>3</v>
      </c>
      <c r="P7" s="29">
        <v>0.4</v>
      </c>
      <c r="Q7" s="25">
        <v>0.5</v>
      </c>
      <c r="R7" s="24"/>
      <c r="S7" s="24">
        <v>1</v>
      </c>
      <c r="T7" s="24"/>
      <c r="U7" s="24">
        <v>1</v>
      </c>
      <c r="V7" s="24"/>
      <c r="W7" s="24">
        <v>1</v>
      </c>
      <c r="X7" s="24">
        <v>2</v>
      </c>
      <c r="Y7" s="30"/>
      <c r="Z7" s="30"/>
      <c r="AA7" s="31" t="s">
        <v>42</v>
      </c>
      <c r="AB7" s="30"/>
      <c r="AC7" s="30"/>
      <c r="AD7" s="31" t="s">
        <v>42</v>
      </c>
      <c r="AE7" s="30"/>
      <c r="AF7" s="30"/>
      <c r="AG7" s="31" t="s">
        <v>42</v>
      </c>
      <c r="AJ7" s="32" t="s">
        <v>49</v>
      </c>
      <c r="AK7" s="33" t="s">
        <v>48</v>
      </c>
      <c r="AL7" s="34">
        <v>6</v>
      </c>
      <c r="AM7" s="35">
        <v>6</v>
      </c>
      <c r="AN7" s="25">
        <v>1</v>
      </c>
      <c r="AO7" s="36">
        <v>255293.52</v>
      </c>
      <c r="AP7" s="37">
        <v>266000</v>
      </c>
      <c r="AQ7" s="25">
        <v>0.96</v>
      </c>
      <c r="AR7" s="38">
        <v>4</v>
      </c>
      <c r="AS7" s="34">
        <v>5</v>
      </c>
      <c r="AT7" s="25">
        <v>0.8</v>
      </c>
      <c r="AU7" s="39">
        <v>6000</v>
      </c>
      <c r="AV7" s="40">
        <v>21000</v>
      </c>
      <c r="AW7" s="41">
        <v>0.28999999999999998</v>
      </c>
      <c r="AX7" s="38">
        <v>3</v>
      </c>
      <c r="AY7" s="25">
        <v>0.4</v>
      </c>
      <c r="AZ7" s="29">
        <v>0.4</v>
      </c>
      <c r="BA7" s="38">
        <v>1</v>
      </c>
      <c r="BB7" s="43">
        <v>1</v>
      </c>
      <c r="BC7" s="24"/>
      <c r="BD7" s="43">
        <v>1</v>
      </c>
      <c r="BE7" s="38"/>
      <c r="BF7" s="43">
        <v>1</v>
      </c>
      <c r="BG7" s="24">
        <v>2</v>
      </c>
      <c r="BH7" s="30"/>
      <c r="BI7" s="30"/>
      <c r="BJ7" s="31" t="s">
        <v>42</v>
      </c>
      <c r="BK7" s="30"/>
      <c r="BL7" s="30"/>
      <c r="BM7" s="31" t="s">
        <v>42</v>
      </c>
      <c r="BN7" s="30"/>
      <c r="BO7" s="30"/>
      <c r="BP7" s="31" t="s">
        <v>42</v>
      </c>
      <c r="BS7" s="44" t="s">
        <v>49</v>
      </c>
      <c r="BT7" s="45" t="s">
        <v>48</v>
      </c>
      <c r="BU7" s="46">
        <v>9</v>
      </c>
      <c r="BV7" s="47">
        <v>6</v>
      </c>
      <c r="BW7" s="48">
        <f t="shared" si="1"/>
        <v>1.5</v>
      </c>
      <c r="BX7" s="49">
        <v>258243.92</v>
      </c>
      <c r="BY7" s="50">
        <f t="shared" si="0"/>
        <v>266000</v>
      </c>
      <c r="BZ7" s="48">
        <f t="shared" ref="BZ7:BZ15" si="7">+BX7/BY7</f>
        <v>0.97084180451127822</v>
      </c>
      <c r="CA7" s="51">
        <v>9</v>
      </c>
      <c r="CB7" s="46">
        <v>9</v>
      </c>
      <c r="CC7" s="48">
        <f t="shared" si="2"/>
        <v>1</v>
      </c>
      <c r="CD7" s="52">
        <v>29800</v>
      </c>
      <c r="CE7" s="53">
        <f t="shared" si="3"/>
        <v>31500</v>
      </c>
      <c r="CF7" s="54">
        <v>0.95</v>
      </c>
      <c r="CG7" s="57">
        <v>4</v>
      </c>
      <c r="CH7" s="48">
        <v>0.4</v>
      </c>
      <c r="CI7" s="56">
        <v>0.4</v>
      </c>
      <c r="CJ7" s="57">
        <v>0</v>
      </c>
      <c r="CK7" s="58">
        <v>1</v>
      </c>
      <c r="CL7" s="59">
        <v>0</v>
      </c>
      <c r="CM7" s="58">
        <v>1</v>
      </c>
      <c r="CN7" s="57">
        <v>0</v>
      </c>
      <c r="CO7" s="58">
        <v>1</v>
      </c>
      <c r="CP7" s="59">
        <v>2</v>
      </c>
      <c r="CQ7" s="60"/>
      <c r="CR7" s="60"/>
      <c r="CS7" s="61" t="e">
        <f t="shared" si="4"/>
        <v>#DIV/0!</v>
      </c>
      <c r="CT7" s="60"/>
      <c r="CU7" s="60"/>
      <c r="CV7" s="61" t="e">
        <f t="shared" si="5"/>
        <v>#DIV/0!</v>
      </c>
      <c r="CW7" s="60"/>
      <c r="CX7" s="60"/>
      <c r="CY7" s="61" t="e">
        <f t="shared" si="6"/>
        <v>#DIV/0!</v>
      </c>
      <c r="CZ7" s="6"/>
      <c r="DA7" s="6"/>
      <c r="DB7" s="6"/>
      <c r="DC7" s="6"/>
      <c r="DD7" s="6"/>
      <c r="DE7" s="6"/>
      <c r="DF7" s="6"/>
      <c r="DG7" s="6"/>
      <c r="DH7" s="6"/>
    </row>
    <row r="8" spans="1:112" ht="15.75" x14ac:dyDescent="0.25">
      <c r="A8" s="22" t="s">
        <v>50</v>
      </c>
      <c r="B8" s="23" t="s">
        <v>41</v>
      </c>
      <c r="C8" s="24">
        <v>4</v>
      </c>
      <c r="D8" s="24">
        <v>2</v>
      </c>
      <c r="E8" s="25">
        <v>2</v>
      </c>
      <c r="F8" s="26">
        <v>55805.8</v>
      </c>
      <c r="G8" s="27">
        <v>76000</v>
      </c>
      <c r="H8" s="25">
        <v>0.73</v>
      </c>
      <c r="I8" s="24">
        <v>4</v>
      </c>
      <c r="J8" s="24">
        <v>4</v>
      </c>
      <c r="K8" s="25">
        <v>1</v>
      </c>
      <c r="L8" s="28">
        <v>16000</v>
      </c>
      <c r="M8" s="28">
        <v>7000</v>
      </c>
      <c r="N8" s="25">
        <v>2.29</v>
      </c>
      <c r="O8" s="24">
        <v>4</v>
      </c>
      <c r="P8" s="29">
        <v>0.4</v>
      </c>
      <c r="Q8" s="25">
        <v>2</v>
      </c>
      <c r="R8" s="24"/>
      <c r="S8" s="24">
        <v>1</v>
      </c>
      <c r="T8" s="24"/>
      <c r="U8" s="24">
        <v>1</v>
      </c>
      <c r="V8" s="24"/>
      <c r="W8" s="24">
        <v>1</v>
      </c>
      <c r="X8" s="24" t="s">
        <v>51</v>
      </c>
      <c r="Y8" s="30"/>
      <c r="Z8" s="30"/>
      <c r="AA8" s="31" t="s">
        <v>42</v>
      </c>
      <c r="AB8" s="30"/>
      <c r="AC8" s="30"/>
      <c r="AD8" s="31" t="s">
        <v>42</v>
      </c>
      <c r="AE8" s="30"/>
      <c r="AF8" s="30"/>
      <c r="AG8" s="31" t="s">
        <v>42</v>
      </c>
      <c r="AJ8" s="32" t="s">
        <v>52</v>
      </c>
      <c r="AK8" s="33" t="s">
        <v>48</v>
      </c>
      <c r="AL8" s="34">
        <v>5</v>
      </c>
      <c r="AM8" s="35">
        <v>6</v>
      </c>
      <c r="AN8" s="25">
        <v>0.83</v>
      </c>
      <c r="AO8" s="36">
        <v>183127</v>
      </c>
      <c r="AP8" s="37">
        <v>266000</v>
      </c>
      <c r="AQ8" s="25">
        <v>0.69</v>
      </c>
      <c r="AR8" s="38">
        <v>4</v>
      </c>
      <c r="AS8" s="34">
        <v>5</v>
      </c>
      <c r="AT8" s="25">
        <v>0.8</v>
      </c>
      <c r="AU8" s="39">
        <v>22500</v>
      </c>
      <c r="AV8" s="40">
        <v>17500</v>
      </c>
      <c r="AW8" s="41">
        <v>1.29</v>
      </c>
      <c r="AX8" s="38">
        <v>3</v>
      </c>
      <c r="AY8" s="25">
        <v>0.4</v>
      </c>
      <c r="AZ8" s="29">
        <v>0.4</v>
      </c>
      <c r="BA8" s="38"/>
      <c r="BB8" s="43">
        <v>1</v>
      </c>
      <c r="BC8" s="24"/>
      <c r="BD8" s="43">
        <v>1</v>
      </c>
      <c r="BE8" s="38"/>
      <c r="BF8" s="43">
        <v>1</v>
      </c>
      <c r="BG8" s="24">
        <v>2</v>
      </c>
      <c r="BH8" s="30"/>
      <c r="BI8" s="30"/>
      <c r="BJ8" s="31" t="s">
        <v>42</v>
      </c>
      <c r="BK8" s="30"/>
      <c r="BL8" s="30"/>
      <c r="BM8" s="31" t="s">
        <v>42</v>
      </c>
      <c r="BN8" s="30"/>
      <c r="BO8" s="30"/>
      <c r="BP8" s="31" t="s">
        <v>42</v>
      </c>
      <c r="BS8" s="44" t="s">
        <v>52</v>
      </c>
      <c r="BT8" s="45" t="s">
        <v>45</v>
      </c>
      <c r="BU8" s="46">
        <v>5</v>
      </c>
      <c r="BV8" s="47">
        <v>6</v>
      </c>
      <c r="BW8" s="48">
        <f t="shared" si="1"/>
        <v>0.83333333333333337</v>
      </c>
      <c r="BX8" s="49">
        <v>150367.07</v>
      </c>
      <c r="BY8" s="50">
        <f t="shared" si="0"/>
        <v>266000</v>
      </c>
      <c r="BZ8" s="48">
        <f t="shared" si="7"/>
        <v>0.56528973684210526</v>
      </c>
      <c r="CA8" s="51">
        <v>1</v>
      </c>
      <c r="CB8" s="46">
        <v>5</v>
      </c>
      <c r="CC8" s="48">
        <f t="shared" si="2"/>
        <v>0.2</v>
      </c>
      <c r="CD8" s="52">
        <f>6915+2605+4000</f>
        <v>13520</v>
      </c>
      <c r="CE8" s="53">
        <f t="shared" si="3"/>
        <v>17500</v>
      </c>
      <c r="CF8" s="54">
        <v>0.77</v>
      </c>
      <c r="CG8" s="57">
        <v>0</v>
      </c>
      <c r="CH8" s="48">
        <v>0</v>
      </c>
      <c r="CI8" s="56">
        <v>0</v>
      </c>
      <c r="CJ8" s="57">
        <v>0</v>
      </c>
      <c r="CK8" s="58">
        <v>1</v>
      </c>
      <c r="CL8" s="59">
        <v>0</v>
      </c>
      <c r="CM8" s="58">
        <v>1</v>
      </c>
      <c r="CN8" s="57">
        <v>0</v>
      </c>
      <c r="CO8" s="58">
        <v>1</v>
      </c>
      <c r="CP8" s="59">
        <v>1</v>
      </c>
      <c r="CQ8" s="60"/>
      <c r="CR8" s="60"/>
      <c r="CS8" s="61" t="e">
        <f t="shared" si="4"/>
        <v>#DIV/0!</v>
      </c>
      <c r="CT8" s="60"/>
      <c r="CU8" s="60"/>
      <c r="CV8" s="61" t="e">
        <f t="shared" si="5"/>
        <v>#DIV/0!</v>
      </c>
      <c r="CW8" s="60"/>
      <c r="CX8" s="60"/>
      <c r="CY8" s="61" t="e">
        <f t="shared" si="6"/>
        <v>#DIV/0!</v>
      </c>
      <c r="CZ8" s="6"/>
      <c r="DA8" s="6"/>
      <c r="DB8" s="6"/>
      <c r="DC8" s="6"/>
      <c r="DD8" s="6"/>
      <c r="DE8" s="6"/>
      <c r="DF8" s="6"/>
      <c r="DG8" s="6"/>
      <c r="DH8" s="6"/>
    </row>
    <row r="9" spans="1:112" ht="15.75" x14ac:dyDescent="0.25">
      <c r="A9" s="22" t="s">
        <v>53</v>
      </c>
      <c r="B9" s="23" t="s">
        <v>45</v>
      </c>
      <c r="C9" s="24">
        <v>3</v>
      </c>
      <c r="D9" s="24">
        <v>4</v>
      </c>
      <c r="E9" s="25">
        <v>0.75</v>
      </c>
      <c r="F9" s="26">
        <v>114955.27</v>
      </c>
      <c r="G9" s="27">
        <v>152000</v>
      </c>
      <c r="H9" s="25">
        <v>0.76</v>
      </c>
      <c r="I9" s="24">
        <v>2</v>
      </c>
      <c r="J9" s="24">
        <v>3</v>
      </c>
      <c r="K9" s="25">
        <v>0.67</v>
      </c>
      <c r="L9" s="28">
        <v>12000</v>
      </c>
      <c r="M9" s="28">
        <v>14000</v>
      </c>
      <c r="N9" s="25">
        <v>0.86</v>
      </c>
      <c r="O9" s="24">
        <v>1</v>
      </c>
      <c r="P9" s="29">
        <v>0.4</v>
      </c>
      <c r="Q9" s="25">
        <v>0.25</v>
      </c>
      <c r="R9" s="24"/>
      <c r="S9" s="24">
        <v>1</v>
      </c>
      <c r="T9" s="24"/>
      <c r="U9" s="24">
        <v>1</v>
      </c>
      <c r="V9" s="24"/>
      <c r="W9" s="24">
        <v>1</v>
      </c>
      <c r="X9" s="24">
        <v>1</v>
      </c>
      <c r="Y9" s="30"/>
      <c r="Z9" s="30"/>
      <c r="AA9" s="31" t="s">
        <v>42</v>
      </c>
      <c r="AB9" s="30"/>
      <c r="AC9" s="30"/>
      <c r="AD9" s="31" t="s">
        <v>42</v>
      </c>
      <c r="AE9" s="30"/>
      <c r="AF9" s="30"/>
      <c r="AG9" s="31" t="s">
        <v>42</v>
      </c>
      <c r="AJ9" s="32" t="s">
        <v>40</v>
      </c>
      <c r="AK9" s="33" t="s">
        <v>41</v>
      </c>
      <c r="AL9" s="34">
        <v>8</v>
      </c>
      <c r="AM9" s="35">
        <v>6</v>
      </c>
      <c r="AN9" s="25">
        <v>1.33</v>
      </c>
      <c r="AO9" s="36">
        <v>303489.21000000002</v>
      </c>
      <c r="AP9" s="37">
        <v>266000</v>
      </c>
      <c r="AQ9" s="25">
        <v>1.1399999999999999</v>
      </c>
      <c r="AR9" s="38">
        <v>7</v>
      </c>
      <c r="AS9" s="34">
        <v>8</v>
      </c>
      <c r="AT9" s="25">
        <v>0.88</v>
      </c>
      <c r="AU9" s="39">
        <v>33815</v>
      </c>
      <c r="AV9" s="40">
        <v>28000</v>
      </c>
      <c r="AW9" s="41">
        <v>1.21</v>
      </c>
      <c r="AX9" s="38">
        <v>6</v>
      </c>
      <c r="AY9" s="25">
        <v>0.4</v>
      </c>
      <c r="AZ9" s="29">
        <v>0.4</v>
      </c>
      <c r="BA9" s="38">
        <v>1</v>
      </c>
      <c r="BB9" s="43">
        <v>1</v>
      </c>
      <c r="BC9" s="24"/>
      <c r="BD9" s="43">
        <v>1</v>
      </c>
      <c r="BE9" s="38">
        <v>2</v>
      </c>
      <c r="BF9" s="43">
        <v>1</v>
      </c>
      <c r="BG9" s="24">
        <v>4</v>
      </c>
      <c r="BH9" s="30"/>
      <c r="BI9" s="30"/>
      <c r="BJ9" s="31" t="s">
        <v>42</v>
      </c>
      <c r="BK9" s="30"/>
      <c r="BL9" s="30"/>
      <c r="BM9" s="31" t="s">
        <v>42</v>
      </c>
      <c r="BN9" s="30"/>
      <c r="BO9" s="30"/>
      <c r="BP9" s="31" t="s">
        <v>42</v>
      </c>
      <c r="BS9" s="44" t="s">
        <v>40</v>
      </c>
      <c r="BT9" s="45" t="s">
        <v>41</v>
      </c>
      <c r="BU9" s="46">
        <v>6</v>
      </c>
      <c r="BV9" s="47">
        <v>6</v>
      </c>
      <c r="BW9" s="48">
        <f t="shared" si="1"/>
        <v>1</v>
      </c>
      <c r="BX9" s="49">
        <v>185211.08</v>
      </c>
      <c r="BY9" s="50">
        <f t="shared" si="0"/>
        <v>266000</v>
      </c>
      <c r="BZ9" s="48">
        <f t="shared" si="7"/>
        <v>0.69628225563909774</v>
      </c>
      <c r="CA9" s="51">
        <v>3</v>
      </c>
      <c r="CB9" s="46">
        <v>6</v>
      </c>
      <c r="CC9" s="48">
        <f t="shared" si="2"/>
        <v>0.5</v>
      </c>
      <c r="CD9" s="52">
        <f>5000.01+5000.01+5000.01+3300+11320.5+12395.01</f>
        <v>42015.54</v>
      </c>
      <c r="CE9" s="53">
        <f t="shared" si="3"/>
        <v>21000</v>
      </c>
      <c r="CF9" s="54">
        <v>2.0007000000000001</v>
      </c>
      <c r="CG9" s="57">
        <v>2</v>
      </c>
      <c r="CH9" s="48">
        <v>0.4</v>
      </c>
      <c r="CI9" s="56">
        <v>0.4</v>
      </c>
      <c r="CJ9" s="57">
        <v>0</v>
      </c>
      <c r="CK9" s="58">
        <v>1</v>
      </c>
      <c r="CL9" s="59">
        <v>1</v>
      </c>
      <c r="CM9" s="58">
        <v>1</v>
      </c>
      <c r="CN9" s="57">
        <v>1</v>
      </c>
      <c r="CO9" s="58">
        <v>1</v>
      </c>
      <c r="CP9" s="59">
        <v>3</v>
      </c>
      <c r="CQ9" s="60"/>
      <c r="CR9" s="60"/>
      <c r="CS9" s="61" t="e">
        <f t="shared" si="4"/>
        <v>#DIV/0!</v>
      </c>
      <c r="CT9" s="60"/>
      <c r="CU9" s="60"/>
      <c r="CV9" s="61" t="e">
        <f t="shared" si="5"/>
        <v>#DIV/0!</v>
      </c>
      <c r="CW9" s="60"/>
      <c r="CX9" s="60"/>
      <c r="CY9" s="61" t="e">
        <f t="shared" si="6"/>
        <v>#DIV/0!</v>
      </c>
      <c r="CZ9" s="6"/>
      <c r="DA9" s="6"/>
      <c r="DB9" s="6"/>
      <c r="DC9" s="6"/>
      <c r="DD9" s="6"/>
      <c r="DE9" s="6"/>
      <c r="DF9" s="6"/>
      <c r="DG9" s="6"/>
      <c r="DH9" s="6"/>
    </row>
    <row r="10" spans="1:112" ht="15.75" x14ac:dyDescent="0.25">
      <c r="A10" s="22" t="s">
        <v>54</v>
      </c>
      <c r="B10" s="23" t="s">
        <v>48</v>
      </c>
      <c r="C10" s="24">
        <v>3</v>
      </c>
      <c r="D10" s="24">
        <v>3</v>
      </c>
      <c r="E10" s="25">
        <v>1</v>
      </c>
      <c r="F10" s="26">
        <v>86932.04</v>
      </c>
      <c r="G10" s="27">
        <v>114000</v>
      </c>
      <c r="H10" s="25">
        <v>0.76</v>
      </c>
      <c r="I10" s="24">
        <v>3</v>
      </c>
      <c r="J10" s="24">
        <v>3</v>
      </c>
      <c r="K10" s="25">
        <v>1</v>
      </c>
      <c r="L10" s="28">
        <v>13000</v>
      </c>
      <c r="M10" s="28">
        <v>10500</v>
      </c>
      <c r="N10" s="25">
        <v>1.24</v>
      </c>
      <c r="O10" s="24">
        <v>2</v>
      </c>
      <c r="P10" s="29">
        <v>0.4</v>
      </c>
      <c r="Q10" s="25">
        <v>0.67</v>
      </c>
      <c r="R10" s="24"/>
      <c r="S10" s="24">
        <v>1</v>
      </c>
      <c r="T10" s="24"/>
      <c r="U10" s="24">
        <v>1</v>
      </c>
      <c r="V10" s="24"/>
      <c r="W10" s="24">
        <v>1</v>
      </c>
      <c r="X10" s="24">
        <v>2</v>
      </c>
      <c r="Y10" s="30"/>
      <c r="Z10" s="30"/>
      <c r="AA10" s="31" t="s">
        <v>42</v>
      </c>
      <c r="AB10" s="30"/>
      <c r="AC10" s="30"/>
      <c r="AD10" s="31" t="s">
        <v>42</v>
      </c>
      <c r="AE10" s="30"/>
      <c r="AF10" s="30"/>
      <c r="AG10" s="31" t="s">
        <v>42</v>
      </c>
      <c r="AJ10" s="32" t="s">
        <v>55</v>
      </c>
      <c r="AK10" s="33" t="s">
        <v>41</v>
      </c>
      <c r="AL10" s="34">
        <v>5</v>
      </c>
      <c r="AM10" s="35">
        <v>6</v>
      </c>
      <c r="AN10" s="25">
        <v>0.83</v>
      </c>
      <c r="AO10" s="36">
        <v>143167.70000000001</v>
      </c>
      <c r="AP10" s="37">
        <v>266000</v>
      </c>
      <c r="AQ10" s="25">
        <v>0.54</v>
      </c>
      <c r="AR10" s="38">
        <v>3</v>
      </c>
      <c r="AS10" s="34">
        <v>5</v>
      </c>
      <c r="AT10" s="25">
        <v>0.6</v>
      </c>
      <c r="AU10" s="39">
        <v>32765</v>
      </c>
      <c r="AV10" s="40">
        <v>17500</v>
      </c>
      <c r="AW10" s="41">
        <v>1.87</v>
      </c>
      <c r="AX10" s="64">
        <v>3</v>
      </c>
      <c r="AY10" s="25">
        <v>0.4</v>
      </c>
      <c r="AZ10" s="29">
        <v>0.4</v>
      </c>
      <c r="BA10" s="38"/>
      <c r="BB10" s="43">
        <v>1</v>
      </c>
      <c r="BC10" s="24">
        <v>1</v>
      </c>
      <c r="BD10" s="43">
        <v>1</v>
      </c>
      <c r="BE10" s="38"/>
      <c r="BF10" s="43">
        <v>1</v>
      </c>
      <c r="BG10" s="24">
        <v>3</v>
      </c>
      <c r="BH10" s="30"/>
      <c r="BI10" s="30"/>
      <c r="BJ10" s="31" t="s">
        <v>42</v>
      </c>
      <c r="BK10" s="30"/>
      <c r="BL10" s="30"/>
      <c r="BM10" s="31" t="s">
        <v>42</v>
      </c>
      <c r="BN10" s="30"/>
      <c r="BO10" s="30"/>
      <c r="BP10" s="31" t="s">
        <v>42</v>
      </c>
      <c r="BS10" s="44" t="s">
        <v>55</v>
      </c>
      <c r="BT10" s="45" t="s">
        <v>41</v>
      </c>
      <c r="BU10" s="46">
        <v>4</v>
      </c>
      <c r="BV10" s="47">
        <v>6</v>
      </c>
      <c r="BW10" s="48">
        <f t="shared" si="1"/>
        <v>0.66666666666666663</v>
      </c>
      <c r="BX10" s="49">
        <v>101657.08</v>
      </c>
      <c r="BY10" s="50">
        <f t="shared" si="0"/>
        <v>266000</v>
      </c>
      <c r="BZ10" s="48">
        <f t="shared" si="7"/>
        <v>0.38216947368421056</v>
      </c>
      <c r="CA10" s="51">
        <v>3</v>
      </c>
      <c r="CB10" s="46">
        <v>4</v>
      </c>
      <c r="CC10" s="48">
        <f t="shared" si="2"/>
        <v>0.75</v>
      </c>
      <c r="CD10" s="65">
        <f>5000+5000+1200</f>
        <v>11200</v>
      </c>
      <c r="CE10" s="53">
        <f t="shared" si="3"/>
        <v>14000</v>
      </c>
      <c r="CF10" s="54">
        <v>0.8</v>
      </c>
      <c r="CG10" s="66">
        <v>3</v>
      </c>
      <c r="CH10" s="48">
        <v>0.4</v>
      </c>
      <c r="CI10" s="56">
        <v>0.4</v>
      </c>
      <c r="CJ10" s="57">
        <v>1</v>
      </c>
      <c r="CK10" s="58">
        <v>1</v>
      </c>
      <c r="CL10" s="59">
        <v>0</v>
      </c>
      <c r="CM10" s="58">
        <v>1</v>
      </c>
      <c r="CN10" s="57">
        <v>0</v>
      </c>
      <c r="CO10" s="58">
        <v>1</v>
      </c>
      <c r="CP10" s="59">
        <v>3</v>
      </c>
      <c r="CQ10" s="60"/>
      <c r="CR10" s="60"/>
      <c r="CS10" s="61" t="e">
        <f t="shared" si="4"/>
        <v>#DIV/0!</v>
      </c>
      <c r="CT10" s="60"/>
      <c r="CU10" s="60"/>
      <c r="CV10" s="61" t="e">
        <f t="shared" si="5"/>
        <v>#DIV/0!</v>
      </c>
      <c r="CW10" s="60"/>
      <c r="CX10" s="60"/>
      <c r="CY10" s="61" t="e">
        <f t="shared" si="6"/>
        <v>#DIV/0!</v>
      </c>
      <c r="CZ10" s="6"/>
      <c r="DA10" s="6"/>
      <c r="DB10" s="6"/>
      <c r="DC10" s="6"/>
      <c r="DD10" s="6"/>
      <c r="DE10" s="6"/>
      <c r="DF10" s="6"/>
      <c r="DG10" s="6"/>
      <c r="DH10" s="6"/>
    </row>
    <row r="11" spans="1:112" ht="15.75" x14ac:dyDescent="0.25">
      <c r="A11" s="22" t="s">
        <v>56</v>
      </c>
      <c r="B11" s="23" t="s">
        <v>41</v>
      </c>
      <c r="C11" s="24">
        <v>6</v>
      </c>
      <c r="D11" s="24">
        <v>6</v>
      </c>
      <c r="E11" s="25">
        <v>1</v>
      </c>
      <c r="F11" s="26">
        <v>150730</v>
      </c>
      <c r="G11" s="27">
        <v>266000</v>
      </c>
      <c r="H11" s="25">
        <v>0.56999999999999995</v>
      </c>
      <c r="I11" s="24">
        <v>6</v>
      </c>
      <c r="J11" s="24">
        <v>6</v>
      </c>
      <c r="K11" s="25">
        <v>1</v>
      </c>
      <c r="L11" s="28">
        <v>18200</v>
      </c>
      <c r="M11" s="28">
        <v>21000</v>
      </c>
      <c r="N11" s="25">
        <v>0.87</v>
      </c>
      <c r="O11" s="24">
        <v>3</v>
      </c>
      <c r="P11" s="29">
        <v>0.4</v>
      </c>
      <c r="Q11" s="25">
        <v>0.5</v>
      </c>
      <c r="R11" s="24"/>
      <c r="S11" s="24">
        <v>1</v>
      </c>
      <c r="T11" s="24"/>
      <c r="U11" s="24">
        <v>1</v>
      </c>
      <c r="V11" s="24">
        <v>1</v>
      </c>
      <c r="W11" s="24">
        <v>1</v>
      </c>
      <c r="X11" s="24">
        <v>3</v>
      </c>
      <c r="Y11" s="30"/>
      <c r="Z11" s="30"/>
      <c r="AA11" s="31" t="s">
        <v>42</v>
      </c>
      <c r="AB11" s="30"/>
      <c r="AC11" s="30"/>
      <c r="AD11" s="31" t="s">
        <v>42</v>
      </c>
      <c r="AE11" s="30"/>
      <c r="AF11" s="30"/>
      <c r="AG11" s="31" t="s">
        <v>42</v>
      </c>
      <c r="AJ11" s="32" t="s">
        <v>57</v>
      </c>
      <c r="AK11" s="33" t="s">
        <v>45</v>
      </c>
      <c r="AL11" s="34">
        <v>2</v>
      </c>
      <c r="AM11" s="35">
        <v>6</v>
      </c>
      <c r="AN11" s="25">
        <v>0.33</v>
      </c>
      <c r="AO11" s="67">
        <v>62034.81</v>
      </c>
      <c r="AP11" s="37">
        <v>228000</v>
      </c>
      <c r="AQ11" s="25">
        <v>0.27</v>
      </c>
      <c r="AR11" s="68">
        <v>2</v>
      </c>
      <c r="AS11" s="34">
        <v>2</v>
      </c>
      <c r="AT11" s="25">
        <v>1</v>
      </c>
      <c r="AU11" s="69">
        <v>10000</v>
      </c>
      <c r="AV11" s="40">
        <v>7000</v>
      </c>
      <c r="AW11" s="41">
        <v>1.43</v>
      </c>
      <c r="AX11" s="38">
        <v>0</v>
      </c>
      <c r="AY11" s="25">
        <v>0.4</v>
      </c>
      <c r="AZ11" s="29">
        <v>0</v>
      </c>
      <c r="BA11" s="68"/>
      <c r="BB11" s="43">
        <v>1</v>
      </c>
      <c r="BC11" s="24"/>
      <c r="BD11" s="43">
        <v>1</v>
      </c>
      <c r="BE11" s="24"/>
      <c r="BF11" s="43">
        <v>1</v>
      </c>
      <c r="BG11" s="24">
        <v>1</v>
      </c>
      <c r="BH11" s="30"/>
      <c r="BI11" s="30"/>
      <c r="BJ11" s="31" t="s">
        <v>42</v>
      </c>
      <c r="BK11" s="30"/>
      <c r="BL11" s="30"/>
      <c r="BM11" s="31" t="s">
        <v>42</v>
      </c>
      <c r="BN11" s="30"/>
      <c r="BO11" s="30"/>
      <c r="BP11" s="31" t="s">
        <v>42</v>
      </c>
      <c r="BS11" s="44" t="s">
        <v>58</v>
      </c>
      <c r="BT11" s="45" t="s">
        <v>45</v>
      </c>
      <c r="BU11" s="46">
        <v>4</v>
      </c>
      <c r="BV11" s="47">
        <v>6</v>
      </c>
      <c r="BW11" s="48">
        <f t="shared" si="1"/>
        <v>0.66666666666666663</v>
      </c>
      <c r="BX11" s="70">
        <v>185863.02</v>
      </c>
      <c r="BY11" s="50">
        <f t="shared" ref="BY11:BY18" si="8">BV11*38000</f>
        <v>228000</v>
      </c>
      <c r="BZ11" s="48">
        <f t="shared" si="7"/>
        <v>0.81518868421052626</v>
      </c>
      <c r="CA11" s="71">
        <v>1</v>
      </c>
      <c r="CB11" s="46">
        <v>4</v>
      </c>
      <c r="CC11" s="48">
        <f t="shared" si="2"/>
        <v>0.25</v>
      </c>
      <c r="CD11" s="72">
        <f>7000+5000</f>
        <v>12000</v>
      </c>
      <c r="CE11" s="53">
        <f t="shared" si="3"/>
        <v>14000</v>
      </c>
      <c r="CF11" s="54">
        <v>0.86</v>
      </c>
      <c r="CG11" s="57">
        <v>0</v>
      </c>
      <c r="CH11" s="48">
        <v>0</v>
      </c>
      <c r="CI11" s="56">
        <v>0</v>
      </c>
      <c r="CJ11" s="73">
        <v>0</v>
      </c>
      <c r="CK11" s="58">
        <v>1</v>
      </c>
      <c r="CL11" s="59">
        <v>0</v>
      </c>
      <c r="CM11" s="58">
        <v>1</v>
      </c>
      <c r="CN11" s="59">
        <v>0</v>
      </c>
      <c r="CO11" s="58">
        <v>1</v>
      </c>
      <c r="CP11" s="59">
        <v>1</v>
      </c>
      <c r="CQ11" s="60"/>
      <c r="CR11" s="60"/>
      <c r="CS11" s="61" t="e">
        <f t="shared" si="4"/>
        <v>#DIV/0!</v>
      </c>
      <c r="CT11" s="60"/>
      <c r="CU11" s="60"/>
      <c r="CV11" s="61" t="e">
        <f t="shared" si="5"/>
        <v>#DIV/0!</v>
      </c>
      <c r="CW11" s="60"/>
      <c r="CX11" s="60"/>
      <c r="CY11" s="61" t="e">
        <f t="shared" si="6"/>
        <v>#DIV/0!</v>
      </c>
      <c r="CZ11" s="6"/>
      <c r="DA11" s="6"/>
      <c r="DB11" s="6"/>
      <c r="DC11" s="6"/>
      <c r="DD11" s="6"/>
      <c r="DE11" s="6"/>
      <c r="DF11" s="6"/>
      <c r="DG11" s="6"/>
      <c r="DH11" s="6"/>
    </row>
    <row r="12" spans="1:112" ht="15.75" x14ac:dyDescent="0.25">
      <c r="A12" s="22" t="s">
        <v>52</v>
      </c>
      <c r="B12" s="23" t="s">
        <v>48</v>
      </c>
      <c r="C12" s="24">
        <v>5</v>
      </c>
      <c r="D12" s="24">
        <v>6</v>
      </c>
      <c r="E12" s="25">
        <v>0.83</v>
      </c>
      <c r="F12" s="26">
        <v>174510</v>
      </c>
      <c r="G12" s="27">
        <v>266000</v>
      </c>
      <c r="H12" s="25">
        <v>0.66</v>
      </c>
      <c r="I12" s="24">
        <v>4</v>
      </c>
      <c r="J12" s="24">
        <v>5</v>
      </c>
      <c r="K12" s="25">
        <v>0.8</v>
      </c>
      <c r="L12" s="28">
        <v>22500</v>
      </c>
      <c r="M12" s="28">
        <v>21000</v>
      </c>
      <c r="N12" s="25">
        <v>1.07</v>
      </c>
      <c r="O12" s="24">
        <v>3</v>
      </c>
      <c r="P12" s="29">
        <v>0.4</v>
      </c>
      <c r="Q12" s="25">
        <v>0.5</v>
      </c>
      <c r="R12" s="24"/>
      <c r="S12" s="24">
        <v>1</v>
      </c>
      <c r="T12" s="24"/>
      <c r="U12" s="24">
        <v>1</v>
      </c>
      <c r="V12" s="24"/>
      <c r="W12" s="24">
        <v>1</v>
      </c>
      <c r="X12" s="24">
        <v>2</v>
      </c>
      <c r="Y12" s="30"/>
      <c r="Z12" s="30"/>
      <c r="AA12" s="31" t="s">
        <v>42</v>
      </c>
      <c r="AB12" s="30"/>
      <c r="AC12" s="30"/>
      <c r="AD12" s="31" t="s">
        <v>42</v>
      </c>
      <c r="AE12" s="30"/>
      <c r="AF12" s="30"/>
      <c r="AG12" s="31" t="s">
        <v>42</v>
      </c>
      <c r="AJ12" s="32" t="s">
        <v>59</v>
      </c>
      <c r="AK12" s="33"/>
      <c r="AL12" s="74">
        <v>2</v>
      </c>
      <c r="AM12" s="75">
        <v>4</v>
      </c>
      <c r="AN12" s="25">
        <v>0.5</v>
      </c>
      <c r="AO12" s="67">
        <v>106055.36</v>
      </c>
      <c r="AP12" s="37">
        <v>152000</v>
      </c>
      <c r="AQ12" s="25">
        <v>0.7</v>
      </c>
      <c r="AR12" s="68">
        <v>1</v>
      </c>
      <c r="AS12" s="74">
        <v>2</v>
      </c>
      <c r="AT12" s="25">
        <v>0.5</v>
      </c>
      <c r="AU12" s="69">
        <v>0</v>
      </c>
      <c r="AV12" s="40">
        <v>7000</v>
      </c>
      <c r="AW12" s="41">
        <v>0</v>
      </c>
      <c r="AX12" s="68">
        <v>0</v>
      </c>
      <c r="AY12" s="25">
        <v>0.4</v>
      </c>
      <c r="AZ12" s="29">
        <v>0</v>
      </c>
      <c r="BA12" s="38"/>
      <c r="BB12" s="43">
        <v>1</v>
      </c>
      <c r="BC12" s="24"/>
      <c r="BD12" s="43">
        <v>1</v>
      </c>
      <c r="BE12" s="24"/>
      <c r="BF12" s="43">
        <v>1</v>
      </c>
      <c r="BG12" s="24" t="s">
        <v>60</v>
      </c>
      <c r="BH12" s="30"/>
      <c r="BI12" s="30"/>
      <c r="BJ12" s="31" t="s">
        <v>42</v>
      </c>
      <c r="BK12" s="30"/>
      <c r="BL12" s="30"/>
      <c r="BM12" s="31" t="s">
        <v>42</v>
      </c>
      <c r="BN12" s="30"/>
      <c r="BO12" s="30"/>
      <c r="BP12" s="31" t="s">
        <v>42</v>
      </c>
      <c r="BS12" s="44" t="s">
        <v>61</v>
      </c>
      <c r="BT12" s="45" t="s">
        <v>62</v>
      </c>
      <c r="BU12" s="76">
        <v>0</v>
      </c>
      <c r="BV12" s="51">
        <v>4</v>
      </c>
      <c r="BW12" s="48">
        <f t="shared" si="1"/>
        <v>0</v>
      </c>
      <c r="BX12" s="70">
        <v>52440.4</v>
      </c>
      <c r="BY12" s="50">
        <f t="shared" si="8"/>
        <v>152000</v>
      </c>
      <c r="BZ12" s="48">
        <f t="shared" si="7"/>
        <v>0.34500263157894739</v>
      </c>
      <c r="CA12" s="71">
        <v>1</v>
      </c>
      <c r="CB12" s="77">
        <v>1</v>
      </c>
      <c r="CC12" s="48">
        <f t="shared" si="2"/>
        <v>1</v>
      </c>
      <c r="CD12" s="72">
        <v>0</v>
      </c>
      <c r="CE12" s="53">
        <f t="shared" ref="CE12:CE18" si="9">3500*BU13</f>
        <v>3500</v>
      </c>
      <c r="CF12" s="54">
        <v>0</v>
      </c>
      <c r="CG12" s="57">
        <v>0</v>
      </c>
      <c r="CH12" s="48">
        <v>0</v>
      </c>
      <c r="CI12" s="56">
        <v>0.4</v>
      </c>
      <c r="CJ12" s="66">
        <v>0</v>
      </c>
      <c r="CK12" s="58">
        <v>1</v>
      </c>
      <c r="CL12" s="59">
        <v>0</v>
      </c>
      <c r="CM12" s="58">
        <v>1</v>
      </c>
      <c r="CN12" s="59">
        <v>0</v>
      </c>
      <c r="CO12" s="58">
        <v>1</v>
      </c>
      <c r="CP12" s="59">
        <v>0</v>
      </c>
      <c r="CQ12" s="60"/>
      <c r="CR12" s="60"/>
      <c r="CS12" s="61" t="e">
        <f t="shared" si="4"/>
        <v>#DIV/0!</v>
      </c>
      <c r="CT12" s="60"/>
      <c r="CU12" s="60"/>
      <c r="CV12" s="61" t="e">
        <f t="shared" si="5"/>
        <v>#DIV/0!</v>
      </c>
      <c r="CW12" s="60"/>
      <c r="CX12" s="60"/>
      <c r="CY12" s="61" t="e">
        <f t="shared" si="6"/>
        <v>#DIV/0!</v>
      </c>
      <c r="CZ12" s="6"/>
      <c r="DA12" s="6"/>
      <c r="DB12" s="6"/>
      <c r="DC12" s="6"/>
      <c r="DD12" s="6"/>
      <c r="DE12" s="6"/>
      <c r="DF12" s="6"/>
      <c r="DG12" s="6"/>
      <c r="DH12" s="6"/>
    </row>
    <row r="13" spans="1:112" ht="15.75" x14ac:dyDescent="0.25">
      <c r="A13" s="22" t="s">
        <v>49</v>
      </c>
      <c r="B13" s="23" t="s">
        <v>41</v>
      </c>
      <c r="C13" s="24">
        <v>9</v>
      </c>
      <c r="D13" s="24">
        <v>6</v>
      </c>
      <c r="E13" s="25">
        <v>1.5</v>
      </c>
      <c r="F13" s="26">
        <v>265720.96000000002</v>
      </c>
      <c r="G13" s="27">
        <v>266000</v>
      </c>
      <c r="H13" s="25">
        <v>1</v>
      </c>
      <c r="I13" s="24">
        <v>7</v>
      </c>
      <c r="J13" s="24">
        <v>9</v>
      </c>
      <c r="K13" s="25">
        <v>0.78</v>
      </c>
      <c r="L13" s="28">
        <v>45575</v>
      </c>
      <c r="M13" s="28">
        <v>21000</v>
      </c>
      <c r="N13" s="25">
        <v>2.17</v>
      </c>
      <c r="O13" s="24">
        <v>5</v>
      </c>
      <c r="P13" s="29">
        <v>0.4</v>
      </c>
      <c r="Q13" s="25">
        <v>0.83</v>
      </c>
      <c r="R13" s="24">
        <v>1</v>
      </c>
      <c r="S13" s="24">
        <v>1</v>
      </c>
      <c r="T13" s="24"/>
      <c r="U13" s="24">
        <v>1</v>
      </c>
      <c r="V13" s="24"/>
      <c r="W13" s="24">
        <v>1</v>
      </c>
      <c r="X13" s="24">
        <v>3</v>
      </c>
      <c r="Y13" s="30"/>
      <c r="Z13" s="30"/>
      <c r="AA13" s="31" t="s">
        <v>42</v>
      </c>
      <c r="AB13" s="30"/>
      <c r="AC13" s="30"/>
      <c r="AD13" s="31" t="s">
        <v>42</v>
      </c>
      <c r="AE13" s="30"/>
      <c r="AF13" s="30"/>
      <c r="AG13" s="31" t="s">
        <v>42</v>
      </c>
      <c r="AJ13" s="32" t="s">
        <v>61</v>
      </c>
      <c r="AK13" s="33" t="s">
        <v>41</v>
      </c>
      <c r="AL13" s="74">
        <v>3</v>
      </c>
      <c r="AM13" s="75">
        <v>4</v>
      </c>
      <c r="AN13" s="25">
        <v>0.75</v>
      </c>
      <c r="AO13" s="67">
        <v>59763.08</v>
      </c>
      <c r="AP13" s="37">
        <v>152000</v>
      </c>
      <c r="AQ13" s="25">
        <v>0.39</v>
      </c>
      <c r="AR13" s="68">
        <v>1</v>
      </c>
      <c r="AS13" s="74">
        <v>3</v>
      </c>
      <c r="AT13" s="25">
        <v>0.33</v>
      </c>
      <c r="AU13" s="69">
        <v>9200</v>
      </c>
      <c r="AV13" s="40">
        <v>10500</v>
      </c>
      <c r="AW13" s="41">
        <v>0.9</v>
      </c>
      <c r="AX13" s="38">
        <v>1</v>
      </c>
      <c r="AY13" s="25">
        <v>0.4</v>
      </c>
      <c r="AZ13" s="29">
        <v>0.4</v>
      </c>
      <c r="BA13" s="64">
        <v>1</v>
      </c>
      <c r="BB13" s="43">
        <v>1</v>
      </c>
      <c r="BC13" s="24"/>
      <c r="BD13" s="43">
        <v>1</v>
      </c>
      <c r="BE13" s="24"/>
      <c r="BF13" s="43">
        <v>1</v>
      </c>
      <c r="BG13" s="24">
        <v>3</v>
      </c>
      <c r="BH13" s="30"/>
      <c r="BI13" s="30"/>
      <c r="BJ13" s="31" t="s">
        <v>42</v>
      </c>
      <c r="BK13" s="30"/>
      <c r="BL13" s="30"/>
      <c r="BM13" s="31" t="s">
        <v>42</v>
      </c>
      <c r="BN13" s="30"/>
      <c r="BO13" s="30"/>
      <c r="BP13" s="31" t="s">
        <v>42</v>
      </c>
      <c r="BS13" s="44" t="s">
        <v>54</v>
      </c>
      <c r="BT13" s="45" t="s">
        <v>45</v>
      </c>
      <c r="BU13" s="77">
        <v>1</v>
      </c>
      <c r="BV13" s="78">
        <v>4</v>
      </c>
      <c r="BW13" s="48">
        <f t="shared" si="1"/>
        <v>0.25</v>
      </c>
      <c r="BX13" s="70">
        <v>0</v>
      </c>
      <c r="BY13" s="50">
        <f t="shared" si="8"/>
        <v>152000</v>
      </c>
      <c r="BZ13" s="48">
        <f t="shared" si="7"/>
        <v>0</v>
      </c>
      <c r="CA13" s="71">
        <v>0</v>
      </c>
      <c r="CB13" s="77">
        <v>0</v>
      </c>
      <c r="CC13" s="48" t="e">
        <f t="shared" si="2"/>
        <v>#DIV/0!</v>
      </c>
      <c r="CD13" s="72">
        <v>8000</v>
      </c>
      <c r="CE13" s="53">
        <f t="shared" si="9"/>
        <v>0</v>
      </c>
      <c r="CF13" s="54">
        <v>2.29</v>
      </c>
      <c r="CG13" s="57">
        <v>0</v>
      </c>
      <c r="CH13" s="48">
        <v>0</v>
      </c>
      <c r="CI13" s="56">
        <v>0</v>
      </c>
      <c r="CJ13" s="57">
        <v>0</v>
      </c>
      <c r="CK13" s="58">
        <v>1</v>
      </c>
      <c r="CL13" s="59">
        <v>0</v>
      </c>
      <c r="CM13" s="58">
        <v>1</v>
      </c>
      <c r="CN13" s="59">
        <v>0</v>
      </c>
      <c r="CO13" s="58">
        <v>1</v>
      </c>
      <c r="CP13" s="59">
        <v>1</v>
      </c>
      <c r="CQ13" s="60"/>
      <c r="CR13" s="60"/>
      <c r="CS13" s="61" t="e">
        <f t="shared" si="4"/>
        <v>#DIV/0!</v>
      </c>
      <c r="CT13" s="60"/>
      <c r="CU13" s="60"/>
      <c r="CV13" s="61" t="e">
        <f t="shared" si="5"/>
        <v>#DIV/0!</v>
      </c>
      <c r="CW13" s="60"/>
      <c r="CX13" s="60"/>
      <c r="CY13" s="61" t="e">
        <f t="shared" si="6"/>
        <v>#DIV/0!</v>
      </c>
      <c r="CZ13" s="6"/>
      <c r="DA13" s="6"/>
      <c r="DB13" s="6"/>
      <c r="DC13" s="6"/>
      <c r="DD13" s="6"/>
      <c r="DE13" s="6"/>
      <c r="DF13" s="6"/>
      <c r="DG13" s="6"/>
      <c r="DH13" s="6"/>
    </row>
    <row r="14" spans="1:112" ht="15.75" x14ac:dyDescent="0.25">
      <c r="A14" s="22" t="s">
        <v>63</v>
      </c>
      <c r="B14" s="23" t="s">
        <v>41</v>
      </c>
      <c r="C14" s="24">
        <v>10</v>
      </c>
      <c r="D14" s="24">
        <v>6</v>
      </c>
      <c r="E14" s="25">
        <v>1.67</v>
      </c>
      <c r="F14" s="26">
        <v>287037.33</v>
      </c>
      <c r="G14" s="27">
        <v>266000</v>
      </c>
      <c r="H14" s="25">
        <v>1.08</v>
      </c>
      <c r="I14" s="24">
        <v>5</v>
      </c>
      <c r="J14" s="24">
        <v>10</v>
      </c>
      <c r="K14" s="25">
        <v>0.5</v>
      </c>
      <c r="L14" s="28">
        <v>50194</v>
      </c>
      <c r="M14" s="28">
        <v>21000</v>
      </c>
      <c r="N14" s="25">
        <v>2.39</v>
      </c>
      <c r="O14" s="24">
        <v>4</v>
      </c>
      <c r="P14" s="29">
        <v>0.4</v>
      </c>
      <c r="Q14" s="25">
        <v>0.67</v>
      </c>
      <c r="R14" s="24">
        <v>1</v>
      </c>
      <c r="S14" s="24">
        <v>1</v>
      </c>
      <c r="T14" s="24"/>
      <c r="U14" s="24">
        <v>1</v>
      </c>
      <c r="V14" s="24"/>
      <c r="W14" s="24">
        <v>1</v>
      </c>
      <c r="X14" s="24">
        <v>3</v>
      </c>
      <c r="Y14" s="30"/>
      <c r="Z14" s="30"/>
      <c r="AA14" s="31" t="s">
        <v>42</v>
      </c>
      <c r="AB14" s="30"/>
      <c r="AC14" s="30"/>
      <c r="AD14" s="31" t="s">
        <v>42</v>
      </c>
      <c r="AE14" s="30"/>
      <c r="AF14" s="30"/>
      <c r="AG14" s="31" t="s">
        <v>42</v>
      </c>
      <c r="AJ14" s="32" t="s">
        <v>54</v>
      </c>
      <c r="AK14" s="33" t="s">
        <v>45</v>
      </c>
      <c r="AL14" s="74">
        <v>1</v>
      </c>
      <c r="AM14" s="75">
        <v>4</v>
      </c>
      <c r="AN14" s="25">
        <v>0.25</v>
      </c>
      <c r="AO14" s="67">
        <v>45027.06</v>
      </c>
      <c r="AP14" s="37">
        <v>152000</v>
      </c>
      <c r="AQ14" s="25">
        <v>0.3</v>
      </c>
      <c r="AR14" s="68">
        <v>1</v>
      </c>
      <c r="AS14" s="74">
        <v>1</v>
      </c>
      <c r="AT14" s="25">
        <v>1</v>
      </c>
      <c r="AU14" s="69">
        <v>8000</v>
      </c>
      <c r="AV14" s="40">
        <v>3500</v>
      </c>
      <c r="AW14" s="41">
        <v>2.2799999999999998</v>
      </c>
      <c r="AX14" s="38">
        <v>0</v>
      </c>
      <c r="AY14" s="25">
        <v>0.4</v>
      </c>
      <c r="AZ14" s="29">
        <v>0</v>
      </c>
      <c r="BA14" s="38"/>
      <c r="BB14" s="43">
        <v>1</v>
      </c>
      <c r="BC14" s="24"/>
      <c r="BD14" s="43">
        <v>1</v>
      </c>
      <c r="BE14" s="24"/>
      <c r="BF14" s="43">
        <v>1</v>
      </c>
      <c r="BG14" s="24">
        <v>1</v>
      </c>
      <c r="BH14" s="30"/>
      <c r="BI14" s="30"/>
      <c r="BJ14" s="31" t="s">
        <v>42</v>
      </c>
      <c r="BK14" s="30"/>
      <c r="BL14" s="30"/>
      <c r="BM14" s="31" t="s">
        <v>42</v>
      </c>
      <c r="BN14" s="30"/>
      <c r="BO14" s="30"/>
      <c r="BP14" s="31" t="s">
        <v>42</v>
      </c>
      <c r="BS14" s="44" t="s">
        <v>64</v>
      </c>
      <c r="BT14" s="45" t="s">
        <v>62</v>
      </c>
      <c r="BU14" s="77">
        <v>0</v>
      </c>
      <c r="BV14" s="78">
        <v>3</v>
      </c>
      <c r="BW14" s="48">
        <f t="shared" si="1"/>
        <v>0</v>
      </c>
      <c r="BX14" s="70">
        <v>0</v>
      </c>
      <c r="BY14" s="50">
        <f t="shared" si="8"/>
        <v>114000</v>
      </c>
      <c r="BZ14" s="48">
        <f t="shared" si="7"/>
        <v>0</v>
      </c>
      <c r="CA14" s="71">
        <v>0</v>
      </c>
      <c r="CB14" s="77">
        <v>0</v>
      </c>
      <c r="CC14" s="48" t="e">
        <f t="shared" si="2"/>
        <v>#DIV/0!</v>
      </c>
      <c r="CD14" s="72">
        <v>0</v>
      </c>
      <c r="CE14" s="53">
        <f t="shared" si="9"/>
        <v>0</v>
      </c>
      <c r="CF14" s="54">
        <v>0</v>
      </c>
      <c r="CG14" s="57">
        <v>0</v>
      </c>
      <c r="CH14" s="48">
        <v>0</v>
      </c>
      <c r="CI14" s="56">
        <v>0</v>
      </c>
      <c r="CJ14" s="57">
        <v>0</v>
      </c>
      <c r="CK14" s="58">
        <v>1</v>
      </c>
      <c r="CL14" s="59">
        <v>0</v>
      </c>
      <c r="CM14" s="58">
        <v>1</v>
      </c>
      <c r="CN14" s="59">
        <v>0</v>
      </c>
      <c r="CO14" s="58">
        <v>1</v>
      </c>
      <c r="CP14" s="59">
        <v>0</v>
      </c>
      <c r="CQ14" s="60"/>
      <c r="CR14" s="60"/>
      <c r="CS14" s="61" t="e">
        <f t="shared" si="4"/>
        <v>#DIV/0!</v>
      </c>
      <c r="CT14" s="60"/>
      <c r="CU14" s="60"/>
      <c r="CV14" s="61" t="e">
        <f t="shared" si="5"/>
        <v>#DIV/0!</v>
      </c>
      <c r="CW14" s="60"/>
      <c r="CX14" s="60"/>
      <c r="CY14" s="61" t="e">
        <f t="shared" si="6"/>
        <v>#DIV/0!</v>
      </c>
      <c r="CZ14" s="6"/>
      <c r="DA14" s="6"/>
      <c r="DB14" s="6"/>
      <c r="DC14" s="6"/>
      <c r="DD14" s="6"/>
      <c r="DE14" s="6"/>
      <c r="DF14" s="6"/>
      <c r="DG14" s="6"/>
      <c r="DH14" s="6"/>
    </row>
    <row r="15" spans="1:112" ht="15.75" x14ac:dyDescent="0.25">
      <c r="A15" s="22" t="s">
        <v>61</v>
      </c>
      <c r="B15" s="23" t="s">
        <v>48</v>
      </c>
      <c r="C15" s="24">
        <v>3</v>
      </c>
      <c r="D15" s="24">
        <v>3</v>
      </c>
      <c r="E15" s="25">
        <v>1</v>
      </c>
      <c r="F15" s="26">
        <v>114631.8</v>
      </c>
      <c r="G15" s="27">
        <v>114000</v>
      </c>
      <c r="H15" s="25">
        <v>1.01</v>
      </c>
      <c r="I15" s="24">
        <v>3</v>
      </c>
      <c r="J15" s="24">
        <v>3</v>
      </c>
      <c r="K15" s="25">
        <v>1</v>
      </c>
      <c r="L15" s="28">
        <v>16000</v>
      </c>
      <c r="M15" s="28">
        <v>10500</v>
      </c>
      <c r="N15" s="25">
        <v>1.52</v>
      </c>
      <c r="O15" s="24">
        <v>0</v>
      </c>
      <c r="P15" s="29">
        <v>0.4</v>
      </c>
      <c r="Q15" s="25">
        <v>0</v>
      </c>
      <c r="R15" s="24"/>
      <c r="S15" s="24">
        <v>1</v>
      </c>
      <c r="T15" s="24">
        <v>1</v>
      </c>
      <c r="U15" s="24">
        <v>1</v>
      </c>
      <c r="V15" s="24"/>
      <c r="W15" s="24">
        <v>1</v>
      </c>
      <c r="X15" s="24">
        <v>2</v>
      </c>
      <c r="Y15" s="30"/>
      <c r="Z15" s="30"/>
      <c r="AA15" s="31" t="s">
        <v>42</v>
      </c>
      <c r="AB15" s="30"/>
      <c r="AC15" s="30"/>
      <c r="AD15" s="31" t="s">
        <v>42</v>
      </c>
      <c r="AE15" s="30"/>
      <c r="AF15" s="30"/>
      <c r="AG15" s="31" t="s">
        <v>42</v>
      </c>
      <c r="AJ15" s="32" t="s">
        <v>64</v>
      </c>
      <c r="AK15" s="33"/>
      <c r="AL15" s="74">
        <v>0</v>
      </c>
      <c r="AM15" s="75">
        <v>3</v>
      </c>
      <c r="AN15" s="25">
        <v>0</v>
      </c>
      <c r="AO15" s="79">
        <v>0</v>
      </c>
      <c r="AP15" s="37">
        <v>114000</v>
      </c>
      <c r="AQ15" s="25">
        <v>0</v>
      </c>
      <c r="AR15" s="68">
        <v>0</v>
      </c>
      <c r="AS15" s="74">
        <v>0</v>
      </c>
      <c r="AT15" s="43" t="s">
        <v>42</v>
      </c>
      <c r="AU15" s="69">
        <v>0</v>
      </c>
      <c r="AV15" s="40">
        <v>0</v>
      </c>
      <c r="AW15" s="41">
        <v>0</v>
      </c>
      <c r="AX15" s="38">
        <v>0</v>
      </c>
      <c r="AY15" s="25">
        <v>0.4</v>
      </c>
      <c r="AZ15" s="29">
        <v>0</v>
      </c>
      <c r="BA15" s="38"/>
      <c r="BB15" s="43">
        <v>1</v>
      </c>
      <c r="BC15" s="24"/>
      <c r="BD15" s="43">
        <v>1</v>
      </c>
      <c r="BE15" s="24"/>
      <c r="BF15" s="43">
        <v>1</v>
      </c>
      <c r="BG15" s="24"/>
      <c r="BH15" s="30"/>
      <c r="BI15" s="30"/>
      <c r="BJ15" s="31" t="s">
        <v>42</v>
      </c>
      <c r="BK15" s="30"/>
      <c r="BL15" s="30"/>
      <c r="BM15" s="31" t="s">
        <v>42</v>
      </c>
      <c r="BN15" s="30"/>
      <c r="BO15" s="30"/>
      <c r="BP15" s="31" t="s">
        <v>42</v>
      </c>
      <c r="BS15" s="44" t="s">
        <v>44</v>
      </c>
      <c r="BT15" s="45" t="s">
        <v>62</v>
      </c>
      <c r="BU15" s="77">
        <v>0</v>
      </c>
      <c r="BV15" s="51">
        <v>3</v>
      </c>
      <c r="BW15" s="48">
        <f t="shared" si="1"/>
        <v>0</v>
      </c>
      <c r="BX15" s="49">
        <v>0</v>
      </c>
      <c r="BY15" s="50">
        <f t="shared" si="8"/>
        <v>114000</v>
      </c>
      <c r="BZ15" s="48">
        <f t="shared" si="7"/>
        <v>0</v>
      </c>
      <c r="CA15" s="51">
        <v>0</v>
      </c>
      <c r="CB15" s="46">
        <v>0</v>
      </c>
      <c r="CC15" s="48" t="e">
        <f t="shared" si="2"/>
        <v>#DIV/0!</v>
      </c>
      <c r="CD15" s="72">
        <v>0</v>
      </c>
      <c r="CE15" s="53">
        <f t="shared" si="9"/>
        <v>0</v>
      </c>
      <c r="CF15" s="54">
        <v>0</v>
      </c>
      <c r="CG15" s="57">
        <v>0</v>
      </c>
      <c r="CH15" s="48">
        <v>0</v>
      </c>
      <c r="CI15" s="56">
        <v>0</v>
      </c>
      <c r="CJ15" s="57">
        <v>0</v>
      </c>
      <c r="CK15" s="58">
        <v>1</v>
      </c>
      <c r="CL15" s="59">
        <v>0</v>
      </c>
      <c r="CM15" s="58">
        <v>1</v>
      </c>
      <c r="CN15" s="59">
        <v>0</v>
      </c>
      <c r="CO15" s="58">
        <v>1</v>
      </c>
      <c r="CP15" s="59">
        <v>0</v>
      </c>
      <c r="CQ15" s="60"/>
      <c r="CR15" s="60"/>
      <c r="CS15" s="61" t="e">
        <f t="shared" si="4"/>
        <v>#DIV/0!</v>
      </c>
      <c r="CT15" s="60"/>
      <c r="CU15" s="60"/>
      <c r="CV15" s="61" t="e">
        <f t="shared" si="5"/>
        <v>#DIV/0!</v>
      </c>
      <c r="CW15" s="60"/>
      <c r="CX15" s="60"/>
      <c r="CY15" s="61" t="e">
        <f t="shared" si="6"/>
        <v>#DIV/0!</v>
      </c>
      <c r="CZ15" s="6"/>
      <c r="DA15" s="6"/>
      <c r="DB15" s="6"/>
      <c r="DC15" s="6"/>
      <c r="DD15" s="6"/>
      <c r="DE15" s="6"/>
      <c r="DF15" s="6"/>
      <c r="DG15" s="6"/>
      <c r="DH15" s="6"/>
    </row>
    <row r="16" spans="1:112" ht="15.75" x14ac:dyDescent="0.25">
      <c r="A16" s="22" t="s">
        <v>55</v>
      </c>
      <c r="B16" s="23" t="s">
        <v>41</v>
      </c>
      <c r="C16" s="24">
        <v>7</v>
      </c>
      <c r="D16" s="24">
        <v>6</v>
      </c>
      <c r="E16" s="25">
        <v>1.17</v>
      </c>
      <c r="F16" s="26">
        <v>293051.51</v>
      </c>
      <c r="G16" s="27">
        <v>266000</v>
      </c>
      <c r="H16" s="25">
        <v>1.1000000000000001</v>
      </c>
      <c r="I16" s="24">
        <v>5</v>
      </c>
      <c r="J16" s="24">
        <v>7</v>
      </c>
      <c r="K16" s="25">
        <v>0.71</v>
      </c>
      <c r="L16" s="28">
        <v>21052</v>
      </c>
      <c r="M16" s="28">
        <v>21000</v>
      </c>
      <c r="N16" s="25">
        <v>1</v>
      </c>
      <c r="O16" s="24">
        <v>3</v>
      </c>
      <c r="P16" s="29">
        <v>0.4</v>
      </c>
      <c r="Q16" s="25">
        <v>0.5</v>
      </c>
      <c r="R16" s="24"/>
      <c r="S16" s="24">
        <v>1</v>
      </c>
      <c r="T16" s="24">
        <v>1</v>
      </c>
      <c r="U16" s="24">
        <v>1</v>
      </c>
      <c r="V16" s="24">
        <v>1</v>
      </c>
      <c r="W16" s="24">
        <v>1</v>
      </c>
      <c r="X16" s="24">
        <v>4</v>
      </c>
      <c r="Y16" s="30"/>
      <c r="Z16" s="30"/>
      <c r="AA16" s="31" t="s">
        <v>42</v>
      </c>
      <c r="AB16" s="30"/>
      <c r="AC16" s="30"/>
      <c r="AD16" s="31" t="s">
        <v>42</v>
      </c>
      <c r="AE16" s="30"/>
      <c r="AF16" s="30"/>
      <c r="AG16" s="31" t="s">
        <v>42</v>
      </c>
      <c r="AJ16" s="32" t="s">
        <v>44</v>
      </c>
      <c r="AK16" s="33" t="s">
        <v>45</v>
      </c>
      <c r="AL16" s="34">
        <v>1</v>
      </c>
      <c r="AM16" s="38">
        <v>3</v>
      </c>
      <c r="AN16" s="25">
        <v>0.33</v>
      </c>
      <c r="AO16" s="36">
        <v>22138.32</v>
      </c>
      <c r="AP16" s="37">
        <v>114000</v>
      </c>
      <c r="AQ16" s="25">
        <v>0.19</v>
      </c>
      <c r="AR16" s="38">
        <v>1</v>
      </c>
      <c r="AS16" s="34">
        <v>1</v>
      </c>
      <c r="AT16" s="25">
        <v>1</v>
      </c>
      <c r="AU16" s="80">
        <v>5000</v>
      </c>
      <c r="AV16" s="40">
        <v>3500</v>
      </c>
      <c r="AW16" s="41">
        <v>1.43</v>
      </c>
      <c r="AX16" s="38">
        <v>1</v>
      </c>
      <c r="AY16" s="25">
        <v>0.4</v>
      </c>
      <c r="AZ16" s="29">
        <v>0.4</v>
      </c>
      <c r="BA16" s="38"/>
      <c r="BB16" s="43">
        <v>1</v>
      </c>
      <c r="BC16" s="24"/>
      <c r="BD16" s="43">
        <v>1</v>
      </c>
      <c r="BE16" s="24"/>
      <c r="BF16" s="43">
        <v>1</v>
      </c>
      <c r="BG16" s="24">
        <v>1</v>
      </c>
      <c r="BH16" s="30"/>
      <c r="BI16" s="30"/>
      <c r="BJ16" s="31" t="s">
        <v>42</v>
      </c>
      <c r="BK16" s="30"/>
      <c r="BL16" s="30"/>
      <c r="BM16" s="31" t="s">
        <v>42</v>
      </c>
      <c r="BN16" s="30"/>
      <c r="BO16" s="30"/>
      <c r="BP16" s="31" t="s">
        <v>42</v>
      </c>
      <c r="BS16" s="81" t="s">
        <v>65</v>
      </c>
      <c r="BT16" s="45" t="s">
        <v>62</v>
      </c>
      <c r="BU16" s="46">
        <v>0</v>
      </c>
      <c r="BV16" s="51">
        <v>2</v>
      </c>
      <c r="BW16" s="48">
        <f t="shared" si="1"/>
        <v>0</v>
      </c>
      <c r="BX16" s="49">
        <v>45809.37</v>
      </c>
      <c r="BY16" s="50">
        <f t="shared" si="8"/>
        <v>76000</v>
      </c>
      <c r="BZ16" s="48">
        <f>+BX16/BY16</f>
        <v>0.60275486842105264</v>
      </c>
      <c r="CA16" s="51">
        <v>2</v>
      </c>
      <c r="CB16" s="46">
        <v>2</v>
      </c>
      <c r="CC16" s="48">
        <f>+CA16/CB16</f>
        <v>1</v>
      </c>
      <c r="CD16" s="53">
        <v>0</v>
      </c>
      <c r="CE16" s="53">
        <f t="shared" si="9"/>
        <v>7000</v>
      </c>
      <c r="CF16" s="54">
        <v>0</v>
      </c>
      <c r="CG16" s="57">
        <v>0</v>
      </c>
      <c r="CH16" s="48">
        <v>0</v>
      </c>
      <c r="CI16" s="56">
        <v>0</v>
      </c>
      <c r="CJ16" s="57">
        <v>0</v>
      </c>
      <c r="CK16" s="58">
        <v>1</v>
      </c>
      <c r="CL16" s="59">
        <v>0</v>
      </c>
      <c r="CM16" s="58">
        <v>1</v>
      </c>
      <c r="CN16" s="59">
        <v>0</v>
      </c>
      <c r="CO16" s="58">
        <v>1</v>
      </c>
      <c r="CP16" s="59" t="s">
        <v>66</v>
      </c>
      <c r="CQ16" s="60"/>
      <c r="CR16" s="60"/>
      <c r="CS16" s="61" t="e">
        <f>+CR16/CQ16</f>
        <v>#DIV/0!</v>
      </c>
      <c r="CT16" s="60"/>
      <c r="CU16" s="60"/>
      <c r="CV16" s="61" t="e">
        <f>+CU16/CT16</f>
        <v>#DIV/0!</v>
      </c>
      <c r="CW16" s="60"/>
      <c r="CX16" s="60"/>
      <c r="CY16" s="61" t="e">
        <f>+CX16/CW16</f>
        <v>#DIV/0!</v>
      </c>
      <c r="CZ16" s="6"/>
      <c r="DA16" s="6"/>
      <c r="DB16" s="6"/>
      <c r="DC16" s="6"/>
      <c r="DD16" s="6"/>
      <c r="DE16" s="6"/>
      <c r="DF16" s="6"/>
      <c r="DG16" s="6"/>
      <c r="DH16" s="6"/>
    </row>
    <row r="17" spans="1:112" ht="16.5" thickBot="1" x14ac:dyDescent="0.3">
      <c r="A17" s="82" t="s">
        <v>67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J17" s="84" t="s">
        <v>65</v>
      </c>
      <c r="AK17" s="33" t="s">
        <v>41</v>
      </c>
      <c r="AL17" s="34">
        <v>1</v>
      </c>
      <c r="AM17" s="38">
        <v>2</v>
      </c>
      <c r="AN17" s="25">
        <v>0.5</v>
      </c>
      <c r="AO17" s="36">
        <v>33546.78</v>
      </c>
      <c r="AP17" s="37">
        <v>76000</v>
      </c>
      <c r="AQ17" s="25">
        <v>0.44</v>
      </c>
      <c r="AR17" s="38">
        <v>1</v>
      </c>
      <c r="AS17" s="34">
        <v>1</v>
      </c>
      <c r="AT17" s="25">
        <v>1</v>
      </c>
      <c r="AU17" s="80">
        <v>1710</v>
      </c>
      <c r="AV17" s="40">
        <v>3500</v>
      </c>
      <c r="AW17" s="41">
        <v>0.49</v>
      </c>
      <c r="AX17" s="38">
        <v>1</v>
      </c>
      <c r="AY17" s="25">
        <v>0.4</v>
      </c>
      <c r="AZ17" s="29">
        <v>0.4</v>
      </c>
      <c r="BA17" s="38"/>
      <c r="BB17" s="43">
        <v>1</v>
      </c>
      <c r="BC17" s="24"/>
      <c r="BD17" s="43">
        <v>1</v>
      </c>
      <c r="BE17" s="24"/>
      <c r="BF17" s="43">
        <v>1</v>
      </c>
      <c r="BG17" s="24" t="s">
        <v>66</v>
      </c>
      <c r="BH17" s="30"/>
      <c r="BI17" s="30"/>
      <c r="BJ17" s="31" t="s">
        <v>42</v>
      </c>
      <c r="BK17" s="30"/>
      <c r="BL17" s="30"/>
      <c r="BM17" s="31" t="s">
        <v>42</v>
      </c>
      <c r="BN17" s="30"/>
      <c r="BO17" s="30"/>
      <c r="BP17" s="31" t="s">
        <v>42</v>
      </c>
      <c r="BS17" s="81" t="s">
        <v>68</v>
      </c>
      <c r="BT17" s="45" t="s">
        <v>41</v>
      </c>
      <c r="BU17" s="46">
        <v>2</v>
      </c>
      <c r="BV17" s="51">
        <v>2</v>
      </c>
      <c r="BW17" s="48">
        <f t="shared" si="1"/>
        <v>1</v>
      </c>
      <c r="BX17" s="49">
        <v>37013.089999999997</v>
      </c>
      <c r="BY17" s="50">
        <f t="shared" si="8"/>
        <v>76000</v>
      </c>
      <c r="BZ17" s="48">
        <f>+BX17/BY17</f>
        <v>0.48701434210526312</v>
      </c>
      <c r="CA17" s="51">
        <v>1</v>
      </c>
      <c r="CB17" s="46">
        <v>1</v>
      </c>
      <c r="CC17" s="48">
        <f>+CA17/CB17</f>
        <v>1</v>
      </c>
      <c r="CD17" s="53">
        <f>8000+5000</f>
        <v>13000</v>
      </c>
      <c r="CE17" s="53">
        <f t="shared" si="9"/>
        <v>3500</v>
      </c>
      <c r="CF17" s="54">
        <v>1.86</v>
      </c>
      <c r="CG17" s="57">
        <v>2</v>
      </c>
      <c r="CH17" s="48">
        <v>0.4</v>
      </c>
      <c r="CI17" s="56">
        <v>0.4</v>
      </c>
      <c r="CJ17" s="57">
        <v>0</v>
      </c>
      <c r="CK17" s="58">
        <v>1</v>
      </c>
      <c r="CL17" s="59">
        <v>0</v>
      </c>
      <c r="CM17" s="58">
        <v>1</v>
      </c>
      <c r="CN17" s="59">
        <v>0</v>
      </c>
      <c r="CO17" s="58">
        <v>1</v>
      </c>
      <c r="CP17" s="59" t="s">
        <v>66</v>
      </c>
      <c r="CQ17" s="60"/>
      <c r="CR17" s="60"/>
      <c r="CS17" s="61" t="e">
        <f>+CR17/CQ17</f>
        <v>#DIV/0!</v>
      </c>
      <c r="CT17" s="60"/>
      <c r="CU17" s="60"/>
      <c r="CV17" s="61" t="e">
        <f>+CU17/CT17</f>
        <v>#DIV/0!</v>
      </c>
      <c r="CW17" s="60"/>
      <c r="CX17" s="60"/>
      <c r="CY17" s="61" t="e">
        <f>+CX17/CW17</f>
        <v>#DIV/0!</v>
      </c>
      <c r="CZ17" s="6"/>
      <c r="DA17" s="6"/>
      <c r="DB17" s="6"/>
      <c r="DC17" s="6"/>
      <c r="DD17" s="6"/>
      <c r="DE17" s="6"/>
      <c r="DF17" s="6"/>
      <c r="DG17" s="6"/>
      <c r="DH17" s="6"/>
    </row>
    <row r="18" spans="1:112" ht="15.75" x14ac:dyDescent="0.25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J18" s="84" t="s">
        <v>68</v>
      </c>
      <c r="AK18" s="33" t="s">
        <v>41</v>
      </c>
      <c r="AL18" s="34">
        <v>0</v>
      </c>
      <c r="AM18" s="38">
        <v>2</v>
      </c>
      <c r="AN18" s="25">
        <v>0</v>
      </c>
      <c r="AO18" s="84">
        <v>0</v>
      </c>
      <c r="AP18" s="37">
        <v>76000</v>
      </c>
      <c r="AQ18" s="25">
        <v>0</v>
      </c>
      <c r="AR18" s="38">
        <v>0</v>
      </c>
      <c r="AS18" s="34">
        <v>0</v>
      </c>
      <c r="AT18" s="43" t="s">
        <v>42</v>
      </c>
      <c r="AU18" s="80">
        <v>0</v>
      </c>
      <c r="AV18" s="40">
        <v>0</v>
      </c>
      <c r="AW18" s="41">
        <v>0</v>
      </c>
      <c r="AX18" s="38">
        <v>0</v>
      </c>
      <c r="AY18" s="25">
        <v>0.4</v>
      </c>
      <c r="AZ18" s="29">
        <v>0</v>
      </c>
      <c r="BA18" s="38"/>
      <c r="BB18" s="43">
        <v>1</v>
      </c>
      <c r="BC18" s="24"/>
      <c r="BD18" s="43">
        <v>1</v>
      </c>
      <c r="BE18" s="24"/>
      <c r="BF18" s="43">
        <v>1</v>
      </c>
      <c r="BG18" s="24" t="s">
        <v>66</v>
      </c>
      <c r="BH18" s="30"/>
      <c r="BI18" s="30"/>
      <c r="BJ18" s="31" t="s">
        <v>42</v>
      </c>
      <c r="BK18" s="30"/>
      <c r="BL18" s="30"/>
      <c r="BM18" s="31" t="s">
        <v>42</v>
      </c>
      <c r="BN18" s="30"/>
      <c r="BO18" s="30"/>
      <c r="BP18" s="31" t="s">
        <v>42</v>
      </c>
      <c r="BS18" s="44" t="s">
        <v>69</v>
      </c>
      <c r="BT18" s="45" t="s">
        <v>41</v>
      </c>
      <c r="BU18" s="46">
        <v>1</v>
      </c>
      <c r="BV18" s="51">
        <v>2</v>
      </c>
      <c r="BW18" s="48">
        <f t="shared" si="1"/>
        <v>0.5</v>
      </c>
      <c r="BX18" s="85"/>
      <c r="BY18" s="50">
        <f t="shared" si="8"/>
        <v>76000</v>
      </c>
      <c r="BZ18" s="48">
        <f>+BX18/BY18</f>
        <v>0</v>
      </c>
      <c r="CA18" s="71"/>
      <c r="CB18" s="77"/>
      <c r="CC18" s="48" t="e">
        <f>+CA18/CB18</f>
        <v>#DIV/0!</v>
      </c>
      <c r="CD18" s="53">
        <v>0</v>
      </c>
      <c r="CE18" s="53">
        <f t="shared" si="9"/>
        <v>0</v>
      </c>
      <c r="CF18" s="54"/>
      <c r="CG18" s="59">
        <v>0</v>
      </c>
      <c r="CH18" s="48">
        <v>0</v>
      </c>
      <c r="CI18" s="56">
        <v>0</v>
      </c>
      <c r="CJ18" s="57">
        <v>0</v>
      </c>
      <c r="CK18" s="58">
        <v>1</v>
      </c>
      <c r="CL18" s="59">
        <v>0</v>
      </c>
      <c r="CM18" s="58">
        <v>1</v>
      </c>
      <c r="CN18" s="59">
        <v>0</v>
      </c>
      <c r="CO18" s="58">
        <v>1</v>
      </c>
      <c r="CP18" s="59" t="s">
        <v>66</v>
      </c>
      <c r="CQ18" s="60"/>
      <c r="CR18" s="60"/>
      <c r="CS18" s="61" t="e">
        <f>+CR18/CQ18</f>
        <v>#DIV/0!</v>
      </c>
      <c r="CT18" s="60"/>
      <c r="CU18" s="60"/>
      <c r="CV18" s="61" t="e">
        <f>+CU18/CT18</f>
        <v>#DIV/0!</v>
      </c>
      <c r="CW18" s="60"/>
      <c r="CX18" s="60"/>
      <c r="CY18" s="61" t="e">
        <f>+CX18/CW18</f>
        <v>#DIV/0!</v>
      </c>
      <c r="CZ18" s="6"/>
      <c r="DA18" s="6"/>
      <c r="DB18" s="6"/>
      <c r="DC18" s="6"/>
      <c r="DD18" s="6"/>
      <c r="DE18" s="6"/>
      <c r="DF18" s="6"/>
      <c r="DG18" s="6"/>
      <c r="DH18" s="6"/>
    </row>
    <row r="19" spans="1:112" ht="15.75" x14ac:dyDescent="0.25">
      <c r="A19" s="86" t="s">
        <v>70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J19" s="32" t="s">
        <v>69</v>
      </c>
      <c r="AK19" s="33" t="s">
        <v>41</v>
      </c>
      <c r="AL19" s="34">
        <v>1</v>
      </c>
      <c r="AM19" s="38">
        <v>2</v>
      </c>
      <c r="AN19" s="25">
        <v>0.5</v>
      </c>
      <c r="AO19" s="36">
        <v>31743.64</v>
      </c>
      <c r="AP19" s="37">
        <v>76000</v>
      </c>
      <c r="AQ19" s="25">
        <v>0.42</v>
      </c>
      <c r="AR19" s="38">
        <v>1</v>
      </c>
      <c r="AS19" s="34">
        <v>1</v>
      </c>
      <c r="AT19" s="25">
        <v>1</v>
      </c>
      <c r="AU19" s="80">
        <v>0</v>
      </c>
      <c r="AV19" s="40">
        <v>3500</v>
      </c>
      <c r="AW19" s="41">
        <v>0</v>
      </c>
      <c r="AX19" s="24">
        <v>0</v>
      </c>
      <c r="AY19" s="25">
        <v>0.4</v>
      </c>
      <c r="AZ19" s="29">
        <v>0</v>
      </c>
      <c r="BA19" s="38"/>
      <c r="BB19" s="43">
        <v>1</v>
      </c>
      <c r="BC19" s="24"/>
      <c r="BD19" s="43">
        <v>1</v>
      </c>
      <c r="BE19" s="24"/>
      <c r="BF19" s="43">
        <v>1</v>
      </c>
      <c r="BG19" s="24" t="s">
        <v>66</v>
      </c>
      <c r="BH19" s="30"/>
      <c r="BI19" s="30"/>
      <c r="BJ19" s="31" t="s">
        <v>42</v>
      </c>
      <c r="BK19" s="30"/>
      <c r="BL19" s="30"/>
      <c r="BM19" s="31" t="s">
        <v>42</v>
      </c>
      <c r="BN19" s="30"/>
      <c r="BO19" s="30"/>
      <c r="BP19" s="31" t="s">
        <v>42</v>
      </c>
      <c r="BS19" s="87"/>
      <c r="BT19" s="88"/>
      <c r="BU19" s="89"/>
      <c r="BV19" s="89"/>
      <c r="BW19" s="60"/>
      <c r="BX19" s="90"/>
      <c r="BY19" s="91"/>
      <c r="BZ19" s="60"/>
      <c r="CA19" s="92"/>
      <c r="CB19" s="89"/>
      <c r="CC19" s="60"/>
      <c r="CD19" s="93"/>
      <c r="CE19" s="53"/>
      <c r="CF19" s="54"/>
      <c r="CG19" s="94"/>
      <c r="CH19" s="60"/>
      <c r="CI19" s="60"/>
      <c r="CJ19" s="60"/>
      <c r="CK19" s="94"/>
      <c r="CL19" s="94"/>
      <c r="CM19" s="94"/>
      <c r="CN19" s="94"/>
      <c r="CO19" s="94"/>
      <c r="CP19" s="94"/>
      <c r="CQ19" s="60"/>
      <c r="CR19" s="60"/>
      <c r="CS19" s="60"/>
      <c r="CT19" s="60"/>
      <c r="CU19" s="60"/>
      <c r="CV19" s="60"/>
      <c r="CW19" s="60"/>
      <c r="CX19" s="60"/>
      <c r="CY19" s="60"/>
      <c r="CZ19" s="6"/>
      <c r="DA19" s="6"/>
      <c r="DB19" s="6"/>
      <c r="DC19" s="6"/>
      <c r="DD19" s="6"/>
      <c r="DE19" s="6"/>
      <c r="DF19" s="6"/>
      <c r="DG19" s="6"/>
      <c r="DH19" s="6"/>
    </row>
    <row r="20" spans="1:112" x14ac:dyDescent="0.25">
      <c r="A20" s="2" t="s">
        <v>71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J20" s="95"/>
      <c r="AK20" s="96"/>
      <c r="AL20" s="30"/>
      <c r="AM20" s="30"/>
      <c r="AN20" s="30"/>
      <c r="AO20" s="30"/>
      <c r="AP20" s="96"/>
      <c r="AQ20" s="30"/>
      <c r="AR20" s="30"/>
      <c r="AS20" s="30"/>
      <c r="AT20" s="30"/>
      <c r="AU20" s="97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S20" s="87"/>
      <c r="BT20" s="98"/>
      <c r="BU20" s="89"/>
      <c r="BV20" s="89"/>
      <c r="BW20" s="60"/>
      <c r="BX20" s="90"/>
      <c r="BY20" s="91"/>
      <c r="BZ20" s="60"/>
      <c r="CA20" s="92"/>
      <c r="CB20" s="89"/>
      <c r="CC20" s="60"/>
      <c r="CD20" s="99"/>
      <c r="CE20" s="100"/>
      <c r="CF20" s="60"/>
      <c r="CG20" s="94"/>
      <c r="CH20" s="60"/>
      <c r="CI20" s="60"/>
      <c r="CJ20" s="60"/>
      <c r="CK20" s="94"/>
      <c r="CL20" s="94"/>
      <c r="CM20" s="94"/>
      <c r="CN20" s="94"/>
      <c r="CO20" s="94"/>
      <c r="CP20" s="94"/>
      <c r="CQ20" s="60"/>
      <c r="CR20" s="60"/>
      <c r="CS20" s="60"/>
      <c r="CT20" s="60"/>
      <c r="CU20" s="60"/>
      <c r="CV20" s="60"/>
      <c r="CW20" s="60"/>
      <c r="CX20" s="60"/>
      <c r="CY20" s="60"/>
      <c r="CZ20" s="6"/>
      <c r="DA20" s="6"/>
      <c r="DB20" s="6"/>
      <c r="DC20" s="6"/>
      <c r="DD20" s="6"/>
      <c r="DE20" s="6"/>
      <c r="DF20" s="6"/>
      <c r="DG20" s="6"/>
      <c r="DH20" s="6"/>
    </row>
    <row r="21" spans="1:112" x14ac:dyDescent="0.25">
      <c r="A21" s="2" t="s">
        <v>72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J21" s="95"/>
      <c r="AK21" s="96"/>
      <c r="AL21" s="30"/>
      <c r="AM21" s="30"/>
      <c r="AN21" s="30"/>
      <c r="AO21" s="30"/>
      <c r="AP21" s="96"/>
      <c r="AQ21" s="30"/>
      <c r="AR21" s="30"/>
      <c r="AS21" s="30"/>
      <c r="AT21" s="30"/>
      <c r="AU21" s="97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S21" s="6" t="s">
        <v>71</v>
      </c>
      <c r="BT21" s="6"/>
      <c r="BU21" s="7"/>
      <c r="BV21" s="7"/>
      <c r="BW21" s="7"/>
      <c r="BX21" s="7"/>
      <c r="BY21" s="7"/>
      <c r="BZ21" s="7"/>
      <c r="CA21" s="7"/>
      <c r="CB21" s="7"/>
      <c r="CC21" s="7"/>
      <c r="CD21" s="8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6"/>
      <c r="DA21" s="6"/>
      <c r="DB21" s="6"/>
      <c r="DC21" s="6"/>
      <c r="DD21" s="6"/>
      <c r="DE21" s="6"/>
      <c r="DF21" s="6"/>
      <c r="DG21" s="6"/>
      <c r="DH21" s="6"/>
    </row>
    <row r="22" spans="1:112" x14ac:dyDescent="0.25">
      <c r="A22" s="2" t="s">
        <v>73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J22" s="2" t="s">
        <v>71</v>
      </c>
      <c r="AK22" s="2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S22" s="6" t="s">
        <v>72</v>
      </c>
      <c r="BT22" s="6"/>
      <c r="BU22" s="7"/>
      <c r="BV22" s="7"/>
      <c r="BW22" s="7"/>
      <c r="BX22" s="7"/>
      <c r="BY22" s="7"/>
      <c r="BZ22" s="7"/>
      <c r="CA22" s="7"/>
      <c r="CB22" s="7"/>
      <c r="CC22" s="7"/>
      <c r="CD22" s="8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6"/>
      <c r="DA22" s="6"/>
      <c r="DB22" s="6"/>
      <c r="DC22" s="6"/>
      <c r="DD22" s="6"/>
      <c r="DE22" s="6"/>
      <c r="DF22" s="6"/>
      <c r="DG22" s="6"/>
      <c r="DH22" s="6"/>
    </row>
    <row r="23" spans="1:112" x14ac:dyDescent="0.25">
      <c r="A23" s="2" t="s">
        <v>74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J23" s="2" t="s">
        <v>72</v>
      </c>
      <c r="AK23" s="2"/>
      <c r="AL23" s="3"/>
      <c r="AM23" s="3"/>
      <c r="AN23" s="3"/>
      <c r="AO23" s="3"/>
      <c r="AP23" s="3"/>
      <c r="AQ23" s="3"/>
      <c r="AR23" s="3"/>
      <c r="AS23" s="3"/>
      <c r="AT23" s="3"/>
      <c r="AU23" s="4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S23" s="6" t="s">
        <v>73</v>
      </c>
      <c r="BT23" s="6"/>
      <c r="BU23" s="7"/>
      <c r="BV23" s="7"/>
      <c r="BW23" s="7"/>
      <c r="BX23" s="7"/>
      <c r="BY23" s="7"/>
      <c r="BZ23" s="7"/>
      <c r="CA23" s="7"/>
      <c r="CB23" s="7"/>
      <c r="CC23" s="7"/>
      <c r="CD23" s="8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6"/>
      <c r="DA23" s="6"/>
      <c r="DB23" s="6"/>
      <c r="DC23" s="6"/>
      <c r="DD23" s="6"/>
      <c r="DE23" s="6"/>
      <c r="DF23" s="6"/>
      <c r="DG23" s="6"/>
      <c r="DH23" s="6"/>
    </row>
    <row r="24" spans="1:112" x14ac:dyDescent="0.25">
      <c r="AJ24" s="2" t="s">
        <v>73</v>
      </c>
      <c r="AK24" s="2"/>
      <c r="AL24" s="3"/>
      <c r="AM24" s="3"/>
      <c r="AN24" s="3"/>
      <c r="AO24" s="3"/>
      <c r="AP24" s="3"/>
      <c r="AQ24" s="3"/>
      <c r="AR24" s="3"/>
      <c r="AS24" s="3"/>
      <c r="AT24" s="3"/>
      <c r="AU24" s="4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S24" s="6" t="s">
        <v>74</v>
      </c>
      <c r="BT24" s="6"/>
      <c r="BU24" s="7"/>
      <c r="BV24" s="7"/>
      <c r="BW24" s="7"/>
      <c r="BX24" s="7"/>
      <c r="BY24" s="7"/>
      <c r="BZ24" s="7"/>
      <c r="CA24" s="7"/>
      <c r="CB24" s="7"/>
      <c r="CC24" s="7"/>
      <c r="CD24" s="8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6"/>
      <c r="DA24" s="6"/>
      <c r="DB24" s="6"/>
      <c r="DC24" s="6"/>
      <c r="DD24" s="6"/>
      <c r="DE24" s="6"/>
      <c r="DF24" s="6"/>
      <c r="DG24" s="6"/>
      <c r="DH24" s="6"/>
    </row>
    <row r="25" spans="1:112" x14ac:dyDescent="0.25">
      <c r="AJ25" s="2" t="s">
        <v>74</v>
      </c>
      <c r="AK25" s="2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NIVELES APV´S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 interno</dc:creator>
  <cp:lastModifiedBy>auditor interno</cp:lastModifiedBy>
  <dcterms:created xsi:type="dcterms:W3CDTF">2025-03-19T19:12:43Z</dcterms:created>
  <dcterms:modified xsi:type="dcterms:W3CDTF">2025-03-19T19:13:07Z</dcterms:modified>
</cp:coreProperties>
</file>