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ngwai/Desktop/實驗技術下/Matlab/"/>
    </mc:Choice>
  </mc:AlternateContent>
  <xr:revisionPtr revIDLastSave="0" documentId="13_ncr:1_{5D95D66E-1129-7D45-8293-C99B3F1B5734}" xr6:coauthVersionLast="47" xr6:coauthVersionMax="47" xr10:uidLastSave="{00000000-0000-0000-0000-000000000000}"/>
  <bookViews>
    <workbookView xWindow="5800" yWindow="500" windowWidth="28260" windowHeight="15920" xr2:uid="{008F54FB-DF50-9B4F-96D3-D07DFE06A31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B20" i="1"/>
  <c r="C19" i="1"/>
  <c r="C20" i="1" s="1"/>
  <c r="D19" i="1"/>
  <c r="D20" i="1" s="1"/>
  <c r="E19" i="1"/>
  <c r="F19" i="1"/>
  <c r="G19" i="1"/>
  <c r="H19" i="1"/>
  <c r="B19" i="1"/>
  <c r="H3" i="1"/>
  <c r="H2" i="1"/>
  <c r="C3" i="1"/>
  <c r="F3" i="1"/>
  <c r="E3" i="1"/>
  <c r="D3" i="1"/>
  <c r="B3" i="1"/>
  <c r="K3" i="1"/>
  <c r="K2" i="1"/>
  <c r="B2" i="1"/>
  <c r="B4" i="1" l="1"/>
  <c r="G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<sst xmlns="http://schemas.openxmlformats.org/spreadsheetml/2006/main" count="31" uniqueCount="30">
  <si>
    <t>大谷翔平</t>
  </si>
  <si>
    <t>sweeper</t>
    <phoneticPr fontId="1" type="noConversion"/>
  </si>
  <si>
    <t>球速(m/s)</t>
    <phoneticPr fontId="1" type="noConversion"/>
  </si>
  <si>
    <t>Split Fingers</t>
  </si>
  <si>
    <t>Cutters</t>
  </si>
  <si>
    <t>Curveballs</t>
  </si>
  <si>
    <t>Sinkers</t>
    <phoneticPr fontId="1" type="noConversion"/>
  </si>
  <si>
    <t>Sliders</t>
    <phoneticPr fontId="1" type="noConversion"/>
  </si>
  <si>
    <t>投球高度(m)</t>
    <phoneticPr fontId="1" type="noConversion"/>
  </si>
  <si>
    <t>旋轉角度(degree)</t>
    <phoneticPr fontId="1" type="noConversion"/>
  </si>
  <si>
    <t>4-Seam Fastballs</t>
    <phoneticPr fontId="1" type="noConversion"/>
  </si>
  <si>
    <t>結果</t>
    <phoneticPr fontId="1" type="noConversion"/>
  </si>
  <si>
    <t>b</t>
    <phoneticPr fontId="1" type="noConversion"/>
  </si>
  <si>
    <t>k</t>
    <phoneticPr fontId="1" type="noConversion"/>
  </si>
  <si>
    <t>平方差</t>
    <phoneticPr fontId="1" type="noConversion"/>
  </si>
  <si>
    <t>150/180</t>
    <phoneticPr fontId="1" type="noConversion"/>
  </si>
  <si>
    <t>45/0</t>
    <phoneticPr fontId="1" type="noConversion"/>
  </si>
  <si>
    <t>轉速(rel/s)</t>
    <phoneticPr fontId="1" type="noConversion"/>
  </si>
  <si>
    <t>vz</t>
    <phoneticPr fontId="1" type="noConversion"/>
  </si>
  <si>
    <t>95/180</t>
    <phoneticPr fontId="1" type="noConversion"/>
  </si>
  <si>
    <t>45/180</t>
    <phoneticPr fontId="1" type="noConversion"/>
  </si>
  <si>
    <t>10/180</t>
    <phoneticPr fontId="1" type="noConversion"/>
  </si>
  <si>
    <t>vx</t>
    <phoneticPr fontId="1" type="noConversion"/>
  </si>
  <si>
    <t>Cm</t>
    <phoneticPr fontId="1" type="noConversion"/>
  </si>
  <si>
    <t>Cd</t>
    <phoneticPr fontId="1" type="noConversion"/>
  </si>
  <si>
    <t>S</t>
    <phoneticPr fontId="1" type="noConversion"/>
  </si>
  <si>
    <t>r(m)</t>
    <phoneticPr fontId="1" type="noConversion"/>
  </si>
  <si>
    <t>預測</t>
    <phoneticPr fontId="1" type="noConversion"/>
  </si>
  <si>
    <t>135/180</t>
    <phoneticPr fontId="1" type="noConversion"/>
  </si>
  <si>
    <t>charge 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</si>
</sst>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0150-8F07-7243-92A4-C24E6A549C99}">
  <dimension ref="A1:K20"/>
  <sheetViews>
    <sheetView tabSelected="1" zoomScale="157" zoomScaleNormal="200" workbookViewId="0">
      <selection activeCell="I1" sqref="I1"/>
    </sheetView>
  </sheetViews>
  <sheetFormatPr baseColWidth="10" defaultRowHeight="15"/>
  <cols>
    <col min="1" max="1" width="16.83203125" bestFit="1" customWidth="1"/>
  </cols>
  <sheetData>
    <row r="1" spans="1:11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</row>
    <row r="2" spans="1:11">
      <c r="A2" t="s">
        <v>2</v>
      </c>
      <c r="B2">
        <f>85.3*0.44704</f>
        <v>38.132511999999998</v>
      </c>
      <c r="C2">
        <f>97.3*0.44704</f>
        <v>43.496991999999999</v>
      </c>
      <c r="D2">
        <f>89.3*0.44704</f>
        <v>39.920671999999996</v>
      </c>
      <c r="E2">
        <f>90.7*0.44704</f>
        <v>40.546528000000002</v>
      </c>
      <c r="F2">
        <f>77.6*0.44704</f>
        <v>34.690303999999998</v>
      </c>
      <c r="G2">
        <f>97.2*0.44704</f>
        <v>43.452288000000003</v>
      </c>
      <c r="H2">
        <f>85*0.44704</f>
        <v>37.998399999999997</v>
      </c>
      <c r="K2">
        <f>128.1*0.44704</f>
        <v>57.265823999999995</v>
      </c>
    </row>
    <row r="3" spans="1:11">
      <c r="A3" t="s">
        <v>17</v>
      </c>
      <c r="B3">
        <f>2492/60*2*PI()</f>
        <v>260.96162975819215</v>
      </c>
      <c r="C3">
        <f>2217/60*2*PI()</f>
        <v>232.16369710028573</v>
      </c>
      <c r="D3">
        <f>1274/60*2*PI()</f>
        <v>133.41296802244656</v>
      </c>
      <c r="E3">
        <f>2378/60*2*PI()</f>
        <v>249.02357767455092</v>
      </c>
      <c r="F3">
        <f>2482/60*2*PI()</f>
        <v>259.91443220699557</v>
      </c>
      <c r="G3">
        <f>1973*2*PI()/60</f>
        <v>206.61207685108872</v>
      </c>
      <c r="H3">
        <f>2303*2*PI()/60</f>
        <v>241.16959604057644</v>
      </c>
      <c r="K3">
        <f>1999*2*PI()/60</f>
        <v>209.33479048419989</v>
      </c>
    </row>
    <row r="4" spans="1:11">
      <c r="A4" t="s">
        <v>9</v>
      </c>
      <c r="B4">
        <f>ATAN((1.462-1.345)/(0.863-0.79))*180/PI()+90</f>
        <v>148.038656583023</v>
      </c>
      <c r="C4" t="s">
        <v>16</v>
      </c>
      <c r="D4" t="s">
        <v>15</v>
      </c>
      <c r="E4" t="s">
        <v>20</v>
      </c>
      <c r="F4" t="s">
        <v>19</v>
      </c>
      <c r="G4" t="s">
        <v>28</v>
      </c>
      <c r="H4" t="s">
        <v>21</v>
      </c>
    </row>
    <row r="5" spans="1:11">
      <c r="A5" t="s">
        <v>8</v>
      </c>
      <c r="B5">
        <v>1.462</v>
      </c>
      <c r="C5">
        <v>1.681</v>
      </c>
      <c r="E5">
        <v>1.381</v>
      </c>
      <c r="H5">
        <v>1.44</v>
      </c>
    </row>
    <row r="7" spans="1:11">
      <c r="A7" t="s">
        <v>11</v>
      </c>
    </row>
    <row r="8" spans="1:11">
      <c r="A8" t="s">
        <v>12</v>
      </c>
      <c r="C8">
        <v>1.1000000000000001E-3</v>
      </c>
      <c r="F8">
        <v>4.0000000000000002E-4</v>
      </c>
    </row>
    <row r="9" spans="1:11">
      <c r="A9" t="s">
        <v>13</v>
      </c>
      <c r="C9">
        <v>2.0000000000000001E-4</v>
      </c>
      <c r="F9">
        <v>4.0000000000000002E-4</v>
      </c>
    </row>
    <row r="10" spans="1:11">
      <c r="A10" t="s">
        <v>14</v>
      </c>
    </row>
    <row r="11" spans="1:11">
      <c r="A11" t="s">
        <v>22</v>
      </c>
      <c r="C11">
        <v>0</v>
      </c>
      <c r="F11">
        <v>0</v>
      </c>
    </row>
    <row r="12" spans="1:11">
      <c r="A12" t="s">
        <v>18</v>
      </c>
      <c r="C12">
        <v>0</v>
      </c>
      <c r="F12">
        <v>9</v>
      </c>
    </row>
    <row r="14" spans="1:11">
      <c r="A14" t="s">
        <v>23</v>
      </c>
      <c r="C14">
        <v>0.2</v>
      </c>
      <c r="H14">
        <v>0.11</v>
      </c>
    </row>
    <row r="15" spans="1:11">
      <c r="A15" t="s">
        <v>24</v>
      </c>
      <c r="C15">
        <v>0.20399999999999999</v>
      </c>
      <c r="H15">
        <v>0.96</v>
      </c>
    </row>
    <row r="17" spans="1:8">
      <c r="A17" t="s">
        <v>27</v>
      </c>
    </row>
    <row r="18" spans="1:8">
      <c r="A18" t="s">
        <v>26</v>
      </c>
      <c r="B18">
        <v>3.6999999999999998E-2</v>
      </c>
      <c r="C18">
        <v>3.6999999999999998E-2</v>
      </c>
      <c r="D18">
        <v>3.6999999999999998E-2</v>
      </c>
      <c r="E18">
        <v>3.6999999999999998E-2</v>
      </c>
      <c r="F18">
        <v>3.6999999999999998E-2</v>
      </c>
      <c r="G18">
        <v>3.6999999999999998E-2</v>
      </c>
      <c r="H18">
        <v>3.6999999999999998E-2</v>
      </c>
    </row>
    <row r="19" spans="1:8">
      <c r="A19" t="s">
        <v>25</v>
      </c>
      <c r="B19">
        <f t="shared" ref="B19:H19" si="0">B18*B3/B2</f>
        <v>0.25321123090587655</v>
      </c>
      <c r="C19">
        <f t="shared" si="0"/>
        <v>0.19748622600639998</v>
      </c>
      <c r="D19">
        <f t="shared" si="0"/>
        <v>0.12365222250844181</v>
      </c>
      <c r="E19">
        <f t="shared" si="0"/>
        <v>0.22724195704150998</v>
      </c>
      <c r="F19">
        <f t="shared" si="0"/>
        <v>0.27721965168304191</v>
      </c>
      <c r="G19">
        <f t="shared" si="0"/>
        <v>0.17593197493973808</v>
      </c>
      <c r="H19">
        <f t="shared" si="0"/>
        <v>0.23483291542542131</v>
      </c>
    </row>
    <row r="20" spans="1:8">
      <c r="A20" t="s">
        <v>23</v>
      </c>
      <c r="B20">
        <f>0.09+0.6*B19</f>
        <v>0.24192673854352592</v>
      </c>
      <c r="C20">
        <f t="shared" ref="C20:H20" si="1">0.09+0.6*C19</f>
        <v>0.20849173560383999</v>
      </c>
      <c r="D20">
        <f t="shared" si="1"/>
        <v>0.1641913335050651</v>
      </c>
      <c r="E20">
        <f t="shared" si="1"/>
        <v>0.22634517422490599</v>
      </c>
      <c r="F20">
        <f t="shared" si="1"/>
        <v>0.25633179100982517</v>
      </c>
      <c r="G20">
        <f t="shared" si="1"/>
        <v>0.19555918496384284</v>
      </c>
      <c r="H20">
        <f t="shared" si="1"/>
        <v>0.23089974925525278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a0909665916@gmail.com</dc:creator>
  <cp:lastModifiedBy>a0909665916@gmail.com</cp:lastModifiedBy>
  <dcterms:created xsi:type="dcterms:W3CDTF">2023-05-12T06:34:15Z</dcterms:created>
  <dcterms:modified xsi:type="dcterms:W3CDTF">2023-06-04T04:23:07Z</dcterms:modified>
</cp:coreProperties>
</file>