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gomez\Septimo Semestre\Administracion Proyectos Software\HotelRCA\.0 SGWH-RCA\.0.1 Inicio\0.1.2.-Planificacion\0.1.2.4.-Gestion Costos\"/>
    </mc:Choice>
  </mc:AlternateContent>
  <bookViews>
    <workbookView xWindow="0" yWindow="0" windowWidth="10770" windowHeight="4635" activeTab="7"/>
  </bookViews>
  <sheets>
    <sheet name="Limites del Sistema" sheetId="8" r:id="rId1"/>
    <sheet name="ILF" sheetId="2" r:id="rId2"/>
    <sheet name="EI" sheetId="3" r:id="rId3"/>
    <sheet name="EO" sheetId="4" r:id="rId4"/>
    <sheet name="EQ" sheetId="5" r:id="rId5"/>
    <sheet name="ILF-ELF-EI-EO-EQ" sheetId="1" r:id="rId6"/>
    <sheet name="Puntos de Funcion" sheetId="6" r:id="rId7"/>
    <sheet name="Nivel Influencia" sheetId="7" r:id="rId8"/>
    <sheet name="Curva " sheetId="9" r:id="rId9"/>
  </sheets>
  <externalReferences>
    <externalReference r:id="rId10"/>
  </externalReferences>
  <definedNames>
    <definedName name="OLE_LINK2" localSheetId="1">ILF!$A$4</definedName>
  </definedNames>
  <calcPr calcId="152511"/>
</workbook>
</file>

<file path=xl/calcChain.xml><?xml version="1.0" encoding="utf-8"?>
<calcChain xmlns="http://schemas.openxmlformats.org/spreadsheetml/2006/main">
  <c r="M21" i="7" l="1"/>
  <c r="M20" i="7"/>
  <c r="M23" i="7"/>
  <c r="C11" i="9" l="1"/>
  <c r="C2" i="9"/>
  <c r="B4" i="9"/>
  <c r="F23" i="7" l="1"/>
  <c r="D92" i="1"/>
  <c r="C92" i="1"/>
  <c r="F7" i="7" l="1"/>
  <c r="G11" i="6" l="1"/>
  <c r="D64" i="1"/>
  <c r="C64" i="1"/>
  <c r="D16" i="1"/>
  <c r="C16" i="1"/>
  <c r="G7" i="7" l="1"/>
  <c r="G11" i="7" s="1"/>
  <c r="D48" i="1"/>
  <c r="C48" i="1"/>
  <c r="I23" i="7" l="1"/>
  <c r="B19" i="7"/>
  <c r="G18" i="6" l="1"/>
  <c r="G14" i="6"/>
  <c r="G13" i="6"/>
  <c r="G12" i="6"/>
  <c r="G10" i="6"/>
  <c r="G9" i="6"/>
  <c r="G8" i="6"/>
  <c r="G7" i="6"/>
  <c r="G6" i="6"/>
  <c r="G5" i="6"/>
  <c r="G4" i="6"/>
  <c r="G19" i="6" l="1"/>
  <c r="F11" i="7" s="1"/>
  <c r="H11" i="7" s="1"/>
  <c r="F15" i="7" s="1"/>
  <c r="H15" i="7" s="1"/>
  <c r="F19" i="7" s="1"/>
  <c r="I19" i="7" s="1"/>
</calcChain>
</file>

<file path=xl/sharedStrings.xml><?xml version="1.0" encoding="utf-8"?>
<sst xmlns="http://schemas.openxmlformats.org/spreadsheetml/2006/main" count="569" uniqueCount="248">
  <si>
    <t>ILF</t>
  </si>
  <si>
    <t>DET</t>
  </si>
  <si>
    <t>RET</t>
  </si>
  <si>
    <t>COMPLEJIDAD</t>
  </si>
  <si>
    <t>Baja</t>
  </si>
  <si>
    <t>Entradas (EI)</t>
  </si>
  <si>
    <t>EI</t>
  </si>
  <si>
    <t>FTR</t>
  </si>
  <si>
    <t>Salidas (EO)</t>
  </si>
  <si>
    <t>Media</t>
  </si>
  <si>
    <t>EO</t>
  </si>
  <si>
    <t>EQ</t>
  </si>
  <si>
    <t>Consultas (EQ)</t>
  </si>
  <si>
    <t>Ficheros Lógicos Internos (ILF)</t>
  </si>
  <si>
    <t>ERS</t>
  </si>
  <si>
    <t>FICHEROS LÓGICOS INTERNOS</t>
  </si>
  <si>
    <t>NÚMERO DE DET</t>
  </si>
  <si>
    <t>NÚMERO DE RET</t>
  </si>
  <si>
    <t>ENTRADAS EXTERNAS</t>
  </si>
  <si>
    <t>NÚMERO DE FTR</t>
  </si>
  <si>
    <t>SALIDAS  EXTERNAS</t>
  </si>
  <si>
    <t>Pantalla/
Impresora</t>
  </si>
  <si>
    <t>SOPORTE DE SALIDA</t>
  </si>
  <si>
    <t>Pantalla</t>
  </si>
  <si>
    <t>PARAMETRO</t>
  </si>
  <si>
    <t xml:space="preserve"> NUMERO</t>
  </si>
  <si>
    <t>X</t>
  </si>
  <si>
    <t>PESO</t>
  </si>
  <si>
    <t>Total</t>
  </si>
  <si>
    <t>ALTA</t>
  </si>
  <si>
    <t>MEDIA</t>
  </si>
  <si>
    <t>BAJA</t>
  </si>
  <si>
    <t>EIF</t>
  </si>
  <si>
    <t>Características generales del sistema</t>
  </si>
  <si>
    <t>Nivel de influencia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</si>
  <si>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</si>
  <si>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</si>
  <si>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</si>
  <si>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</si>
  <si>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</si>
  <si>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 xml:space="preserve">6- Entrada de datos 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</si>
  <si>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</si>
  <si>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 xml:space="preserve">8- Actualización 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</si>
  <si>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</si>
  <si>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</si>
  <si>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</si>
  <si>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</si>
  <si>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</si>
  <si>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</si>
  <si>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</si>
  <si>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CONTEOS DE PUNTOS DE FUNCION ARCHIVOS LOGICOS INTERNO</t>
  </si>
  <si>
    <t>CONTEOS DE PUNTOS DE FUNCION ENTRADAS EXTERNAS</t>
  </si>
  <si>
    <t>CONTEOS DE PUNTOS DE FUNCION SALIDAS EXTERNAS</t>
  </si>
  <si>
    <t>CONTEOS DE PUNTOS DE FUNCION CONSULTAS EXTERNAS</t>
  </si>
  <si>
    <t>Aporte</t>
  </si>
  <si>
    <t>Puntos de fusion ajustados</t>
  </si>
  <si>
    <t>locs por PF</t>
  </si>
  <si>
    <t>Resultado</t>
  </si>
  <si>
    <t>Lineas de codigo</t>
  </si>
  <si>
    <t>Esfuerzo Horas persona</t>
  </si>
  <si>
    <t>puntos de funcion ajustados</t>
  </si>
  <si>
    <t>personas</t>
  </si>
  <si>
    <t>Horas</t>
  </si>
  <si>
    <t>total</t>
  </si>
  <si>
    <t>sueldo de programador</t>
  </si>
  <si>
    <t>praticipantes</t>
  </si>
  <si>
    <t>meses</t>
  </si>
  <si>
    <t>costo proyecto</t>
  </si>
  <si>
    <t>NÚMERO DE 
FTR</t>
  </si>
  <si>
    <t>APORTE</t>
  </si>
  <si>
    <t>NIVEL DE INFLUENCIA</t>
  </si>
  <si>
    <t>TOTAL</t>
  </si>
  <si>
    <t>FACTOR DE AJUSTE</t>
  </si>
  <si>
    <t>Puntos de fusion BRUTOS</t>
  </si>
  <si>
    <t xml:space="preserve">Cliente </t>
  </si>
  <si>
    <t>Ingresar cliente</t>
  </si>
  <si>
    <t xml:space="preserve">Baja </t>
  </si>
  <si>
    <t>Eliminar cliente</t>
  </si>
  <si>
    <t>Reporte Cliente</t>
  </si>
  <si>
    <t>FICHERO LOGICO INTERNOS</t>
  </si>
  <si>
    <t>1 Entidad o registro logico</t>
  </si>
  <si>
    <t>Mas de 5 Entidades o registros logicos</t>
  </si>
  <si>
    <t>2-5 Entidades o registros logicos</t>
  </si>
  <si>
    <t>BAJA 7</t>
  </si>
  <si>
    <t>MEDIA 10</t>
  </si>
  <si>
    <t>1-19 Atributos</t>
  </si>
  <si>
    <t>20-50 Atributos</t>
  </si>
  <si>
    <t>Mas de 50 Atributos</t>
  </si>
  <si>
    <t xml:space="preserve">MEDIA 10 </t>
  </si>
  <si>
    <t>ALTA 15</t>
  </si>
  <si>
    <t xml:space="preserve">ALTA 15 </t>
  </si>
  <si>
    <t>1-4 Atributos</t>
  </si>
  <si>
    <t>5-15 Atributos</t>
  </si>
  <si>
    <t>Mas de 15 Atributos</t>
  </si>
  <si>
    <t>BAJA 3</t>
  </si>
  <si>
    <t>MEDIA 4</t>
  </si>
  <si>
    <t>ALTA 6</t>
  </si>
  <si>
    <t>CLASIFICACION DE ENTRADA  
Y CONSULTA</t>
  </si>
  <si>
    <t>CLASIFICACION DE SALIDA</t>
  </si>
  <si>
    <t>1-5 Atributos</t>
  </si>
  <si>
    <t>6-19 Atributos</t>
  </si>
  <si>
    <t>Mas de 19 Atributos</t>
  </si>
  <si>
    <t>BAJA 4</t>
  </si>
  <si>
    <t>MEDIA 5</t>
  </si>
  <si>
    <t>ALTA 7</t>
  </si>
  <si>
    <t>Salida en Pantalla de Cliente (Entrada)</t>
  </si>
  <si>
    <t>Salida en Pantalla de Cliente (Salida)</t>
  </si>
  <si>
    <t>Reporte Reservacion</t>
  </si>
  <si>
    <t>Reservacion</t>
  </si>
  <si>
    <t>Salida en Pantalla de Reservacion (Salida)</t>
  </si>
  <si>
    <t>Empleado</t>
  </si>
  <si>
    <t xml:space="preserve">Usu_nombre
Usu_ced
Usu_contra
Usu_nombre
Usu_apellido
Usu_recepcion
Usu_estado
</t>
  </si>
  <si>
    <t>Req (01.2)</t>
  </si>
  <si>
    <t>Req (01.1)</t>
  </si>
  <si>
    <t>Req (01.3)</t>
  </si>
  <si>
    <t>Req (01.4)</t>
  </si>
  <si>
    <t>Habitaciones</t>
  </si>
  <si>
    <r>
      <rPr>
        <sz val="9"/>
        <color rgb="FFFF0000"/>
        <rFont val="Arial"/>
        <family val="2"/>
      </rPr>
      <t>id_hab_numero
cli_cod</t>
    </r>
    <r>
      <rPr>
        <sz val="9"/>
        <color theme="1"/>
        <rFont val="Arial"/>
        <family val="2"/>
      </rPr>
      <t xml:space="preserve">
res_fecha_ini
res_fecha_fin
res_est</t>
    </r>
  </si>
  <si>
    <r>
      <t xml:space="preserve">cli_codigo
cli_ced
cli_nombre
cli_apellido
cli_telefono
cli_direccion
cli_email
cli_ocupacion
cli_estado
</t>
    </r>
    <r>
      <rPr>
        <sz val="9"/>
        <color rgb="FFFF0000"/>
        <rFont val="Arial"/>
        <family val="2"/>
      </rPr>
      <t>ciu_codigo</t>
    </r>
  </si>
  <si>
    <r>
      <t xml:space="preserve">hab_numero
hab_precio
hab_estado
</t>
    </r>
    <r>
      <rPr>
        <sz val="9"/>
        <color rgb="FFFF0000"/>
        <rFont val="Arial"/>
        <family val="2"/>
      </rPr>
      <t>id_tipo_hab
id_categoria</t>
    </r>
  </si>
  <si>
    <t>Categoria</t>
  </si>
  <si>
    <t>Req (01.5)</t>
  </si>
  <si>
    <t xml:space="preserve">cat_nom
cat_descrip
</t>
  </si>
  <si>
    <t>Req (02.1)</t>
  </si>
  <si>
    <t>Productos</t>
  </si>
  <si>
    <t>pro_id
pro_nombre
pro_descrip
pro_costo
pro_estado</t>
  </si>
  <si>
    <t>Req (02.2)</t>
  </si>
  <si>
    <t>Servicios</t>
  </si>
  <si>
    <r>
      <t xml:space="preserve">ser_id
ser_cant
ser_total
</t>
    </r>
    <r>
      <rPr>
        <sz val="9"/>
        <color rgb="FFFF0000"/>
        <rFont val="Arial"/>
        <family val="2"/>
      </rPr>
      <t>id_producto
cli_cod</t>
    </r>
  </si>
  <si>
    <t>Factura</t>
  </si>
  <si>
    <t>Req (02.3)</t>
  </si>
  <si>
    <r>
      <t xml:space="preserve">Fac_id
Fac_fecha
Fac_subtotal
Fac_iva
Fac_total
Fac_estado
</t>
    </r>
    <r>
      <rPr>
        <sz val="9"/>
        <color rgb="FFFF0000"/>
        <rFont val="Arial"/>
        <family val="2"/>
      </rPr>
      <t>Res_id
Ser_id</t>
    </r>
  </si>
  <si>
    <t>Ingresos</t>
  </si>
  <si>
    <t>Req(02.4)</t>
  </si>
  <si>
    <t>Egresos</t>
  </si>
  <si>
    <t>ing_id
ing_usuario
ing_fecha
ing_detalle
ing_valor
ing_estado</t>
  </si>
  <si>
    <t>egr_id
egr_fecha
egr_articulo
egr_detalle
egr_cant
egr_precio_uni
egr_precio_tot
egr_estado</t>
  </si>
  <si>
    <t>Req(02.5)</t>
  </si>
  <si>
    <t>Req (03.1)</t>
  </si>
  <si>
    <t>Datos Empresa</t>
  </si>
  <si>
    <t>dat_ruc
dat_direccion
dat_telefono
dat_propiet</t>
  </si>
  <si>
    <t>Ingresar reservacion</t>
  </si>
  <si>
    <t>Modifica reservacion</t>
  </si>
  <si>
    <t>Eliminar reservacion</t>
  </si>
  <si>
    <t>Modificar cliente</t>
  </si>
  <si>
    <t>Ingresar empleado</t>
  </si>
  <si>
    <t>Modificar empleado</t>
  </si>
  <si>
    <t>Eliminar empleado</t>
  </si>
  <si>
    <t>Ingresar Habitacion</t>
  </si>
  <si>
    <t>Modificar Habitacion</t>
  </si>
  <si>
    <t>Eliminar Habitacion</t>
  </si>
  <si>
    <t>Ingresar Categoria</t>
  </si>
  <si>
    <t>Modificar Categoria</t>
  </si>
  <si>
    <t>Eliminar Categoria</t>
  </si>
  <si>
    <t>Ingresar Productos</t>
  </si>
  <si>
    <t>Modificar Productos</t>
  </si>
  <si>
    <t>Eliminar Productos</t>
  </si>
  <si>
    <t>Ingresar Servicio</t>
  </si>
  <si>
    <t>Modificar Servicio</t>
  </si>
  <si>
    <t>Eliminar Servicio</t>
  </si>
  <si>
    <t>Insertar Factura</t>
  </si>
  <si>
    <t>Anular Factura</t>
  </si>
  <si>
    <t>Ingresar Ingresos</t>
  </si>
  <si>
    <t>Ingresar Egresos</t>
  </si>
  <si>
    <t>Ingresar Dato Empresa</t>
  </si>
  <si>
    <t>Modificar Datos Empresa</t>
  </si>
  <si>
    <t>RF (1.1.1)</t>
  </si>
  <si>
    <t>RF (1.1.3)</t>
  </si>
  <si>
    <t>RF (1.1.5)</t>
  </si>
  <si>
    <t>RF (1.2.1)</t>
  </si>
  <si>
    <t>RF (1.2.3)</t>
  </si>
  <si>
    <t>RF (1.2.5)</t>
  </si>
  <si>
    <t>RF(1.3.1)</t>
  </si>
  <si>
    <t>RF(1.3.3)</t>
  </si>
  <si>
    <t>RF(1.3.5)</t>
  </si>
  <si>
    <t>RF(1.4.1)</t>
  </si>
  <si>
    <t>RF(1.4.3)</t>
  </si>
  <si>
    <t>RF(1.4.5)</t>
  </si>
  <si>
    <t>RF(1.5.1)</t>
  </si>
  <si>
    <t>RF(1.5.3)</t>
  </si>
  <si>
    <t>RF(1.5.5)</t>
  </si>
  <si>
    <t>RF(2.1.1)</t>
  </si>
  <si>
    <t>RF(2.1.3)</t>
  </si>
  <si>
    <t>RF(2.1.5)</t>
  </si>
  <si>
    <t>RF(2.2.1)</t>
  </si>
  <si>
    <t>RF(2.2.3)</t>
  </si>
  <si>
    <t>RF(2.2.5)</t>
  </si>
  <si>
    <t>RF(2.3.1)</t>
  </si>
  <si>
    <t>RF(2.3.4)</t>
  </si>
  <si>
    <t>RF(2.4.1)</t>
  </si>
  <si>
    <t>RF(2.5.1)</t>
  </si>
  <si>
    <t>RF(3.1.1)</t>
  </si>
  <si>
    <t>RF(3.1.2)</t>
  </si>
  <si>
    <t>Reporte Empleado</t>
  </si>
  <si>
    <t>Reporte Habitacion</t>
  </si>
  <si>
    <t>Reporte Ingresos</t>
  </si>
  <si>
    <t>Reporte Egresos</t>
  </si>
  <si>
    <t>Reporte Productos</t>
  </si>
  <si>
    <t>RF(1.1.2)</t>
  </si>
  <si>
    <t>RF(1.2.2)</t>
  </si>
  <si>
    <t>RF(1.3.2)</t>
  </si>
  <si>
    <t>RF(1.4.2)</t>
  </si>
  <si>
    <t>RF(2.1.2)</t>
  </si>
  <si>
    <t>RF(2.4.2)</t>
  </si>
  <si>
    <t>RF(2.5.2)</t>
  </si>
  <si>
    <t>Salida en Pantalla de Reservacion (Entrada)</t>
  </si>
  <si>
    <t>Salida en Pantalla de Empleado (Entrada)</t>
  </si>
  <si>
    <t>Salida en Pantalla de Empleado (Salida)</t>
  </si>
  <si>
    <t>Salida en Pantalla de Habitacion  (Entrada)</t>
  </si>
  <si>
    <t>Salida en Pantalla de Habitacion (Salida)</t>
  </si>
  <si>
    <t>Salida en Pantalla de Categoria (Entrada)</t>
  </si>
  <si>
    <t>Salida en Pantalla de Categoria (Salida)</t>
  </si>
  <si>
    <t>Salida en Pantalla de Productos (Entrada)</t>
  </si>
  <si>
    <t>Salida en Pantalla de Productos (Salida)</t>
  </si>
  <si>
    <t>Salida en Pantalla de Servicios (Entrada)</t>
  </si>
  <si>
    <t>Salida en Pantalla de Servicios (Salida)</t>
  </si>
  <si>
    <t>Salida en Pantalla de Factura (Entrada)</t>
  </si>
  <si>
    <t>Salida en Pantalla de Factura (Salida)</t>
  </si>
  <si>
    <t>Salida en Pantalla de Ingresos (Entrada)</t>
  </si>
  <si>
    <t>Salida en Pantalla de Ingresos (Salida)</t>
  </si>
  <si>
    <t>Salida en Pantalla de Egresos (Entrada)</t>
  </si>
  <si>
    <t>Salida en Pantalla de Egresos (Salida)</t>
  </si>
  <si>
    <t>Salida en Pantalla de Datos Empresa (Entrada)</t>
  </si>
  <si>
    <t>Salida en Pantalla de Datos Empresa (Salida)</t>
  </si>
  <si>
    <t>RF(1.1.4)</t>
  </si>
  <si>
    <t>RF(1.2.4)</t>
  </si>
  <si>
    <t>RF(1.3.4)</t>
  </si>
  <si>
    <t>RF(1.4.4)</t>
  </si>
  <si>
    <t>RF(1.5.4)</t>
  </si>
  <si>
    <t>RF(2.1.4)</t>
  </si>
  <si>
    <t>RF(2.2.4)</t>
  </si>
  <si>
    <t>RF(2.4.3)</t>
  </si>
  <si>
    <t>RF(2.5.3)</t>
  </si>
  <si>
    <t>RF(3.1.3)</t>
  </si>
  <si>
    <t>TARIFAS</t>
  </si>
  <si>
    <t>Administrador</t>
  </si>
  <si>
    <t>Programador</t>
  </si>
  <si>
    <t>Analista</t>
  </si>
  <si>
    <t xml:space="preserve">x2 </t>
  </si>
  <si>
    <t>Anexos 19</t>
  </si>
  <si>
    <t>Anexos 12</t>
  </si>
  <si>
    <t>Anexos 13</t>
  </si>
  <si>
    <t xml:space="preserve">INVERSION (S. ACTUAL) </t>
  </si>
  <si>
    <t>EXPLOTACION (S. ACTUAL)</t>
  </si>
  <si>
    <t xml:space="preserve">INVERSION (S. PROPUESTO) </t>
  </si>
  <si>
    <t>EXPLOTACION (S. PROPUESTO)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</si>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</sst>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sz val="10"/>
      <color rgb="FF0000FF"/>
      <name val="Trebuchet MS"/>
      <family val="2"/>
    </font>
    <font>
      <b/>
      <i/>
      <sz val="10"/>
      <color theme="1"/>
      <name val="Trebuchet MS"/>
      <family val="2"/>
    </font>
    <font>
      <b/>
      <i/>
      <sz val="10"/>
      <color rgb="FF0000FF"/>
      <name val="Trebuchet MS"/>
      <family val="2"/>
    </font>
    <font>
      <b/>
      <sz val="10"/>
      <color rgb="FF800080"/>
      <name val="Trebuchet MS"/>
      <family val="2"/>
    </font>
    <font>
      <sz val="14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8"/>
      <color rgb="FFFFFFFF"/>
      <name val="Calibri"/>
      <family val="2"/>
      <scheme val="minor"/>
    </font>
    <font>
      <b/>
      <sz val="8"/>
      <color rgb="FFFFFFFF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right" vertical="top"/>
    </xf>
    <xf numFmtId="0" fontId="8" fillId="0" borderId="6" xfId="0" applyFont="1" applyBorder="1" applyAlignment="1">
      <alignment horizontal="right"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8" fillId="6" borderId="7" xfId="0" applyFont="1" applyFill="1" applyBorder="1" applyAlignment="1">
      <alignment vertical="top"/>
    </xf>
    <xf numFmtId="0" fontId="8" fillId="6" borderId="7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vertical="top"/>
    </xf>
    <xf numFmtId="0" fontId="8" fillId="7" borderId="8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top"/>
    </xf>
    <xf numFmtId="0" fontId="8" fillId="7" borderId="7" xfId="0" applyFont="1" applyFill="1" applyBorder="1" applyAlignment="1">
      <alignment horizontal="center" vertical="top"/>
    </xf>
    <xf numFmtId="0" fontId="8" fillId="8" borderId="8" xfId="0" applyFont="1" applyFill="1" applyBorder="1" applyAlignment="1">
      <alignment vertical="top"/>
    </xf>
    <xf numFmtId="0" fontId="8" fillId="8" borderId="8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vertical="top"/>
    </xf>
    <xf numFmtId="0" fontId="8" fillId="8" borderId="1" xfId="0" applyFont="1" applyFill="1" applyBorder="1" applyAlignment="1">
      <alignment horizontal="center" vertical="top"/>
    </xf>
    <xf numFmtId="0" fontId="8" fillId="8" borderId="7" xfId="0" applyFont="1" applyFill="1" applyBorder="1" applyAlignment="1">
      <alignment vertical="top"/>
    </xf>
    <xf numFmtId="0" fontId="8" fillId="8" borderId="7" xfId="0" applyFont="1" applyFill="1" applyBorder="1" applyAlignment="1">
      <alignment horizontal="center" vertical="top"/>
    </xf>
    <xf numFmtId="0" fontId="8" fillId="9" borderId="8" xfId="0" applyFont="1" applyFill="1" applyBorder="1" applyAlignment="1">
      <alignment vertical="top"/>
    </xf>
    <xf numFmtId="0" fontId="8" fillId="9" borderId="8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vertical="top"/>
    </xf>
    <xf numFmtId="0" fontId="8" fillId="9" borderId="7" xfId="0" applyFont="1" applyFill="1" applyBorder="1" applyAlignment="1">
      <alignment horizontal="center" vertical="top"/>
    </xf>
    <xf numFmtId="0" fontId="8" fillId="10" borderId="8" xfId="0" applyFont="1" applyFill="1" applyBorder="1" applyAlignment="1">
      <alignment vertical="top"/>
    </xf>
    <xf numFmtId="0" fontId="8" fillId="10" borderId="8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vertical="top"/>
    </xf>
    <xf numFmtId="0" fontId="8" fillId="10" borderId="1" xfId="0" applyFont="1" applyFill="1" applyBorder="1" applyAlignment="1">
      <alignment horizontal="center" vertical="top"/>
    </xf>
    <xf numFmtId="0" fontId="8" fillId="10" borderId="7" xfId="0" applyFont="1" applyFill="1" applyBorder="1" applyAlignment="1">
      <alignment vertical="top"/>
    </xf>
    <xf numFmtId="0" fontId="8" fillId="10" borderId="7" xfId="0" applyFont="1" applyFill="1" applyBorder="1" applyAlignment="1">
      <alignment horizontal="center" vertical="top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0" fillId="21" borderId="0" xfId="0" applyFill="1"/>
    <xf numFmtId="0" fontId="0" fillId="22" borderId="0" xfId="0" applyFill="1"/>
    <xf numFmtId="0" fontId="0" fillId="2" borderId="0" xfId="0" applyFill="1"/>
    <xf numFmtId="0" fontId="0" fillId="23" borderId="0" xfId="0" applyFill="1"/>
    <xf numFmtId="0" fontId="0" fillId="19" borderId="0" xfId="0" applyFill="1"/>
    <xf numFmtId="0" fontId="0" fillId="11" borderId="0" xfId="0" applyFill="1"/>
    <xf numFmtId="0" fontId="0" fillId="24" borderId="0" xfId="0" applyFill="1"/>
    <xf numFmtId="0" fontId="0" fillId="25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25" borderId="0" xfId="0" applyFill="1"/>
    <xf numFmtId="0" fontId="0" fillId="23" borderId="1" xfId="0" applyFill="1" applyBorder="1"/>
    <xf numFmtId="0" fontId="0" fillId="20" borderId="1" xfId="0" applyFill="1" applyBorder="1"/>
    <xf numFmtId="0" fontId="5" fillId="27" borderId="1" xfId="0" applyFont="1" applyFill="1" applyBorder="1" applyAlignment="1">
      <alignment horizontal="center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 wrapText="1"/>
    </xf>
    <xf numFmtId="0" fontId="0" fillId="26" borderId="0" xfId="0" applyFill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29" borderId="0" xfId="0" applyFill="1"/>
    <xf numFmtId="0" fontId="0" fillId="27" borderId="1" xfId="0" applyFill="1" applyBorder="1" applyAlignment="1">
      <alignment vertical="center" wrapText="1"/>
    </xf>
    <xf numFmtId="0" fontId="6" fillId="27" borderId="1" xfId="0" applyFont="1" applyFill="1" applyBorder="1" applyAlignment="1">
      <alignment horizontal="center" vertical="top" wrapText="1"/>
    </xf>
    <xf numFmtId="0" fontId="21" fillId="2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28" borderId="1" xfId="0" applyFont="1" applyFill="1" applyBorder="1" applyAlignment="1">
      <alignment horizontal="center"/>
    </xf>
    <xf numFmtId="0" fontId="21" fillId="28" borderId="1" xfId="0" applyFont="1" applyFill="1" applyBorder="1" applyAlignment="1">
      <alignment horizontal="center" wrapText="1"/>
    </xf>
    <xf numFmtId="0" fontId="5" fillId="29" borderId="0" xfId="0" applyFont="1" applyFill="1" applyBorder="1" applyAlignment="1">
      <alignment horizontal="center" vertical="center" wrapText="1"/>
    </xf>
    <xf numFmtId="0" fontId="0" fillId="29" borderId="0" xfId="0" applyFill="1" applyBorder="1" applyAlignment="1">
      <alignment vertical="center" wrapText="1"/>
    </xf>
    <xf numFmtId="0" fontId="0" fillId="29" borderId="0" xfId="0" applyFill="1" applyBorder="1" applyAlignment="1">
      <alignment vertical="center"/>
    </xf>
    <xf numFmtId="0" fontId="0" fillId="29" borderId="0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 wrapText="1"/>
    </xf>
    <xf numFmtId="0" fontId="23" fillId="25" borderId="1" xfId="0" applyFont="1" applyFill="1" applyBorder="1" applyAlignment="1">
      <alignment vertical="center" wrapText="1"/>
    </xf>
    <xf numFmtId="0" fontId="23" fillId="25" borderId="1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0" borderId="0" xfId="0" applyFill="1"/>
    <xf numFmtId="0" fontId="5" fillId="30" borderId="1" xfId="0" applyFont="1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left" vertical="center"/>
    </xf>
    <xf numFmtId="0" fontId="3" fillId="30" borderId="1" xfId="0" applyFont="1" applyFill="1" applyBorder="1" applyAlignment="1">
      <alignment vertical="center" wrapText="1"/>
    </xf>
    <xf numFmtId="0" fontId="0" fillId="30" borderId="1" xfId="0" applyFill="1" applyBorder="1" applyAlignment="1">
      <alignment horizontal="center" vertical="center"/>
    </xf>
    <xf numFmtId="0" fontId="23" fillId="25" borderId="5" xfId="0" applyFont="1" applyFill="1" applyBorder="1" applyAlignment="1">
      <alignment vertical="center" wrapText="1"/>
    </xf>
    <xf numFmtId="0" fontId="23" fillId="25" borderId="5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 wrapText="1"/>
    </xf>
    <xf numFmtId="0" fontId="23" fillId="29" borderId="0" xfId="0" applyFont="1" applyFill="1" applyBorder="1" applyAlignment="1">
      <alignment vertical="center" wrapText="1"/>
    </xf>
    <xf numFmtId="0" fontId="23" fillId="29" borderId="0" xfId="0" applyFont="1" applyFill="1" applyBorder="1" applyAlignment="1">
      <alignment vertical="center"/>
    </xf>
    <xf numFmtId="0" fontId="23" fillId="29" borderId="0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 wrapText="1"/>
    </xf>
    <xf numFmtId="0" fontId="0" fillId="31" borderId="1" xfId="0" applyFont="1" applyFill="1" applyBorder="1" applyAlignment="1">
      <alignment horizontal="left" vertical="center" wrapText="1"/>
    </xf>
    <xf numFmtId="0" fontId="0" fillId="31" borderId="1" xfId="0" applyFont="1" applyFill="1" applyBorder="1" applyAlignment="1">
      <alignment horizontal="left" vertical="center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left" vertical="center" wrapText="1"/>
    </xf>
    <xf numFmtId="0" fontId="0" fillId="31" borderId="1" xfId="0" applyFill="1" applyBorder="1"/>
    <xf numFmtId="0" fontId="0" fillId="27" borderId="1" xfId="0" applyFill="1" applyBorder="1"/>
    <xf numFmtId="0" fontId="0" fillId="27" borderId="1" xfId="0" applyFill="1" applyBorder="1" applyAlignment="1">
      <alignment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31" borderId="1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7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0" borderId="1" xfId="0" applyFont="1" applyFill="1" applyBorder="1" applyAlignment="1">
      <alignment horizontal="left" vertical="center" wrapText="1"/>
    </xf>
    <xf numFmtId="0" fontId="0" fillId="30" borderId="1" xfId="0" applyFill="1" applyBorder="1" applyAlignment="1">
      <alignment horizontal="left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vertical="center"/>
    </xf>
    <xf numFmtId="0" fontId="0" fillId="30" borderId="1" xfId="0" applyFon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30" borderId="1" xfId="0" applyFill="1" applyBorder="1" applyAlignment="1">
      <alignment vertical="center" wrapText="1"/>
    </xf>
    <xf numFmtId="0" fontId="23" fillId="30" borderId="1" xfId="0" applyFont="1" applyFill="1" applyBorder="1" applyAlignment="1">
      <alignment vertical="center" wrapText="1"/>
    </xf>
    <xf numFmtId="0" fontId="23" fillId="30" borderId="1" xfId="0" applyFont="1" applyFill="1" applyBorder="1" applyAlignment="1">
      <alignment horizontal="center" vertical="center"/>
    </xf>
    <xf numFmtId="0" fontId="23" fillId="30" borderId="5" xfId="0" applyFont="1" applyFill="1" applyBorder="1" applyAlignment="1">
      <alignment vertical="center" wrapText="1"/>
    </xf>
    <xf numFmtId="0" fontId="23" fillId="30" borderId="5" xfId="0" applyFont="1" applyFill="1" applyBorder="1" applyAlignment="1">
      <alignment horizontal="center" vertical="center"/>
    </xf>
    <xf numFmtId="0" fontId="25" fillId="33" borderId="1" xfId="2" applyBorder="1"/>
    <xf numFmtId="0" fontId="2" fillId="0" borderId="1" xfId="0" applyFont="1" applyBorder="1" applyAlignment="1">
      <alignment horizontal="center"/>
    </xf>
    <xf numFmtId="4" fontId="26" fillId="0" borderId="1" xfId="0" applyNumberFormat="1" applyFont="1" applyBorder="1"/>
    <xf numFmtId="0" fontId="26" fillId="0" borderId="1" xfId="0" applyFont="1" applyBorder="1"/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4" fillId="32" borderId="1" xfId="1" applyBorder="1" applyAlignment="1">
      <alignment horizontal="center"/>
    </xf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PUNTO DE EQUILIBRIO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'[1]CALCULO DE FACTIBILIDAD ECONOMI'!$B$9:$B$10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'[1]CALCULO DE FACTIBILIDAD ECONOMI'!$C$9:$C$10</c:f>
              <c:numCache>
                <c:formatCode>General</c:formatCode>
                <c:ptCount val="2"/>
                <c:pt idx="0">
                  <c:v>1600</c:v>
                </c:pt>
                <c:pt idx="1">
                  <c:v>5990.4</c:v>
                </c:pt>
              </c:numCache>
            </c:numRef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'[1]CALCULO DE FACTIBILIDAD ECONOMI'!$B$11:$B$12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'[1]CALCULO DE FACTIBILIDAD ECONOMI'!$C$11:$C$12</c:f>
              <c:numCache>
                <c:formatCode>General</c:formatCode>
                <c:ptCount val="2"/>
                <c:pt idx="0">
                  <c:v>34822.660000000003</c:v>
                </c:pt>
                <c:pt idx="1">
                  <c:v>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8384"/>
        <c:axId val="192408944"/>
      </c:scatterChart>
      <c:valAx>
        <c:axId val="1924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92408944"/>
        <c:crosses val="autoZero"/>
        <c:crossBetween val="midCat"/>
        <c:majorUnit val="1"/>
      </c:valAx>
      <c:valAx>
        <c:axId val="192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92408384"/>
        <c:crosses val="autoZero"/>
        <c:crossBetween val="midCat"/>
        <c:majorUnit val="2000"/>
        <c:min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38100</xdr:rowOff>
    </xdr:from>
    <xdr:to>
      <xdr:col>12</xdr:col>
      <xdr:colOff>171450</xdr:colOff>
      <xdr:row>27</xdr:row>
      <xdr:rowOff>142875</xdr:rowOff>
    </xdr:to>
    <xdr:graphicFrame macro="">
      <xdr:nvGraphicFramePr>
        <xdr:cNvPr id="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gomez/QuintoSemestre/Dise&#241;oOrientadoObjetos/EstimacionProyec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"/>
      <sheetName val="EI"/>
      <sheetName val="EO"/>
      <sheetName val="EQ"/>
      <sheetName val="ILF-EI-EO-EQ"/>
      <sheetName val="Puntos de Funcion "/>
      <sheetName val="Nivel Influencia"/>
      <sheetName val="Calculo Total"/>
      <sheetName val="CALCULO DE FACTIBILIDAD ECONO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B9">
            <v>0</v>
          </cell>
          <cell r="C9">
            <v>1600</v>
          </cell>
        </row>
        <row r="10">
          <cell r="B10">
            <v>12</v>
          </cell>
          <cell r="C10">
            <v>5990.4</v>
          </cell>
        </row>
        <row r="11">
          <cell r="B11">
            <v>0</v>
          </cell>
          <cell r="C11">
            <v>34822.660000000003</v>
          </cell>
        </row>
        <row r="12">
          <cell r="B12">
            <v>12</v>
          </cell>
          <cell r="C12">
            <v>912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workbookViewId="0">
      <selection activeCell="B3" sqref="B3:E18"/>
    </sheetView>
  </sheetViews>
  <sheetFormatPr baseColWidth="10" defaultRowHeight="15" x14ac:dyDescent="0.25"/>
  <cols>
    <col min="2" max="2" width="27.42578125" customWidth="1"/>
    <col min="3" max="3" width="14.5703125" customWidth="1"/>
    <col min="4" max="4" width="13.85546875" customWidth="1"/>
    <col min="5" max="5" width="16.28515625" customWidth="1"/>
  </cols>
  <sheetData>
    <row r="3" spans="2:5" ht="20.25" customHeight="1" x14ac:dyDescent="0.25">
      <c r="B3" s="90" t="s">
        <v>79</v>
      </c>
      <c r="C3" s="90" t="s">
        <v>85</v>
      </c>
      <c r="D3" s="90" t="s">
        <v>86</v>
      </c>
      <c r="E3" s="90" t="s">
        <v>87</v>
      </c>
    </row>
    <row r="4" spans="2:5" ht="20.25" customHeight="1" x14ac:dyDescent="0.25">
      <c r="B4" s="92" t="s">
        <v>80</v>
      </c>
      <c r="C4" s="91" t="s">
        <v>83</v>
      </c>
      <c r="D4" s="91" t="s">
        <v>83</v>
      </c>
      <c r="E4" s="91" t="s">
        <v>84</v>
      </c>
    </row>
    <row r="5" spans="2:5" ht="18.75" customHeight="1" x14ac:dyDescent="0.25">
      <c r="B5" s="92" t="s">
        <v>82</v>
      </c>
      <c r="C5" s="91" t="s">
        <v>83</v>
      </c>
      <c r="D5" s="91" t="s">
        <v>88</v>
      </c>
      <c r="E5" s="91" t="s">
        <v>89</v>
      </c>
    </row>
    <row r="6" spans="2:5" ht="21" customHeight="1" x14ac:dyDescent="0.25">
      <c r="B6" s="92" t="s">
        <v>81</v>
      </c>
      <c r="C6" s="91" t="s">
        <v>84</v>
      </c>
      <c r="D6" s="91" t="s">
        <v>90</v>
      </c>
      <c r="E6" s="91" t="s">
        <v>89</v>
      </c>
    </row>
    <row r="7" spans="2:5" x14ac:dyDescent="0.25">
      <c r="B7" s="84"/>
    </row>
    <row r="9" spans="2:5" ht="24" customHeight="1" x14ac:dyDescent="0.25">
      <c r="B9" s="93" t="s">
        <v>97</v>
      </c>
      <c r="C9" s="90" t="s">
        <v>91</v>
      </c>
      <c r="D9" s="90" t="s">
        <v>92</v>
      </c>
      <c r="E9" s="90" t="s">
        <v>93</v>
      </c>
    </row>
    <row r="10" spans="2:5" ht="15.75" customHeight="1" x14ac:dyDescent="0.25">
      <c r="B10" s="92" t="s">
        <v>80</v>
      </c>
      <c r="C10" s="91" t="s">
        <v>94</v>
      </c>
      <c r="D10" s="91" t="s">
        <v>94</v>
      </c>
      <c r="E10" s="91" t="s">
        <v>95</v>
      </c>
    </row>
    <row r="11" spans="2:5" x14ac:dyDescent="0.25">
      <c r="B11" s="92" t="s">
        <v>82</v>
      </c>
      <c r="C11" s="91" t="s">
        <v>94</v>
      </c>
      <c r="D11" s="91" t="s">
        <v>95</v>
      </c>
      <c r="E11" s="91" t="s">
        <v>96</v>
      </c>
    </row>
    <row r="12" spans="2:5" x14ac:dyDescent="0.25">
      <c r="B12" s="92" t="s">
        <v>81</v>
      </c>
      <c r="C12" s="91" t="s">
        <v>95</v>
      </c>
      <c r="D12" s="91" t="s">
        <v>96</v>
      </c>
      <c r="E12" s="91" t="s">
        <v>96</v>
      </c>
    </row>
    <row r="15" spans="2:5" x14ac:dyDescent="0.25">
      <c r="B15" s="93" t="s">
        <v>98</v>
      </c>
      <c r="C15" s="90" t="s">
        <v>99</v>
      </c>
      <c r="D15" s="90" t="s">
        <v>100</v>
      </c>
      <c r="E15" s="90" t="s">
        <v>101</v>
      </c>
    </row>
    <row r="16" spans="2:5" x14ac:dyDescent="0.25">
      <c r="B16" s="92" t="s">
        <v>80</v>
      </c>
      <c r="C16" s="91" t="s">
        <v>102</v>
      </c>
      <c r="D16" s="91" t="s">
        <v>102</v>
      </c>
      <c r="E16" s="91" t="s">
        <v>103</v>
      </c>
    </row>
    <row r="17" spans="2:5" x14ac:dyDescent="0.25">
      <c r="B17" s="92" t="s">
        <v>82</v>
      </c>
      <c r="C17" s="91" t="s">
        <v>102</v>
      </c>
      <c r="D17" s="91" t="s">
        <v>103</v>
      </c>
      <c r="E17" s="91" t="s">
        <v>104</v>
      </c>
    </row>
    <row r="18" spans="2:5" x14ac:dyDescent="0.25">
      <c r="B18" s="92" t="s">
        <v>81</v>
      </c>
      <c r="C18" s="91" t="s">
        <v>103</v>
      </c>
      <c r="D18" s="91" t="s">
        <v>104</v>
      </c>
      <c r="E18" s="9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showGridLines="0" view="pageBreakPreview" topLeftCell="A11" zoomScaleNormal="100" zoomScaleSheetLayoutView="100" zoomScalePageLayoutView="70" workbookViewId="0">
      <selection activeCell="G15" sqref="G15"/>
    </sheetView>
  </sheetViews>
  <sheetFormatPr baseColWidth="10" defaultRowHeight="15" x14ac:dyDescent="0.25"/>
  <cols>
    <col min="1" max="1" width="9.28515625" customWidth="1"/>
    <col min="2" max="2" width="18.7109375" style="7" customWidth="1"/>
    <col min="3" max="3" width="20.7109375" customWidth="1"/>
    <col min="4" max="5" width="10" customWidth="1"/>
    <col min="6" max="6" width="9.28515625" customWidth="1"/>
    <col min="7" max="7" width="14.5703125" customWidth="1"/>
  </cols>
  <sheetData>
    <row r="2" spans="1:7" ht="18.75" x14ac:dyDescent="0.3">
      <c r="A2" s="155" t="s">
        <v>50</v>
      </c>
      <c r="B2" s="156"/>
      <c r="C2" s="156"/>
      <c r="D2" s="156"/>
      <c r="E2" s="156"/>
      <c r="F2" s="156"/>
      <c r="G2" s="156"/>
    </row>
    <row r="4" spans="1:7" s="7" customFormat="1" ht="46.5" customHeight="1" x14ac:dyDescent="0.25">
      <c r="A4" s="85" t="s">
        <v>14</v>
      </c>
      <c r="B4" s="86" t="s">
        <v>15</v>
      </c>
      <c r="C4" s="85" t="s">
        <v>1</v>
      </c>
      <c r="D4" s="86" t="s">
        <v>16</v>
      </c>
      <c r="E4" s="86" t="s">
        <v>17</v>
      </c>
      <c r="F4" s="86" t="s">
        <v>69</v>
      </c>
      <c r="G4" s="86" t="s">
        <v>3</v>
      </c>
    </row>
    <row r="5" spans="1:7" s="9" customFormat="1" ht="80.25" customHeight="1" x14ac:dyDescent="0.25">
      <c r="A5" s="10" t="s">
        <v>113</v>
      </c>
      <c r="B5" s="11" t="s">
        <v>108</v>
      </c>
      <c r="C5" s="52" t="s">
        <v>117</v>
      </c>
      <c r="D5" s="13">
        <v>5</v>
      </c>
      <c r="E5" s="13">
        <v>2</v>
      </c>
      <c r="F5" s="13">
        <v>7</v>
      </c>
      <c r="G5" s="13" t="s">
        <v>4</v>
      </c>
    </row>
    <row r="6" spans="1:7" ht="122.25" customHeight="1" x14ac:dyDescent="0.25">
      <c r="A6" s="10" t="s">
        <v>112</v>
      </c>
      <c r="B6" s="12" t="s">
        <v>74</v>
      </c>
      <c r="C6" s="53" t="s">
        <v>118</v>
      </c>
      <c r="D6" s="13">
        <v>10</v>
      </c>
      <c r="E6" s="13">
        <v>2</v>
      </c>
      <c r="F6" s="13">
        <v>7</v>
      </c>
      <c r="G6" s="13" t="s">
        <v>4</v>
      </c>
    </row>
    <row r="7" spans="1:7" ht="96" customHeight="1" x14ac:dyDescent="0.25">
      <c r="A7" s="10" t="s">
        <v>114</v>
      </c>
      <c r="B7" s="14" t="s">
        <v>110</v>
      </c>
      <c r="C7" s="52" t="s">
        <v>111</v>
      </c>
      <c r="D7" s="13">
        <v>7</v>
      </c>
      <c r="E7" s="13">
        <v>1</v>
      </c>
      <c r="F7" s="13">
        <v>7</v>
      </c>
      <c r="G7" s="13" t="s">
        <v>4</v>
      </c>
    </row>
    <row r="8" spans="1:7" ht="71.25" customHeight="1" x14ac:dyDescent="0.25">
      <c r="A8" s="10" t="s">
        <v>115</v>
      </c>
      <c r="B8" s="14" t="s">
        <v>116</v>
      </c>
      <c r="C8" s="52" t="s">
        <v>119</v>
      </c>
      <c r="D8" s="13">
        <v>5</v>
      </c>
      <c r="E8" s="13">
        <v>2</v>
      </c>
      <c r="F8" s="13">
        <v>7</v>
      </c>
      <c r="G8" s="13" t="s">
        <v>76</v>
      </c>
    </row>
    <row r="9" spans="1:7" ht="31.5" customHeight="1" x14ac:dyDescent="0.25">
      <c r="A9" s="10" t="s">
        <v>121</v>
      </c>
      <c r="B9" s="12" t="s">
        <v>120</v>
      </c>
      <c r="C9" s="52" t="s">
        <v>122</v>
      </c>
      <c r="D9" s="13">
        <v>2</v>
      </c>
      <c r="E9" s="13">
        <v>1</v>
      </c>
      <c r="F9" s="13">
        <v>7</v>
      </c>
      <c r="G9" s="13" t="s">
        <v>4</v>
      </c>
    </row>
    <row r="10" spans="1:7" ht="78" customHeight="1" x14ac:dyDescent="0.25">
      <c r="A10" s="10" t="s">
        <v>123</v>
      </c>
      <c r="B10" s="12" t="s">
        <v>124</v>
      </c>
      <c r="C10" s="52" t="s">
        <v>125</v>
      </c>
      <c r="D10" s="13">
        <v>5</v>
      </c>
      <c r="E10" s="13">
        <v>1</v>
      </c>
      <c r="F10" s="13">
        <v>7</v>
      </c>
      <c r="G10" s="13" t="s">
        <v>4</v>
      </c>
    </row>
    <row r="11" spans="1:7" ht="84.75" customHeight="1" x14ac:dyDescent="0.25">
      <c r="A11" s="10" t="s">
        <v>126</v>
      </c>
      <c r="B11" s="12" t="s">
        <v>127</v>
      </c>
      <c r="C11" s="52" t="s">
        <v>128</v>
      </c>
      <c r="D11" s="13">
        <v>5</v>
      </c>
      <c r="E11" s="13">
        <v>2</v>
      </c>
      <c r="F11" s="13">
        <v>7</v>
      </c>
      <c r="G11" s="13" t="s">
        <v>4</v>
      </c>
    </row>
    <row r="12" spans="1:7" ht="101.25" customHeight="1" x14ac:dyDescent="0.25">
      <c r="A12" s="10" t="s">
        <v>130</v>
      </c>
      <c r="B12" s="12" t="s">
        <v>129</v>
      </c>
      <c r="C12" s="52" t="s">
        <v>131</v>
      </c>
      <c r="D12" s="13">
        <v>8</v>
      </c>
      <c r="E12" s="13">
        <v>2</v>
      </c>
      <c r="F12" s="13">
        <v>7</v>
      </c>
      <c r="G12" s="13" t="s">
        <v>4</v>
      </c>
    </row>
    <row r="13" spans="1:7" s="107" customFormat="1" ht="83.25" customHeight="1" x14ac:dyDescent="0.25">
      <c r="A13" s="108" t="s">
        <v>133</v>
      </c>
      <c r="B13" s="109" t="s">
        <v>132</v>
      </c>
      <c r="C13" s="110" t="s">
        <v>135</v>
      </c>
      <c r="D13" s="111">
        <v>6</v>
      </c>
      <c r="E13" s="111">
        <v>1</v>
      </c>
      <c r="F13" s="111">
        <v>7</v>
      </c>
      <c r="G13" s="111" t="s">
        <v>76</v>
      </c>
    </row>
    <row r="14" spans="1:7" ht="106.5" customHeight="1" x14ac:dyDescent="0.25">
      <c r="A14" s="108" t="s">
        <v>137</v>
      </c>
      <c r="B14" s="109" t="s">
        <v>134</v>
      </c>
      <c r="C14" s="110" t="s">
        <v>136</v>
      </c>
      <c r="D14" s="111">
        <v>8</v>
      </c>
      <c r="E14" s="111">
        <v>2</v>
      </c>
      <c r="F14" s="111">
        <v>7</v>
      </c>
      <c r="G14" s="111" t="s">
        <v>76</v>
      </c>
    </row>
    <row r="15" spans="1:7" ht="68.25" customHeight="1" x14ac:dyDescent="0.25">
      <c r="A15" s="108" t="s">
        <v>138</v>
      </c>
      <c r="B15" s="109" t="s">
        <v>139</v>
      </c>
      <c r="C15" s="110" t="s">
        <v>140</v>
      </c>
      <c r="D15" s="111">
        <v>4</v>
      </c>
      <c r="E15" s="111">
        <v>1</v>
      </c>
      <c r="F15" s="111">
        <v>7</v>
      </c>
      <c r="G15" s="111" t="s">
        <v>4</v>
      </c>
    </row>
    <row r="16" spans="1:7" ht="137.25" customHeight="1" x14ac:dyDescent="0.25">
      <c r="B16"/>
    </row>
    <row r="17" spans="1:2" ht="73.5" customHeight="1" x14ac:dyDescent="0.25">
      <c r="A17" s="4"/>
      <c r="B17" s="4"/>
    </row>
    <row r="18" spans="1:2" ht="73.5" customHeight="1" x14ac:dyDescent="0.25">
      <c r="A18" s="4"/>
      <c r="B18" s="4"/>
    </row>
    <row r="19" spans="1:2" ht="73.5" customHeight="1" x14ac:dyDescent="0.25">
      <c r="A19" s="4"/>
      <c r="B19" s="4"/>
    </row>
    <row r="20" spans="1:2" ht="73.5" customHeight="1" x14ac:dyDescent="0.25">
      <c r="A20" s="4"/>
      <c r="B20" s="4"/>
    </row>
    <row r="21" spans="1:2" ht="27.75" customHeight="1" x14ac:dyDescent="0.25">
      <c r="A21" s="4"/>
      <c r="B21" s="4"/>
    </row>
  </sheetData>
  <mergeCells count="1">
    <mergeCell ref="A2:G2"/>
  </mergeCells>
  <pageMargins left="0.7" right="0.7" top="0.75" bottom="0.75" header="0.3" footer="0.3"/>
  <pageSetup paperSize="9" scale="95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view="pageBreakPreview" topLeftCell="A4" zoomScaleNormal="100" zoomScaleSheetLayoutView="100" workbookViewId="0">
      <selection activeCell="F5" activeCellId="2" sqref="B5:B31 C5:D31 F5:F31"/>
    </sheetView>
  </sheetViews>
  <sheetFormatPr baseColWidth="10" defaultRowHeight="15" x14ac:dyDescent="0.25"/>
  <cols>
    <col min="1" max="1" width="10.140625" customWidth="1"/>
    <col min="2" max="2" width="28.140625" style="7" customWidth="1"/>
    <col min="3" max="3" width="9.7109375" style="7" customWidth="1"/>
    <col min="4" max="4" width="11.85546875" style="7" customWidth="1"/>
    <col min="5" max="5" width="9.5703125" style="7" customWidth="1"/>
    <col min="6" max="6" width="18.140625" style="8" customWidth="1"/>
    <col min="7" max="7" width="0.42578125" style="7" customWidth="1"/>
    <col min="8" max="8" width="10.7109375" style="7" hidden="1" customWidth="1"/>
    <col min="9" max="9" width="0.85546875" style="7" customWidth="1"/>
  </cols>
  <sheetData>
    <row r="2" spans="1:9" ht="18.75" x14ac:dyDescent="0.3">
      <c r="A2" s="63" t="s">
        <v>51</v>
      </c>
      <c r="B2" s="63"/>
      <c r="C2" s="63"/>
      <c r="D2" s="63"/>
      <c r="E2" s="63"/>
      <c r="F2" s="63"/>
      <c r="G2" s="63"/>
      <c r="H2" s="63"/>
      <c r="I2" s="63"/>
    </row>
    <row r="4" spans="1:9" ht="24" x14ac:dyDescent="0.25">
      <c r="A4" s="6" t="s">
        <v>14</v>
      </c>
      <c r="B4" s="6" t="s">
        <v>18</v>
      </c>
      <c r="C4" s="62" t="s">
        <v>16</v>
      </c>
      <c r="D4" s="62" t="s">
        <v>68</v>
      </c>
      <c r="E4" s="51" t="s">
        <v>54</v>
      </c>
      <c r="F4" s="6" t="s">
        <v>3</v>
      </c>
      <c r="G4"/>
      <c r="H4"/>
      <c r="I4"/>
    </row>
    <row r="5" spans="1:9" s="64" customFormat="1" x14ac:dyDescent="0.25">
      <c r="A5" s="76" t="s">
        <v>166</v>
      </c>
      <c r="B5" s="77" t="s">
        <v>141</v>
      </c>
      <c r="C5" s="78">
        <v>6</v>
      </c>
      <c r="D5" s="78">
        <v>2</v>
      </c>
      <c r="E5" s="126">
        <v>4</v>
      </c>
      <c r="F5" s="78" t="s">
        <v>9</v>
      </c>
    </row>
    <row r="6" spans="1:9" s="64" customFormat="1" x14ac:dyDescent="0.25">
      <c r="A6" s="76" t="s">
        <v>167</v>
      </c>
      <c r="B6" s="79" t="s">
        <v>142</v>
      </c>
      <c r="C6" s="78">
        <v>6</v>
      </c>
      <c r="D6" s="78">
        <v>2</v>
      </c>
      <c r="E6" s="127">
        <v>4</v>
      </c>
      <c r="F6" s="78" t="s">
        <v>9</v>
      </c>
      <c r="I6" s="87"/>
    </row>
    <row r="7" spans="1:9" s="64" customFormat="1" ht="15.75" customHeight="1" x14ac:dyDescent="0.25">
      <c r="A7" s="76" t="s">
        <v>168</v>
      </c>
      <c r="B7" s="80" t="s">
        <v>143</v>
      </c>
      <c r="C7" s="78">
        <v>6</v>
      </c>
      <c r="D7" s="78">
        <v>2</v>
      </c>
      <c r="E7" s="128">
        <v>4</v>
      </c>
      <c r="F7" s="78" t="s">
        <v>9</v>
      </c>
      <c r="G7" s="87"/>
      <c r="H7" s="87"/>
      <c r="I7" s="87"/>
    </row>
    <row r="8" spans="1:9" s="65" customFormat="1" x14ac:dyDescent="0.25">
      <c r="A8" s="118" t="s">
        <v>169</v>
      </c>
      <c r="B8" s="119" t="s">
        <v>75</v>
      </c>
      <c r="C8" s="121">
        <v>11</v>
      </c>
      <c r="D8" s="121">
        <v>1</v>
      </c>
      <c r="E8" s="129">
        <v>3</v>
      </c>
      <c r="F8" s="121" t="s">
        <v>4</v>
      </c>
      <c r="G8" s="87"/>
      <c r="H8" s="87"/>
      <c r="I8" s="87"/>
    </row>
    <row r="9" spans="1:9" s="65" customFormat="1" x14ac:dyDescent="0.25">
      <c r="A9" s="118" t="s">
        <v>170</v>
      </c>
      <c r="B9" s="120" t="s">
        <v>144</v>
      </c>
      <c r="C9" s="121">
        <v>11</v>
      </c>
      <c r="D9" s="121">
        <v>1</v>
      </c>
      <c r="E9" s="129">
        <v>3</v>
      </c>
      <c r="F9" s="121" t="s">
        <v>4</v>
      </c>
      <c r="G9" s="87"/>
      <c r="H9" s="87"/>
      <c r="I9" s="87"/>
    </row>
    <row r="10" spans="1:9" s="65" customFormat="1" x14ac:dyDescent="0.25">
      <c r="A10" s="118" t="s">
        <v>171</v>
      </c>
      <c r="B10" s="122" t="s">
        <v>77</v>
      </c>
      <c r="C10" s="121">
        <v>11</v>
      </c>
      <c r="D10" s="121">
        <v>1</v>
      </c>
      <c r="E10" s="129">
        <v>3</v>
      </c>
      <c r="F10" s="121" t="s">
        <v>4</v>
      </c>
      <c r="G10" s="87"/>
      <c r="H10" s="87"/>
      <c r="I10" s="87"/>
    </row>
    <row r="11" spans="1:9" s="81" customFormat="1" x14ac:dyDescent="0.25">
      <c r="A11" s="76" t="s">
        <v>172</v>
      </c>
      <c r="B11" s="77" t="s">
        <v>145</v>
      </c>
      <c r="C11" s="78">
        <v>8</v>
      </c>
      <c r="D11" s="78">
        <v>1</v>
      </c>
      <c r="E11" s="127">
        <v>3</v>
      </c>
      <c r="F11" s="78" t="s">
        <v>4</v>
      </c>
      <c r="G11" s="87"/>
      <c r="H11" s="87"/>
      <c r="I11" s="87"/>
    </row>
    <row r="12" spans="1:9" s="81" customFormat="1" x14ac:dyDescent="0.25">
      <c r="A12" s="76" t="s">
        <v>173</v>
      </c>
      <c r="B12" s="80" t="s">
        <v>146</v>
      </c>
      <c r="C12" s="78">
        <v>8</v>
      </c>
      <c r="D12" s="78">
        <v>1</v>
      </c>
      <c r="E12" s="127">
        <v>3</v>
      </c>
      <c r="F12" s="78" t="s">
        <v>4</v>
      </c>
      <c r="G12" s="87"/>
      <c r="H12" s="87"/>
      <c r="I12" s="87"/>
    </row>
    <row r="13" spans="1:9" s="66" customFormat="1" x14ac:dyDescent="0.25">
      <c r="A13" s="76" t="s">
        <v>174</v>
      </c>
      <c r="B13" s="77" t="s">
        <v>147</v>
      </c>
      <c r="C13" s="78">
        <v>8</v>
      </c>
      <c r="D13" s="78">
        <v>1</v>
      </c>
      <c r="E13" s="127">
        <v>3</v>
      </c>
      <c r="F13" s="78" t="s">
        <v>4</v>
      </c>
      <c r="G13" s="87"/>
      <c r="H13" s="87"/>
      <c r="I13" s="87"/>
    </row>
    <row r="14" spans="1:9" s="66" customFormat="1" x14ac:dyDescent="0.25">
      <c r="A14" s="76" t="s">
        <v>175</v>
      </c>
      <c r="B14" s="120" t="s">
        <v>148</v>
      </c>
      <c r="C14" s="121">
        <v>6</v>
      </c>
      <c r="D14" s="121">
        <v>2</v>
      </c>
      <c r="E14" s="129">
        <v>4</v>
      </c>
      <c r="F14" s="121" t="s">
        <v>9</v>
      </c>
      <c r="G14" s="87"/>
      <c r="H14" s="87"/>
      <c r="I14" s="87"/>
    </row>
    <row r="15" spans="1:9" s="66" customFormat="1" x14ac:dyDescent="0.25">
      <c r="A15" s="76" t="s">
        <v>176</v>
      </c>
      <c r="B15" s="122" t="s">
        <v>149</v>
      </c>
      <c r="C15" s="121">
        <v>6</v>
      </c>
      <c r="D15" s="121">
        <v>2</v>
      </c>
      <c r="E15" s="129">
        <v>4</v>
      </c>
      <c r="F15" s="121" t="s">
        <v>9</v>
      </c>
      <c r="G15" s="87"/>
      <c r="H15" s="87"/>
      <c r="I15" s="87"/>
    </row>
    <row r="16" spans="1:9" s="67" customFormat="1" x14ac:dyDescent="0.25">
      <c r="A16" s="76" t="s">
        <v>177</v>
      </c>
      <c r="B16" s="119" t="s">
        <v>150</v>
      </c>
      <c r="C16" s="121">
        <v>6</v>
      </c>
      <c r="D16" s="121">
        <v>2</v>
      </c>
      <c r="E16" s="129">
        <v>4</v>
      </c>
      <c r="F16" s="121" t="s">
        <v>9</v>
      </c>
      <c r="G16" s="87"/>
      <c r="H16" s="87"/>
      <c r="I16" s="87"/>
    </row>
    <row r="17" spans="1:9" s="67" customFormat="1" x14ac:dyDescent="0.25">
      <c r="A17" s="76" t="s">
        <v>178</v>
      </c>
      <c r="B17" s="79" t="s">
        <v>151</v>
      </c>
      <c r="C17" s="78">
        <v>3</v>
      </c>
      <c r="D17" s="78">
        <v>1</v>
      </c>
      <c r="E17" s="127">
        <v>3</v>
      </c>
      <c r="F17" s="78" t="s">
        <v>4</v>
      </c>
      <c r="G17" s="87"/>
      <c r="H17" s="87"/>
      <c r="I17" s="87"/>
    </row>
    <row r="18" spans="1:9" s="67" customFormat="1" x14ac:dyDescent="0.25">
      <c r="A18" s="76" t="s">
        <v>179</v>
      </c>
      <c r="B18" s="80" t="s">
        <v>152</v>
      </c>
      <c r="C18" s="78">
        <v>3</v>
      </c>
      <c r="D18" s="78">
        <v>1</v>
      </c>
      <c r="E18" s="127">
        <v>3</v>
      </c>
      <c r="F18" s="78" t="s">
        <v>4</v>
      </c>
      <c r="G18" s="87"/>
      <c r="H18" s="87"/>
      <c r="I18" s="87"/>
    </row>
    <row r="19" spans="1:9" s="68" customFormat="1" x14ac:dyDescent="0.25">
      <c r="A19" s="76" t="s">
        <v>180</v>
      </c>
      <c r="B19" s="77" t="s">
        <v>153</v>
      </c>
      <c r="C19" s="78">
        <v>3</v>
      </c>
      <c r="D19" s="78">
        <v>1</v>
      </c>
      <c r="E19" s="127">
        <v>3</v>
      </c>
      <c r="F19" s="78" t="s">
        <v>4</v>
      </c>
      <c r="G19" s="87"/>
      <c r="H19" s="87"/>
      <c r="I19" s="87"/>
    </row>
    <row r="20" spans="1:9" s="68" customFormat="1" x14ac:dyDescent="0.25">
      <c r="A20" s="76" t="s">
        <v>181</v>
      </c>
      <c r="B20" s="120" t="s">
        <v>154</v>
      </c>
      <c r="C20" s="121">
        <v>6</v>
      </c>
      <c r="D20" s="121">
        <v>1</v>
      </c>
      <c r="E20" s="129">
        <v>3</v>
      </c>
      <c r="F20" s="121" t="s">
        <v>4</v>
      </c>
      <c r="G20" s="87"/>
      <c r="H20" s="87"/>
      <c r="I20" s="87"/>
    </row>
    <row r="21" spans="1:9" s="68" customFormat="1" x14ac:dyDescent="0.25">
      <c r="A21" s="76" t="s">
        <v>182</v>
      </c>
      <c r="B21" s="122" t="s">
        <v>155</v>
      </c>
      <c r="C21" s="121">
        <v>6</v>
      </c>
      <c r="D21" s="121">
        <v>1</v>
      </c>
      <c r="E21" s="129">
        <v>3</v>
      </c>
      <c r="F21" s="121" t="s">
        <v>4</v>
      </c>
      <c r="G21" s="87"/>
      <c r="H21" s="87"/>
      <c r="I21" s="87"/>
    </row>
    <row r="22" spans="1:9" s="69" customFormat="1" x14ac:dyDescent="0.25">
      <c r="A22" s="76" t="s">
        <v>183</v>
      </c>
      <c r="B22" s="119" t="s">
        <v>156</v>
      </c>
      <c r="C22" s="121">
        <v>6</v>
      </c>
      <c r="D22" s="121">
        <v>1</v>
      </c>
      <c r="E22" s="129">
        <v>3</v>
      </c>
      <c r="F22" s="121" t="s">
        <v>4</v>
      </c>
      <c r="G22" s="87"/>
      <c r="H22" s="87"/>
      <c r="I22" s="87"/>
    </row>
    <row r="23" spans="1:9" s="69" customFormat="1" x14ac:dyDescent="0.25">
      <c r="A23" s="76" t="s">
        <v>184</v>
      </c>
      <c r="B23" s="79" t="s">
        <v>157</v>
      </c>
      <c r="C23" s="78">
        <v>6</v>
      </c>
      <c r="D23" s="78">
        <v>2</v>
      </c>
      <c r="E23" s="126">
        <v>4</v>
      </c>
      <c r="F23" s="78" t="s">
        <v>9</v>
      </c>
      <c r="G23" s="87"/>
      <c r="H23" s="87"/>
      <c r="I23" s="87"/>
    </row>
    <row r="24" spans="1:9" s="69" customFormat="1" x14ac:dyDescent="0.25">
      <c r="A24" s="76" t="s">
        <v>185</v>
      </c>
      <c r="B24" s="80" t="s">
        <v>158</v>
      </c>
      <c r="C24" s="128">
        <v>6</v>
      </c>
      <c r="D24" s="128">
        <v>2</v>
      </c>
      <c r="E24" s="127">
        <v>4</v>
      </c>
      <c r="F24" s="78" t="s">
        <v>9</v>
      </c>
      <c r="G24" s="87"/>
      <c r="H24" s="87"/>
      <c r="I24" s="87"/>
    </row>
    <row r="25" spans="1:9" s="70" customFormat="1" x14ac:dyDescent="0.25">
      <c r="A25" s="76" t="s">
        <v>186</v>
      </c>
      <c r="B25" s="77" t="s">
        <v>159</v>
      </c>
      <c r="C25" s="126">
        <v>6</v>
      </c>
      <c r="D25" s="126">
        <v>2</v>
      </c>
      <c r="E25" s="128">
        <v>4</v>
      </c>
      <c r="F25" s="78" t="s">
        <v>9</v>
      </c>
      <c r="G25" s="87"/>
      <c r="H25" s="87"/>
      <c r="I25" s="87"/>
    </row>
    <row r="26" spans="1:9" s="70" customFormat="1" x14ac:dyDescent="0.25">
      <c r="A26" s="76" t="s">
        <v>187</v>
      </c>
      <c r="B26" s="120" t="s">
        <v>160</v>
      </c>
      <c r="C26" s="130">
        <v>9</v>
      </c>
      <c r="D26" s="129">
        <v>3</v>
      </c>
      <c r="E26" s="129">
        <v>4</v>
      </c>
      <c r="F26" s="121" t="s">
        <v>9</v>
      </c>
      <c r="G26" s="87"/>
      <c r="H26" s="87"/>
      <c r="I26" s="87"/>
    </row>
    <row r="27" spans="1:9" s="70" customFormat="1" ht="18" customHeight="1" x14ac:dyDescent="0.25">
      <c r="A27" s="76" t="s">
        <v>188</v>
      </c>
      <c r="B27" s="122" t="s">
        <v>161</v>
      </c>
      <c r="C27" s="131">
        <v>9</v>
      </c>
      <c r="D27" s="131">
        <v>3</v>
      </c>
      <c r="E27" s="129">
        <v>4</v>
      </c>
      <c r="F27" s="121" t="s">
        <v>9</v>
      </c>
      <c r="G27" s="87"/>
      <c r="H27" s="87"/>
      <c r="I27" s="87"/>
    </row>
    <row r="28" spans="1:9" x14ac:dyDescent="0.25">
      <c r="A28" s="76" t="s">
        <v>189</v>
      </c>
      <c r="B28" s="125" t="s">
        <v>162</v>
      </c>
      <c r="C28" s="78">
        <v>7</v>
      </c>
      <c r="D28" s="78">
        <v>1</v>
      </c>
      <c r="E28" s="78">
        <v>3</v>
      </c>
      <c r="F28" s="134" t="s">
        <v>76</v>
      </c>
      <c r="G28"/>
      <c r="H28"/>
      <c r="I28"/>
    </row>
    <row r="29" spans="1:9" x14ac:dyDescent="0.25">
      <c r="A29" s="76" t="s">
        <v>190</v>
      </c>
      <c r="B29" s="123" t="s">
        <v>163</v>
      </c>
      <c r="C29" s="132">
        <v>9</v>
      </c>
      <c r="D29" s="132">
        <v>1</v>
      </c>
      <c r="E29" s="132">
        <v>3</v>
      </c>
      <c r="F29" s="135" t="s">
        <v>76</v>
      </c>
      <c r="G29"/>
      <c r="H29"/>
      <c r="I29"/>
    </row>
    <row r="30" spans="1:9" x14ac:dyDescent="0.25">
      <c r="A30" s="76" t="s">
        <v>191</v>
      </c>
      <c r="B30" s="124" t="s">
        <v>164</v>
      </c>
      <c r="C30" s="133">
        <v>5</v>
      </c>
      <c r="D30" s="133">
        <v>1</v>
      </c>
      <c r="E30" s="133">
        <v>3</v>
      </c>
      <c r="F30" s="134" t="s">
        <v>76</v>
      </c>
      <c r="G30"/>
      <c r="H30"/>
      <c r="I30"/>
    </row>
    <row r="31" spans="1:9" x14ac:dyDescent="0.25">
      <c r="A31" s="76" t="s">
        <v>192</v>
      </c>
      <c r="B31" s="124" t="s">
        <v>165</v>
      </c>
      <c r="C31" s="133">
        <v>5</v>
      </c>
      <c r="D31" s="133">
        <v>1</v>
      </c>
      <c r="E31" s="133">
        <v>3</v>
      </c>
      <c r="F31" s="134" t="s">
        <v>76</v>
      </c>
      <c r="G31"/>
      <c r="H31"/>
      <c r="I31"/>
    </row>
    <row r="32" spans="1:9" x14ac:dyDescent="0.25">
      <c r="A32" s="54"/>
      <c r="B32" s="54"/>
      <c r="C32" s="54"/>
      <c r="D32" s="54"/>
      <c r="E32" s="54"/>
      <c r="F32" s="54"/>
      <c r="G32"/>
      <c r="H32"/>
      <c r="I32"/>
    </row>
    <row r="33" spans="1:9" x14ac:dyDescent="0.25">
      <c r="A33" s="54"/>
      <c r="B33" s="54"/>
      <c r="C33" s="54"/>
      <c r="D33" s="54"/>
      <c r="E33" s="54"/>
      <c r="F33" s="54"/>
      <c r="G33"/>
      <c r="H33"/>
      <c r="I33"/>
    </row>
    <row r="34" spans="1:9" x14ac:dyDescent="0.25">
      <c r="A34" s="54"/>
      <c r="B34" s="54"/>
      <c r="C34" s="54"/>
      <c r="D34" s="54"/>
      <c r="E34" s="54"/>
      <c r="F34" s="54"/>
      <c r="G34"/>
      <c r="H34"/>
      <c r="I34"/>
    </row>
    <row r="35" spans="1:9" x14ac:dyDescent="0.25">
      <c r="A35" s="54"/>
      <c r="B35" s="54"/>
      <c r="C35" s="54"/>
      <c r="D35" s="54"/>
      <c r="E35" s="54"/>
      <c r="F35" s="54"/>
      <c r="G35"/>
      <c r="H35"/>
      <c r="I35"/>
    </row>
    <row r="36" spans="1:9" x14ac:dyDescent="0.25">
      <c r="A36" s="54"/>
      <c r="B36" s="54"/>
      <c r="C36" s="54"/>
      <c r="D36" s="54"/>
      <c r="E36" s="54"/>
      <c r="F36" s="54"/>
      <c r="G36"/>
      <c r="H36"/>
      <c r="I36"/>
    </row>
    <row r="37" spans="1:9" x14ac:dyDescent="0.25">
      <c r="A37" s="54"/>
      <c r="B37" s="54"/>
      <c r="C37" s="54"/>
      <c r="D37" s="54"/>
      <c r="E37" s="54"/>
      <c r="F37" s="54"/>
      <c r="G37"/>
      <c r="H37"/>
      <c r="I3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view="pageBreakPreview" zoomScale="85" zoomScaleNormal="100" zoomScaleSheetLayoutView="85" workbookViewId="0">
      <selection activeCell="G6" activeCellId="2" sqref="B6:B12 D6:E12 G6:G12"/>
    </sheetView>
  </sheetViews>
  <sheetFormatPr baseColWidth="10" defaultRowHeight="15" x14ac:dyDescent="0.25"/>
  <cols>
    <col min="2" max="2" width="27.5703125" customWidth="1"/>
    <col min="3" max="3" width="13.42578125" customWidth="1"/>
    <col min="7" max="7" width="13.85546875" style="7" customWidth="1"/>
  </cols>
  <sheetData>
    <row r="2" spans="1:7" ht="18.75" x14ac:dyDescent="0.3">
      <c r="A2" s="156" t="s">
        <v>52</v>
      </c>
      <c r="B2" s="156"/>
      <c r="C2" s="156"/>
      <c r="D2" s="156"/>
      <c r="E2" s="156"/>
      <c r="F2" s="156"/>
      <c r="G2" s="156"/>
    </row>
    <row r="4" spans="1:7" s="7" customFormat="1" x14ac:dyDescent="0.25">
      <c r="A4" s="157" t="s">
        <v>14</v>
      </c>
      <c r="B4" s="157" t="s">
        <v>20</v>
      </c>
      <c r="C4" s="157" t="s">
        <v>22</v>
      </c>
      <c r="D4" s="159" t="s">
        <v>16</v>
      </c>
      <c r="E4" s="159" t="s">
        <v>19</v>
      </c>
      <c r="F4" s="157" t="s">
        <v>69</v>
      </c>
      <c r="G4" s="157" t="s">
        <v>3</v>
      </c>
    </row>
    <row r="5" spans="1:7" s="7" customFormat="1" x14ac:dyDescent="0.25">
      <c r="A5" s="158"/>
      <c r="B5" s="158"/>
      <c r="C5" s="158"/>
      <c r="D5" s="159"/>
      <c r="E5" s="159"/>
      <c r="F5" s="158"/>
      <c r="G5" s="158"/>
    </row>
    <row r="6" spans="1:7" ht="25.5" x14ac:dyDescent="0.25">
      <c r="A6" s="76" t="s">
        <v>198</v>
      </c>
      <c r="B6" s="88" t="s">
        <v>107</v>
      </c>
      <c r="C6" s="89" t="s">
        <v>21</v>
      </c>
      <c r="D6" s="78">
        <v>7</v>
      </c>
      <c r="E6" s="78">
        <v>2</v>
      </c>
      <c r="F6" s="78">
        <v>4</v>
      </c>
      <c r="G6" s="78" t="s">
        <v>9</v>
      </c>
    </row>
    <row r="7" spans="1:7" ht="25.5" x14ac:dyDescent="0.25">
      <c r="A7" s="76" t="s">
        <v>199</v>
      </c>
      <c r="B7" s="88" t="s">
        <v>78</v>
      </c>
      <c r="C7" s="89" t="s">
        <v>21</v>
      </c>
      <c r="D7" s="78">
        <v>12</v>
      </c>
      <c r="E7" s="78">
        <v>1</v>
      </c>
      <c r="F7" s="78">
        <v>3</v>
      </c>
      <c r="G7" s="78" t="s">
        <v>4</v>
      </c>
    </row>
    <row r="8" spans="1:7" ht="25.5" x14ac:dyDescent="0.25">
      <c r="A8" s="76" t="s">
        <v>200</v>
      </c>
      <c r="B8" s="88" t="s">
        <v>193</v>
      </c>
      <c r="C8" s="89" t="s">
        <v>21</v>
      </c>
      <c r="D8" s="78">
        <v>9</v>
      </c>
      <c r="E8" s="78">
        <v>2</v>
      </c>
      <c r="F8" s="78">
        <v>4</v>
      </c>
      <c r="G8" s="78" t="s">
        <v>9</v>
      </c>
    </row>
    <row r="9" spans="1:7" ht="25.5" x14ac:dyDescent="0.25">
      <c r="A9" s="76" t="s">
        <v>201</v>
      </c>
      <c r="B9" s="88" t="s">
        <v>194</v>
      </c>
      <c r="C9" s="89" t="s">
        <v>21</v>
      </c>
      <c r="D9" s="78">
        <v>7</v>
      </c>
      <c r="E9" s="78">
        <v>2</v>
      </c>
      <c r="F9" s="78">
        <v>4</v>
      </c>
      <c r="G9" s="78" t="s">
        <v>9</v>
      </c>
    </row>
    <row r="10" spans="1:7" ht="25.5" x14ac:dyDescent="0.25">
      <c r="A10" s="76" t="s">
        <v>202</v>
      </c>
      <c r="B10" s="88" t="s">
        <v>197</v>
      </c>
      <c r="C10" s="89" t="s">
        <v>21</v>
      </c>
      <c r="D10" s="78">
        <v>7</v>
      </c>
      <c r="E10" s="78">
        <v>1</v>
      </c>
      <c r="F10" s="78">
        <v>3</v>
      </c>
      <c r="G10" s="78" t="s">
        <v>4</v>
      </c>
    </row>
    <row r="11" spans="1:7" ht="25.5" x14ac:dyDescent="0.25">
      <c r="A11" s="76" t="s">
        <v>203</v>
      </c>
      <c r="B11" s="88" t="s">
        <v>195</v>
      </c>
      <c r="C11" s="89" t="s">
        <v>21</v>
      </c>
      <c r="D11" s="78">
        <v>8</v>
      </c>
      <c r="E11" s="78">
        <v>1</v>
      </c>
      <c r="F11" s="78">
        <v>3</v>
      </c>
      <c r="G11" s="78" t="s">
        <v>4</v>
      </c>
    </row>
    <row r="12" spans="1:7" ht="25.5" x14ac:dyDescent="0.25">
      <c r="A12" s="76" t="s">
        <v>204</v>
      </c>
      <c r="B12" s="88" t="s">
        <v>196</v>
      </c>
      <c r="C12" s="89" t="s">
        <v>21</v>
      </c>
      <c r="D12" s="78">
        <v>10</v>
      </c>
      <c r="E12" s="78">
        <v>1</v>
      </c>
      <c r="F12" s="78">
        <v>3</v>
      </c>
      <c r="G12" s="78" t="s">
        <v>4</v>
      </c>
    </row>
    <row r="13" spans="1:7" ht="24.75" customHeight="1" x14ac:dyDescent="0.25">
      <c r="G13"/>
    </row>
    <row r="14" spans="1:7" x14ac:dyDescent="0.25">
      <c r="G14"/>
    </row>
    <row r="15" spans="1:7" x14ac:dyDescent="0.25">
      <c r="G15"/>
    </row>
    <row r="16" spans="1:7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</sheetData>
  <mergeCells count="8">
    <mergeCell ref="A2:G2"/>
    <mergeCell ref="A4:A5"/>
    <mergeCell ref="B4:B5"/>
    <mergeCell ref="D4:D5"/>
    <mergeCell ref="E4:E5"/>
    <mergeCell ref="G4:G5"/>
    <mergeCell ref="C4:C5"/>
    <mergeCell ref="F4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view="pageBreakPreview" zoomScale="85" zoomScaleNormal="100" zoomScaleSheetLayoutView="85" workbookViewId="0">
      <selection activeCell="G5" activeCellId="2" sqref="B5:B26 D5:E26 G5:G26"/>
    </sheetView>
  </sheetViews>
  <sheetFormatPr baseColWidth="10" defaultRowHeight="15" x14ac:dyDescent="0.25"/>
  <cols>
    <col min="1" max="1" width="12.140625" customWidth="1"/>
    <col min="2" max="2" width="54.42578125" customWidth="1"/>
    <col min="7" max="7" width="13" customWidth="1"/>
  </cols>
  <sheetData>
    <row r="2" spans="1:7" x14ac:dyDescent="0.25">
      <c r="A2" s="160" t="s">
        <v>53</v>
      </c>
      <c r="B2" s="160"/>
      <c r="C2" s="160"/>
      <c r="D2" s="160"/>
      <c r="E2" s="160"/>
      <c r="F2" s="160"/>
      <c r="G2" s="160"/>
    </row>
    <row r="4" spans="1:7" s="7" customFormat="1" ht="24" x14ac:dyDescent="0.25">
      <c r="A4" s="82" t="s">
        <v>14</v>
      </c>
      <c r="B4" s="82" t="s">
        <v>20</v>
      </c>
      <c r="C4" s="82" t="s">
        <v>22</v>
      </c>
      <c r="D4" s="82" t="s">
        <v>16</v>
      </c>
      <c r="E4" s="82" t="s">
        <v>19</v>
      </c>
      <c r="F4" s="82" t="s">
        <v>69</v>
      </c>
      <c r="G4" s="82" t="s">
        <v>3</v>
      </c>
    </row>
    <row r="5" spans="1:7" s="72" customFormat="1" x14ac:dyDescent="0.25">
      <c r="A5" s="98" t="s">
        <v>224</v>
      </c>
      <c r="B5" s="99" t="s">
        <v>205</v>
      </c>
      <c r="C5" s="100" t="s">
        <v>23</v>
      </c>
      <c r="D5" s="100">
        <v>7</v>
      </c>
      <c r="E5" s="100">
        <v>2</v>
      </c>
      <c r="F5" s="100">
        <v>3</v>
      </c>
      <c r="G5" s="100" t="s">
        <v>4</v>
      </c>
    </row>
    <row r="6" spans="1:7" s="72" customFormat="1" x14ac:dyDescent="0.25">
      <c r="A6" s="98" t="s">
        <v>224</v>
      </c>
      <c r="B6" s="99" t="s">
        <v>109</v>
      </c>
      <c r="C6" s="100" t="s">
        <v>23</v>
      </c>
      <c r="D6" s="100">
        <v>7</v>
      </c>
      <c r="E6" s="100">
        <v>2</v>
      </c>
      <c r="F6" s="100">
        <v>3</v>
      </c>
      <c r="G6" s="100" t="s">
        <v>4</v>
      </c>
    </row>
    <row r="7" spans="1:7" s="71" customFormat="1" x14ac:dyDescent="0.25">
      <c r="A7" s="101" t="s">
        <v>225</v>
      </c>
      <c r="B7" s="102" t="s">
        <v>105</v>
      </c>
      <c r="C7" s="103" t="s">
        <v>23</v>
      </c>
      <c r="D7" s="103">
        <v>12</v>
      </c>
      <c r="E7" s="103">
        <v>1</v>
      </c>
      <c r="F7" s="103">
        <v>3</v>
      </c>
      <c r="G7" s="103" t="s">
        <v>4</v>
      </c>
    </row>
    <row r="8" spans="1:7" s="71" customFormat="1" x14ac:dyDescent="0.25">
      <c r="A8" s="101" t="s">
        <v>225</v>
      </c>
      <c r="B8" s="102" t="s">
        <v>106</v>
      </c>
      <c r="C8" s="103" t="s">
        <v>23</v>
      </c>
      <c r="D8" s="103">
        <v>12</v>
      </c>
      <c r="E8" s="103">
        <v>1</v>
      </c>
      <c r="F8" s="103">
        <v>3</v>
      </c>
      <c r="G8" s="103" t="s">
        <v>4</v>
      </c>
    </row>
    <row r="9" spans="1:7" s="71" customFormat="1" x14ac:dyDescent="0.25">
      <c r="A9" s="98" t="s">
        <v>226</v>
      </c>
      <c r="B9" s="99" t="s">
        <v>206</v>
      </c>
      <c r="C9" s="105" t="s">
        <v>23</v>
      </c>
      <c r="D9" s="100">
        <v>9</v>
      </c>
      <c r="E9" s="100">
        <v>1</v>
      </c>
      <c r="F9" s="100">
        <v>3</v>
      </c>
      <c r="G9" s="100" t="s">
        <v>4</v>
      </c>
    </row>
    <row r="10" spans="1:7" s="71" customFormat="1" x14ac:dyDescent="0.25">
      <c r="A10" s="98" t="s">
        <v>226</v>
      </c>
      <c r="B10" s="99" t="s">
        <v>207</v>
      </c>
      <c r="C10" s="105" t="s">
        <v>23</v>
      </c>
      <c r="D10" s="100">
        <v>9</v>
      </c>
      <c r="E10" s="100">
        <v>1</v>
      </c>
      <c r="F10" s="100">
        <v>3</v>
      </c>
      <c r="G10" s="100" t="s">
        <v>4</v>
      </c>
    </row>
    <row r="11" spans="1:7" s="71" customFormat="1" x14ac:dyDescent="0.25">
      <c r="A11" s="101" t="s">
        <v>227</v>
      </c>
      <c r="B11" s="102" t="s">
        <v>208</v>
      </c>
      <c r="C11" s="113" t="s">
        <v>23</v>
      </c>
      <c r="D11" s="103">
        <v>7</v>
      </c>
      <c r="E11" s="103">
        <v>2</v>
      </c>
      <c r="F11" s="103">
        <v>3</v>
      </c>
      <c r="G11" s="103" t="s">
        <v>4</v>
      </c>
    </row>
    <row r="12" spans="1:7" s="71" customFormat="1" x14ac:dyDescent="0.25">
      <c r="A12" s="101" t="s">
        <v>227</v>
      </c>
      <c r="B12" s="102" t="s">
        <v>209</v>
      </c>
      <c r="C12" s="113" t="s">
        <v>23</v>
      </c>
      <c r="D12" s="103">
        <v>7</v>
      </c>
      <c r="E12" s="103">
        <v>2</v>
      </c>
      <c r="F12" s="103">
        <v>3</v>
      </c>
      <c r="G12" s="103" t="s">
        <v>4</v>
      </c>
    </row>
    <row r="13" spans="1:7" s="72" customFormat="1" ht="15.75" customHeight="1" x14ac:dyDescent="0.25">
      <c r="A13" s="98" t="s">
        <v>228</v>
      </c>
      <c r="B13" s="99" t="s">
        <v>210</v>
      </c>
      <c r="C13" s="100" t="s">
        <v>23</v>
      </c>
      <c r="D13" s="100">
        <v>4</v>
      </c>
      <c r="E13" s="100">
        <v>1</v>
      </c>
      <c r="F13" s="100">
        <v>3</v>
      </c>
      <c r="G13" s="100" t="s">
        <v>4</v>
      </c>
    </row>
    <row r="14" spans="1:7" s="72" customFormat="1" x14ac:dyDescent="0.25">
      <c r="A14" s="98" t="s">
        <v>228</v>
      </c>
      <c r="B14" s="99" t="s">
        <v>211</v>
      </c>
      <c r="C14" s="100" t="s">
        <v>23</v>
      </c>
      <c r="D14" s="100">
        <v>4</v>
      </c>
      <c r="E14" s="100">
        <v>1</v>
      </c>
      <c r="F14" s="100">
        <v>3</v>
      </c>
      <c r="G14" s="100" t="s">
        <v>4</v>
      </c>
    </row>
    <row r="15" spans="1:7" s="71" customFormat="1" x14ac:dyDescent="0.25">
      <c r="A15" s="101" t="s">
        <v>229</v>
      </c>
      <c r="B15" s="102" t="s">
        <v>212</v>
      </c>
      <c r="C15" s="103" t="s">
        <v>23</v>
      </c>
      <c r="D15" s="103">
        <v>7</v>
      </c>
      <c r="E15" s="103">
        <v>1</v>
      </c>
      <c r="F15" s="103">
        <v>3</v>
      </c>
      <c r="G15" s="103" t="s">
        <v>4</v>
      </c>
    </row>
    <row r="16" spans="1:7" s="71" customFormat="1" x14ac:dyDescent="0.25">
      <c r="A16" s="101" t="s">
        <v>229</v>
      </c>
      <c r="B16" s="102" t="s">
        <v>213</v>
      </c>
      <c r="C16" s="103" t="s">
        <v>23</v>
      </c>
      <c r="D16" s="103">
        <v>7</v>
      </c>
      <c r="E16" s="103">
        <v>1</v>
      </c>
      <c r="F16" s="103">
        <v>3</v>
      </c>
      <c r="G16" s="103" t="s">
        <v>4</v>
      </c>
    </row>
    <row r="17" spans="1:7" s="69" customFormat="1" x14ac:dyDescent="0.25">
      <c r="A17" s="98" t="s">
        <v>230</v>
      </c>
      <c r="B17" s="99" t="s">
        <v>214</v>
      </c>
      <c r="C17" s="100" t="s">
        <v>23</v>
      </c>
      <c r="D17" s="100">
        <v>7</v>
      </c>
      <c r="E17" s="100">
        <v>2</v>
      </c>
      <c r="F17" s="100">
        <v>3</v>
      </c>
      <c r="G17" s="100" t="s">
        <v>4</v>
      </c>
    </row>
    <row r="18" spans="1:7" s="69" customFormat="1" x14ac:dyDescent="0.25">
      <c r="A18" s="98" t="s">
        <v>230</v>
      </c>
      <c r="B18" s="99" t="s">
        <v>215</v>
      </c>
      <c r="C18" s="100" t="s">
        <v>23</v>
      </c>
      <c r="D18" s="100">
        <v>7</v>
      </c>
      <c r="E18" s="100">
        <v>2</v>
      </c>
      <c r="F18" s="100">
        <v>3</v>
      </c>
      <c r="G18" s="100" t="s">
        <v>4</v>
      </c>
    </row>
    <row r="19" spans="1:7" s="73" customFormat="1" x14ac:dyDescent="0.25">
      <c r="A19" s="101" t="s">
        <v>188</v>
      </c>
      <c r="B19" s="102" t="s">
        <v>216</v>
      </c>
      <c r="C19" s="103" t="s">
        <v>23</v>
      </c>
      <c r="D19" s="103">
        <v>10</v>
      </c>
      <c r="E19" s="103">
        <v>3</v>
      </c>
      <c r="F19" s="103">
        <v>4</v>
      </c>
      <c r="G19" s="103" t="s">
        <v>9</v>
      </c>
    </row>
    <row r="20" spans="1:7" s="73" customFormat="1" x14ac:dyDescent="0.25">
      <c r="A20" s="101" t="s">
        <v>188</v>
      </c>
      <c r="B20" s="102" t="s">
        <v>217</v>
      </c>
      <c r="C20" s="103" t="s">
        <v>23</v>
      </c>
      <c r="D20" s="103">
        <v>10</v>
      </c>
      <c r="E20" s="103">
        <v>3</v>
      </c>
      <c r="F20" s="103">
        <v>4</v>
      </c>
      <c r="G20" s="103" t="s">
        <v>9</v>
      </c>
    </row>
    <row r="21" spans="1:7" s="69" customFormat="1" x14ac:dyDescent="0.25">
      <c r="A21" s="98" t="s">
        <v>231</v>
      </c>
      <c r="B21" s="99" t="s">
        <v>218</v>
      </c>
      <c r="C21" s="100" t="s">
        <v>23</v>
      </c>
      <c r="D21" s="100">
        <v>8</v>
      </c>
      <c r="E21" s="100">
        <v>1</v>
      </c>
      <c r="F21" s="100">
        <v>3</v>
      </c>
      <c r="G21" s="100" t="s">
        <v>4</v>
      </c>
    </row>
    <row r="22" spans="1:7" s="69" customFormat="1" x14ac:dyDescent="0.25">
      <c r="A22" s="98" t="s">
        <v>231</v>
      </c>
      <c r="B22" s="104" t="s">
        <v>219</v>
      </c>
      <c r="C22" s="105" t="s">
        <v>23</v>
      </c>
      <c r="D22" s="105">
        <v>8</v>
      </c>
      <c r="E22" s="105">
        <v>1</v>
      </c>
      <c r="F22" s="105">
        <v>3</v>
      </c>
      <c r="G22" s="105" t="s">
        <v>4</v>
      </c>
    </row>
    <row r="23" spans="1:7" s="69" customFormat="1" x14ac:dyDescent="0.25">
      <c r="A23" s="101" t="s">
        <v>232</v>
      </c>
      <c r="B23" s="102" t="s">
        <v>220</v>
      </c>
      <c r="C23" s="103" t="s">
        <v>23</v>
      </c>
      <c r="D23" s="103">
        <v>10</v>
      </c>
      <c r="E23" s="103">
        <v>1</v>
      </c>
      <c r="F23" s="103">
        <v>3</v>
      </c>
      <c r="G23" s="103" t="s">
        <v>4</v>
      </c>
    </row>
    <row r="24" spans="1:7" s="69" customFormat="1" x14ac:dyDescent="0.25">
      <c r="A24" s="101" t="s">
        <v>232</v>
      </c>
      <c r="B24" s="112" t="s">
        <v>221</v>
      </c>
      <c r="C24" s="113" t="s">
        <v>23</v>
      </c>
      <c r="D24" s="113">
        <v>10</v>
      </c>
      <c r="E24" s="113">
        <v>1</v>
      </c>
      <c r="F24" s="113">
        <v>3</v>
      </c>
      <c r="G24" s="113" t="s">
        <v>4</v>
      </c>
    </row>
    <row r="25" spans="1:7" s="69" customFormat="1" x14ac:dyDescent="0.25">
      <c r="A25" s="98" t="s">
        <v>233</v>
      </c>
      <c r="B25" s="99" t="s">
        <v>222</v>
      </c>
      <c r="C25" s="100" t="s">
        <v>23</v>
      </c>
      <c r="D25" s="100">
        <v>6</v>
      </c>
      <c r="E25" s="100">
        <v>1</v>
      </c>
      <c r="F25" s="100">
        <v>3</v>
      </c>
      <c r="G25" s="100" t="s">
        <v>4</v>
      </c>
    </row>
    <row r="26" spans="1:7" s="69" customFormat="1" x14ac:dyDescent="0.25">
      <c r="A26" s="98" t="s">
        <v>233</v>
      </c>
      <c r="B26" s="104" t="s">
        <v>223</v>
      </c>
      <c r="C26" s="105" t="s">
        <v>23</v>
      </c>
      <c r="D26" s="105">
        <v>6</v>
      </c>
      <c r="E26" s="105">
        <v>1</v>
      </c>
      <c r="F26" s="105">
        <v>3</v>
      </c>
      <c r="G26" s="105" t="s">
        <v>4</v>
      </c>
    </row>
    <row r="27" spans="1:7" s="69" customFormat="1" x14ac:dyDescent="0.25">
      <c r="A27" s="114"/>
      <c r="B27" s="115"/>
      <c r="C27" s="116"/>
      <c r="D27" s="117"/>
      <c r="E27" s="117"/>
      <c r="F27" s="117"/>
      <c r="G27" s="117"/>
    </row>
    <row r="28" spans="1:7" s="69" customFormat="1" x14ac:dyDescent="0.25">
      <c r="A28" s="114"/>
      <c r="B28" s="115"/>
      <c r="C28" s="116"/>
      <c r="D28" s="117"/>
      <c r="E28" s="117"/>
      <c r="F28" s="117"/>
      <c r="G28" s="117"/>
    </row>
    <row r="29" spans="1:7" s="73" customFormat="1" x14ac:dyDescent="0.25">
      <c r="A29" s="94"/>
      <c r="B29" s="95"/>
      <c r="C29" s="96"/>
      <c r="D29" s="97"/>
      <c r="E29" s="97"/>
      <c r="F29" s="97"/>
      <c r="G29" s="97"/>
    </row>
    <row r="30" spans="1:7" s="73" customFormat="1" x14ac:dyDescent="0.25">
      <c r="A30" s="94"/>
      <c r="B30" s="95"/>
      <c r="C30" s="96"/>
      <c r="D30" s="97"/>
      <c r="E30" s="97"/>
      <c r="F30" s="97"/>
      <c r="G30" s="97"/>
    </row>
    <row r="31" spans="1:7" s="69" customFormat="1" x14ac:dyDescent="0.25">
      <c r="A31" s="94"/>
      <c r="B31" s="96"/>
      <c r="C31" s="97"/>
      <c r="D31" s="97"/>
      <c r="E31" s="97"/>
      <c r="F31" s="97"/>
    </row>
    <row r="32" spans="1:7" s="69" customFormat="1" ht="30" customHeight="1" x14ac:dyDescent="0.25">
      <c r="A32" s="94"/>
      <c r="B32" s="96"/>
      <c r="C32" s="97"/>
      <c r="D32" s="97"/>
      <c r="E32" s="97"/>
      <c r="F32" s="97"/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4"/>
  <sheetViews>
    <sheetView topLeftCell="A33" zoomScale="55" zoomScaleNormal="55" workbookViewId="0">
      <selection activeCell="E91" sqref="E91"/>
    </sheetView>
  </sheetViews>
  <sheetFormatPr baseColWidth="10" defaultRowHeight="15" x14ac:dyDescent="0.25"/>
  <cols>
    <col min="2" max="2" width="51.85546875" customWidth="1"/>
    <col min="3" max="4" width="7" style="2" customWidth="1"/>
    <col min="5" max="5" width="20" style="2" customWidth="1"/>
    <col min="7" max="7" width="44.42578125" customWidth="1"/>
    <col min="8" max="9" width="5" customWidth="1"/>
    <col min="10" max="10" width="14" customWidth="1"/>
  </cols>
  <sheetData>
    <row r="2" spans="2:10" x14ac:dyDescent="0.25">
      <c r="B2" s="165" t="s">
        <v>13</v>
      </c>
      <c r="C2" s="165"/>
      <c r="D2" s="165"/>
      <c r="E2" s="165"/>
      <c r="G2" s="164"/>
      <c r="H2" s="164"/>
      <c r="I2" s="164"/>
      <c r="J2" s="164"/>
    </row>
    <row r="3" spans="2:10" x14ac:dyDescent="0.25">
      <c r="G3" s="106"/>
      <c r="H3" s="106"/>
      <c r="I3" s="106"/>
      <c r="J3" s="106"/>
    </row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G4" s="106"/>
      <c r="H4" s="106"/>
      <c r="I4" s="106"/>
      <c r="J4" s="106"/>
    </row>
    <row r="5" spans="2:10" x14ac:dyDescent="0.25">
      <c r="B5" s="11" t="s">
        <v>108</v>
      </c>
      <c r="C5" s="13">
        <v>5</v>
      </c>
      <c r="D5" s="13">
        <v>2</v>
      </c>
      <c r="E5" s="13" t="s">
        <v>4</v>
      </c>
    </row>
    <row r="6" spans="2:10" x14ac:dyDescent="0.25">
      <c r="B6" s="12" t="s">
        <v>74</v>
      </c>
      <c r="C6" s="13">
        <v>10</v>
      </c>
      <c r="D6" s="13">
        <v>2</v>
      </c>
      <c r="E6" s="13" t="s">
        <v>4</v>
      </c>
    </row>
    <row r="7" spans="2:10" x14ac:dyDescent="0.25">
      <c r="B7" s="14" t="s">
        <v>110</v>
      </c>
      <c r="C7" s="13">
        <v>7</v>
      </c>
      <c r="D7" s="13">
        <v>1</v>
      </c>
      <c r="E7" s="13" t="s">
        <v>4</v>
      </c>
    </row>
    <row r="8" spans="2:10" x14ac:dyDescent="0.25">
      <c r="B8" s="14" t="s">
        <v>116</v>
      </c>
      <c r="C8" s="13">
        <v>5</v>
      </c>
      <c r="D8" s="13">
        <v>2</v>
      </c>
      <c r="E8" s="13" t="s">
        <v>76</v>
      </c>
    </row>
    <row r="9" spans="2:10" x14ac:dyDescent="0.25">
      <c r="B9" s="12" t="s">
        <v>120</v>
      </c>
      <c r="C9" s="13">
        <v>2</v>
      </c>
      <c r="D9" s="13">
        <v>1</v>
      </c>
      <c r="E9" s="13" t="s">
        <v>4</v>
      </c>
    </row>
    <row r="10" spans="2:10" x14ac:dyDescent="0.25">
      <c r="B10" s="12" t="s">
        <v>124</v>
      </c>
      <c r="C10" s="13">
        <v>5</v>
      </c>
      <c r="D10" s="13">
        <v>1</v>
      </c>
      <c r="E10" s="13" t="s">
        <v>4</v>
      </c>
    </row>
    <row r="11" spans="2:10" x14ac:dyDescent="0.25">
      <c r="B11" s="12" t="s">
        <v>127</v>
      </c>
      <c r="C11" s="13">
        <v>5</v>
      </c>
      <c r="D11" s="13">
        <v>2</v>
      </c>
      <c r="E11" s="13" t="s">
        <v>4</v>
      </c>
    </row>
    <row r="12" spans="2:10" x14ac:dyDescent="0.25">
      <c r="B12" s="12" t="s">
        <v>129</v>
      </c>
      <c r="C12" s="13">
        <v>8</v>
      </c>
      <c r="D12" s="13">
        <v>2</v>
      </c>
      <c r="E12" s="13" t="s">
        <v>4</v>
      </c>
    </row>
    <row r="13" spans="2:10" x14ac:dyDescent="0.25">
      <c r="B13" s="109" t="s">
        <v>132</v>
      </c>
      <c r="C13" s="111">
        <v>6</v>
      </c>
      <c r="D13" s="111">
        <v>1</v>
      </c>
      <c r="E13" s="111" t="s">
        <v>76</v>
      </c>
    </row>
    <row r="14" spans="2:10" x14ac:dyDescent="0.25">
      <c r="B14" s="109" t="s">
        <v>134</v>
      </c>
      <c r="C14" s="111">
        <v>8</v>
      </c>
      <c r="D14" s="111">
        <v>2</v>
      </c>
      <c r="E14" s="111" t="s">
        <v>76</v>
      </c>
    </row>
    <row r="15" spans="2:10" x14ac:dyDescent="0.25">
      <c r="B15" s="109" t="s">
        <v>139</v>
      </c>
      <c r="C15" s="111">
        <v>4</v>
      </c>
      <c r="D15" s="111">
        <v>1</v>
      </c>
      <c r="E15" s="111" t="s">
        <v>4</v>
      </c>
    </row>
    <row r="16" spans="2:10" x14ac:dyDescent="0.25">
      <c r="C16" s="83">
        <f>SUM(C5:C13)</f>
        <v>53</v>
      </c>
      <c r="D16" s="83">
        <f>SUM(D5:D13)</f>
        <v>14</v>
      </c>
    </row>
    <row r="17" spans="2:5" x14ac:dyDescent="0.25">
      <c r="C17" s="84"/>
      <c r="D17" s="84"/>
      <c r="E17" s="84"/>
    </row>
    <row r="18" spans="2:5" x14ac:dyDescent="0.25">
      <c r="B18" s="165" t="s">
        <v>5</v>
      </c>
      <c r="C18" s="165"/>
      <c r="D18" s="165"/>
      <c r="E18" s="165"/>
    </row>
    <row r="20" spans="2:5" x14ac:dyDescent="0.25">
      <c r="B20" s="1" t="s">
        <v>6</v>
      </c>
      <c r="C20" s="1" t="s">
        <v>1</v>
      </c>
      <c r="D20" s="1" t="s">
        <v>7</v>
      </c>
      <c r="E20" s="1" t="s">
        <v>3</v>
      </c>
    </row>
    <row r="21" spans="2:5" x14ac:dyDescent="0.25">
      <c r="B21" s="137" t="s">
        <v>141</v>
      </c>
      <c r="C21" s="111">
        <v>6</v>
      </c>
      <c r="D21" s="111">
        <v>2</v>
      </c>
      <c r="E21" s="111" t="s">
        <v>9</v>
      </c>
    </row>
    <row r="22" spans="2:5" x14ac:dyDescent="0.25">
      <c r="B22" s="109" t="s">
        <v>142</v>
      </c>
      <c r="C22" s="111">
        <v>6</v>
      </c>
      <c r="D22" s="111">
        <v>2</v>
      </c>
      <c r="E22" s="111" t="s">
        <v>9</v>
      </c>
    </row>
    <row r="23" spans="2:5" x14ac:dyDescent="0.25">
      <c r="B23" s="138" t="s">
        <v>143</v>
      </c>
      <c r="C23" s="111">
        <v>6</v>
      </c>
      <c r="D23" s="111">
        <v>2</v>
      </c>
      <c r="E23" s="111" t="s">
        <v>9</v>
      </c>
    </row>
    <row r="24" spans="2:5" x14ac:dyDescent="0.25">
      <c r="B24" s="137" t="s">
        <v>75</v>
      </c>
      <c r="C24" s="111">
        <v>11</v>
      </c>
      <c r="D24" s="111">
        <v>1</v>
      </c>
      <c r="E24" s="111" t="s">
        <v>4</v>
      </c>
    </row>
    <row r="25" spans="2:5" x14ac:dyDescent="0.25">
      <c r="B25" s="109" t="s">
        <v>144</v>
      </c>
      <c r="C25" s="111">
        <v>11</v>
      </c>
      <c r="D25" s="111">
        <v>1</v>
      </c>
      <c r="E25" s="111" t="s">
        <v>4</v>
      </c>
    </row>
    <row r="26" spans="2:5" x14ac:dyDescent="0.25">
      <c r="B26" s="138" t="s">
        <v>77</v>
      </c>
      <c r="C26" s="111">
        <v>11</v>
      </c>
      <c r="D26" s="111">
        <v>1</v>
      </c>
      <c r="E26" s="111" t="s">
        <v>4</v>
      </c>
    </row>
    <row r="27" spans="2:5" x14ac:dyDescent="0.25">
      <c r="B27" s="137" t="s">
        <v>145</v>
      </c>
      <c r="C27" s="111">
        <v>8</v>
      </c>
      <c r="D27" s="111">
        <v>1</v>
      </c>
      <c r="E27" s="111" t="s">
        <v>4</v>
      </c>
    </row>
    <row r="28" spans="2:5" x14ac:dyDescent="0.25">
      <c r="B28" s="138" t="s">
        <v>146</v>
      </c>
      <c r="C28" s="111">
        <v>8</v>
      </c>
      <c r="D28" s="111">
        <v>1</v>
      </c>
      <c r="E28" s="111" t="s">
        <v>4</v>
      </c>
    </row>
    <row r="29" spans="2:5" x14ac:dyDescent="0.25">
      <c r="B29" s="137" t="s">
        <v>147</v>
      </c>
      <c r="C29" s="111">
        <v>8</v>
      </c>
      <c r="D29" s="111">
        <v>1</v>
      </c>
      <c r="E29" s="111" t="s">
        <v>4</v>
      </c>
    </row>
    <row r="30" spans="2:5" x14ac:dyDescent="0.25">
      <c r="B30" s="109" t="s">
        <v>148</v>
      </c>
      <c r="C30" s="111">
        <v>6</v>
      </c>
      <c r="D30" s="111">
        <v>2</v>
      </c>
      <c r="E30" s="111" t="s">
        <v>9</v>
      </c>
    </row>
    <row r="31" spans="2:5" x14ac:dyDescent="0.25">
      <c r="B31" s="138" t="s">
        <v>149</v>
      </c>
      <c r="C31" s="111">
        <v>6</v>
      </c>
      <c r="D31" s="111">
        <v>2</v>
      </c>
      <c r="E31" s="111" t="s">
        <v>9</v>
      </c>
    </row>
    <row r="32" spans="2:5" x14ac:dyDescent="0.25">
      <c r="B32" s="137" t="s">
        <v>150</v>
      </c>
      <c r="C32" s="111">
        <v>6</v>
      </c>
      <c r="D32" s="111">
        <v>2</v>
      </c>
      <c r="E32" s="111" t="s">
        <v>9</v>
      </c>
    </row>
    <row r="33" spans="2:5" x14ac:dyDescent="0.25">
      <c r="B33" s="109" t="s">
        <v>151</v>
      </c>
      <c r="C33" s="111">
        <v>3</v>
      </c>
      <c r="D33" s="111">
        <v>1</v>
      </c>
      <c r="E33" s="111" t="s">
        <v>4</v>
      </c>
    </row>
    <row r="34" spans="2:5" x14ac:dyDescent="0.25">
      <c r="B34" s="138" t="s">
        <v>152</v>
      </c>
      <c r="C34" s="111">
        <v>3</v>
      </c>
      <c r="D34" s="111">
        <v>1</v>
      </c>
      <c r="E34" s="111" t="s">
        <v>4</v>
      </c>
    </row>
    <row r="35" spans="2:5" x14ac:dyDescent="0.25">
      <c r="B35" s="137" t="s">
        <v>153</v>
      </c>
      <c r="C35" s="111">
        <v>3</v>
      </c>
      <c r="D35" s="111">
        <v>1</v>
      </c>
      <c r="E35" s="111" t="s">
        <v>4</v>
      </c>
    </row>
    <row r="36" spans="2:5" x14ac:dyDescent="0.25">
      <c r="B36" s="109" t="s">
        <v>154</v>
      </c>
      <c r="C36" s="111">
        <v>6</v>
      </c>
      <c r="D36" s="111">
        <v>1</v>
      </c>
      <c r="E36" s="111" t="s">
        <v>4</v>
      </c>
    </row>
    <row r="37" spans="2:5" x14ac:dyDescent="0.25">
      <c r="B37" s="138" t="s">
        <v>155</v>
      </c>
      <c r="C37" s="111">
        <v>6</v>
      </c>
      <c r="D37" s="111">
        <v>1</v>
      </c>
      <c r="E37" s="111" t="s">
        <v>4</v>
      </c>
    </row>
    <row r="38" spans="2:5" x14ac:dyDescent="0.25">
      <c r="B38" s="137" t="s">
        <v>156</v>
      </c>
      <c r="C38" s="111">
        <v>6</v>
      </c>
      <c r="D38" s="111">
        <v>1</v>
      </c>
      <c r="E38" s="111" t="s">
        <v>4</v>
      </c>
    </row>
    <row r="39" spans="2:5" x14ac:dyDescent="0.25">
      <c r="B39" s="109" t="s">
        <v>157</v>
      </c>
      <c r="C39" s="111">
        <v>6</v>
      </c>
      <c r="D39" s="111">
        <v>2</v>
      </c>
      <c r="E39" s="111" t="s">
        <v>9</v>
      </c>
    </row>
    <row r="40" spans="2:5" x14ac:dyDescent="0.25">
      <c r="B40" s="138" t="s">
        <v>158</v>
      </c>
      <c r="C40" s="139">
        <v>6</v>
      </c>
      <c r="D40" s="139">
        <v>2</v>
      </c>
      <c r="E40" s="111" t="s">
        <v>9</v>
      </c>
    </row>
    <row r="41" spans="2:5" x14ac:dyDescent="0.25">
      <c r="B41" s="137" t="s">
        <v>159</v>
      </c>
      <c r="C41" s="140">
        <v>6</v>
      </c>
      <c r="D41" s="140">
        <v>2</v>
      </c>
      <c r="E41" s="111" t="s">
        <v>9</v>
      </c>
    </row>
    <row r="42" spans="2:5" x14ac:dyDescent="0.25">
      <c r="B42" s="109" t="s">
        <v>160</v>
      </c>
      <c r="C42" s="140">
        <v>9</v>
      </c>
      <c r="D42" s="141">
        <v>3</v>
      </c>
      <c r="E42" s="111" t="s">
        <v>9</v>
      </c>
    </row>
    <row r="43" spans="2:5" x14ac:dyDescent="0.25">
      <c r="B43" s="138" t="s">
        <v>161</v>
      </c>
      <c r="C43" s="139">
        <v>9</v>
      </c>
      <c r="D43" s="139">
        <v>3</v>
      </c>
      <c r="E43" s="111" t="s">
        <v>9</v>
      </c>
    </row>
    <row r="44" spans="2:5" x14ac:dyDescent="0.25">
      <c r="B44" s="142" t="s">
        <v>162</v>
      </c>
      <c r="C44" s="111">
        <v>7</v>
      </c>
      <c r="D44" s="111">
        <v>1</v>
      </c>
      <c r="E44" s="143" t="s">
        <v>76</v>
      </c>
    </row>
    <row r="45" spans="2:5" x14ac:dyDescent="0.25">
      <c r="B45" s="144" t="s">
        <v>163</v>
      </c>
      <c r="C45" s="145">
        <v>9</v>
      </c>
      <c r="D45" s="145">
        <v>1</v>
      </c>
      <c r="E45" s="143" t="s">
        <v>76</v>
      </c>
    </row>
    <row r="46" spans="2:5" x14ac:dyDescent="0.25">
      <c r="B46" s="144" t="s">
        <v>164</v>
      </c>
      <c r="C46" s="145">
        <v>5</v>
      </c>
      <c r="D46" s="145">
        <v>1</v>
      </c>
      <c r="E46" s="143" t="s">
        <v>76</v>
      </c>
    </row>
    <row r="47" spans="2:5" x14ac:dyDescent="0.25">
      <c r="B47" s="144" t="s">
        <v>165</v>
      </c>
      <c r="C47" s="145">
        <v>5</v>
      </c>
      <c r="D47" s="145">
        <v>1</v>
      </c>
      <c r="E47" s="143" t="s">
        <v>76</v>
      </c>
    </row>
    <row r="48" spans="2:5" x14ac:dyDescent="0.25">
      <c r="B48" s="4"/>
      <c r="C48" s="83">
        <f>SUM(C21:C47)</f>
        <v>182</v>
      </c>
      <c r="D48" s="83">
        <f>SUM(D21:D47)</f>
        <v>40</v>
      </c>
      <c r="E48" s="5"/>
    </row>
    <row r="49" spans="2:11" x14ac:dyDescent="0.25">
      <c r="B49" s="4"/>
      <c r="C49" s="5"/>
      <c r="D49" s="5"/>
      <c r="E49" s="5"/>
    </row>
    <row r="50" spans="2:11" x14ac:dyDescent="0.25">
      <c r="C50" s="5"/>
      <c r="D50" s="5"/>
      <c r="E50" s="5"/>
    </row>
    <row r="51" spans="2:11" x14ac:dyDescent="0.25">
      <c r="B51" s="3"/>
      <c r="C51" s="5"/>
      <c r="D51" s="5"/>
      <c r="E51" s="5"/>
    </row>
    <row r="52" spans="2:11" x14ac:dyDescent="0.25">
      <c r="C52" s="5"/>
      <c r="D52" s="5"/>
      <c r="E52" s="5"/>
    </row>
    <row r="53" spans="2:11" x14ac:dyDescent="0.25">
      <c r="C53"/>
      <c r="D53"/>
      <c r="E53"/>
    </row>
    <row r="54" spans="2:11" x14ac:dyDescent="0.25">
      <c r="B54" s="165" t="s">
        <v>8</v>
      </c>
      <c r="C54" s="165"/>
      <c r="D54" s="165"/>
      <c r="E54" s="165"/>
    </row>
    <row r="55" spans="2:11" x14ac:dyDescent="0.25">
      <c r="K55" s="4"/>
    </row>
    <row r="56" spans="2:11" x14ac:dyDescent="0.25">
      <c r="B56" s="1" t="s">
        <v>10</v>
      </c>
      <c r="C56" s="1" t="s">
        <v>1</v>
      </c>
      <c r="D56" s="1" t="s">
        <v>7</v>
      </c>
      <c r="E56" s="1" t="s">
        <v>3</v>
      </c>
    </row>
    <row r="57" spans="2:11" x14ac:dyDescent="0.25">
      <c r="B57" s="146" t="s">
        <v>107</v>
      </c>
      <c r="C57" s="111">
        <v>7</v>
      </c>
      <c r="D57" s="111">
        <v>2</v>
      </c>
      <c r="E57" s="111" t="s">
        <v>9</v>
      </c>
    </row>
    <row r="58" spans="2:11" x14ac:dyDescent="0.25">
      <c r="B58" s="146" t="s">
        <v>78</v>
      </c>
      <c r="C58" s="111">
        <v>12</v>
      </c>
      <c r="D58" s="111">
        <v>1</v>
      </c>
      <c r="E58" s="111" t="s">
        <v>4</v>
      </c>
    </row>
    <row r="59" spans="2:11" x14ac:dyDescent="0.25">
      <c r="B59" s="146" t="s">
        <v>193</v>
      </c>
      <c r="C59" s="111">
        <v>9</v>
      </c>
      <c r="D59" s="111">
        <v>2</v>
      </c>
      <c r="E59" s="111" t="s">
        <v>9</v>
      </c>
    </row>
    <row r="60" spans="2:11" x14ac:dyDescent="0.25">
      <c r="B60" s="146" t="s">
        <v>194</v>
      </c>
      <c r="C60" s="111">
        <v>7</v>
      </c>
      <c r="D60" s="111">
        <v>2</v>
      </c>
      <c r="E60" s="111" t="s">
        <v>9</v>
      </c>
    </row>
    <row r="61" spans="2:11" x14ac:dyDescent="0.25">
      <c r="B61" s="146" t="s">
        <v>197</v>
      </c>
      <c r="C61" s="111">
        <v>7</v>
      </c>
      <c r="D61" s="111">
        <v>1</v>
      </c>
      <c r="E61" s="111" t="s">
        <v>4</v>
      </c>
    </row>
    <row r="62" spans="2:11" x14ac:dyDescent="0.25">
      <c r="B62" s="146" t="s">
        <v>195</v>
      </c>
      <c r="C62" s="111">
        <v>8</v>
      </c>
      <c r="D62" s="111">
        <v>1</v>
      </c>
      <c r="E62" s="111" t="s">
        <v>4</v>
      </c>
    </row>
    <row r="63" spans="2:11" x14ac:dyDescent="0.25">
      <c r="B63" s="146" t="s">
        <v>196</v>
      </c>
      <c r="C63" s="111">
        <v>10</v>
      </c>
      <c r="D63" s="111">
        <v>1</v>
      </c>
      <c r="E63" s="111" t="s">
        <v>4</v>
      </c>
    </row>
    <row r="64" spans="2:11" x14ac:dyDescent="0.25">
      <c r="B64" s="4"/>
      <c r="C64" s="5">
        <f>SUM(C57:C63)</f>
        <v>60</v>
      </c>
      <c r="D64" s="5">
        <f>SUM(D57:D63)</f>
        <v>10</v>
      </c>
      <c r="E64" s="5"/>
      <c r="F64" s="4"/>
    </row>
    <row r="65" spans="2:6" x14ac:dyDescent="0.25">
      <c r="B65" s="4"/>
      <c r="C65" s="136"/>
      <c r="D65" s="136"/>
      <c r="E65" s="136"/>
      <c r="F65" s="4"/>
    </row>
    <row r="66" spans="2:6" x14ac:dyDescent="0.25">
      <c r="B66" s="4"/>
      <c r="C66" s="136"/>
      <c r="D66" s="136"/>
      <c r="E66" s="136"/>
      <c r="F66" s="4"/>
    </row>
    <row r="67" spans="2:6" x14ac:dyDescent="0.25">
      <c r="B67" s="161" t="s">
        <v>12</v>
      </c>
      <c r="C67" s="162"/>
      <c r="D67" s="162"/>
      <c r="E67" s="163"/>
      <c r="F67" s="4"/>
    </row>
    <row r="68" spans="2:6" x14ac:dyDescent="0.25">
      <c r="F68" s="4"/>
    </row>
    <row r="69" spans="2:6" x14ac:dyDescent="0.25">
      <c r="B69" s="1" t="s">
        <v>11</v>
      </c>
      <c r="C69" s="1" t="s">
        <v>1</v>
      </c>
      <c r="D69" s="1" t="s">
        <v>7</v>
      </c>
      <c r="E69" s="1" t="s">
        <v>3</v>
      </c>
      <c r="F69" s="4"/>
    </row>
    <row r="70" spans="2:6" x14ac:dyDescent="0.25">
      <c r="B70" s="147" t="s">
        <v>205</v>
      </c>
      <c r="C70" s="148">
        <v>7</v>
      </c>
      <c r="D70" s="148">
        <v>2</v>
      </c>
      <c r="E70" s="148" t="s">
        <v>4</v>
      </c>
      <c r="F70" s="4"/>
    </row>
    <row r="71" spans="2:6" x14ac:dyDescent="0.25">
      <c r="B71" s="147" t="s">
        <v>109</v>
      </c>
      <c r="C71" s="148">
        <v>7</v>
      </c>
      <c r="D71" s="148">
        <v>2</v>
      </c>
      <c r="E71" s="148" t="s">
        <v>4</v>
      </c>
      <c r="F71" s="4"/>
    </row>
    <row r="72" spans="2:6" x14ac:dyDescent="0.25">
      <c r="B72" s="147" t="s">
        <v>105</v>
      </c>
      <c r="C72" s="148">
        <v>12</v>
      </c>
      <c r="D72" s="148">
        <v>1</v>
      </c>
      <c r="E72" s="148" t="s">
        <v>4</v>
      </c>
      <c r="F72" s="4"/>
    </row>
    <row r="73" spans="2:6" x14ac:dyDescent="0.25">
      <c r="B73" s="147" t="s">
        <v>106</v>
      </c>
      <c r="C73" s="148">
        <v>12</v>
      </c>
      <c r="D73" s="148">
        <v>1</v>
      </c>
      <c r="E73" s="148" t="s">
        <v>4</v>
      </c>
      <c r="F73" s="4"/>
    </row>
    <row r="74" spans="2:6" x14ac:dyDescent="0.25">
      <c r="B74" s="147" t="s">
        <v>206</v>
      </c>
      <c r="C74" s="148">
        <v>9</v>
      </c>
      <c r="D74" s="148">
        <v>1</v>
      </c>
      <c r="E74" s="148" t="s">
        <v>4</v>
      </c>
      <c r="F74" s="4"/>
    </row>
    <row r="75" spans="2:6" x14ac:dyDescent="0.25">
      <c r="B75" s="147" t="s">
        <v>207</v>
      </c>
      <c r="C75" s="148">
        <v>9</v>
      </c>
      <c r="D75" s="148">
        <v>1</v>
      </c>
      <c r="E75" s="148" t="s">
        <v>4</v>
      </c>
      <c r="F75" s="4"/>
    </row>
    <row r="76" spans="2:6" x14ac:dyDescent="0.25">
      <c r="B76" s="147" t="s">
        <v>208</v>
      </c>
      <c r="C76" s="148">
        <v>7</v>
      </c>
      <c r="D76" s="148">
        <v>2</v>
      </c>
      <c r="E76" s="148" t="s">
        <v>4</v>
      </c>
      <c r="F76" s="4"/>
    </row>
    <row r="77" spans="2:6" x14ac:dyDescent="0.25">
      <c r="B77" s="147" t="s">
        <v>209</v>
      </c>
      <c r="C77" s="148">
        <v>7</v>
      </c>
      <c r="D77" s="148">
        <v>2</v>
      </c>
      <c r="E77" s="148" t="s">
        <v>4</v>
      </c>
      <c r="F77" s="4"/>
    </row>
    <row r="78" spans="2:6" x14ac:dyDescent="0.25">
      <c r="B78" s="147" t="s">
        <v>210</v>
      </c>
      <c r="C78" s="148">
        <v>4</v>
      </c>
      <c r="D78" s="148">
        <v>1</v>
      </c>
      <c r="E78" s="148" t="s">
        <v>4</v>
      </c>
      <c r="F78" s="4"/>
    </row>
    <row r="79" spans="2:6" x14ac:dyDescent="0.25">
      <c r="B79" s="147" t="s">
        <v>211</v>
      </c>
      <c r="C79" s="148">
        <v>4</v>
      </c>
      <c r="D79" s="148">
        <v>1</v>
      </c>
      <c r="E79" s="148" t="s">
        <v>4</v>
      </c>
      <c r="F79" s="4"/>
    </row>
    <row r="80" spans="2:6" x14ac:dyDescent="0.25">
      <c r="B80" s="147" t="s">
        <v>212</v>
      </c>
      <c r="C80" s="148">
        <v>7</v>
      </c>
      <c r="D80" s="148">
        <v>1</v>
      </c>
      <c r="E80" s="148" t="s">
        <v>4</v>
      </c>
      <c r="F80" s="4"/>
    </row>
    <row r="81" spans="2:6" x14ac:dyDescent="0.25">
      <c r="B81" s="147" t="s">
        <v>213</v>
      </c>
      <c r="C81" s="148">
        <v>7</v>
      </c>
      <c r="D81" s="148">
        <v>1</v>
      </c>
      <c r="E81" s="148" t="s">
        <v>4</v>
      </c>
      <c r="F81" s="4"/>
    </row>
    <row r="82" spans="2:6" x14ac:dyDescent="0.25">
      <c r="B82" s="147" t="s">
        <v>214</v>
      </c>
      <c r="C82" s="148">
        <v>7</v>
      </c>
      <c r="D82" s="148">
        <v>2</v>
      </c>
      <c r="E82" s="148" t="s">
        <v>4</v>
      </c>
      <c r="F82" s="4"/>
    </row>
    <row r="83" spans="2:6" x14ac:dyDescent="0.25">
      <c r="B83" s="147" t="s">
        <v>215</v>
      </c>
      <c r="C83" s="148">
        <v>7</v>
      </c>
      <c r="D83" s="148">
        <v>2</v>
      </c>
      <c r="E83" s="148" t="s">
        <v>4</v>
      </c>
      <c r="F83" s="4"/>
    </row>
    <row r="84" spans="2:6" x14ac:dyDescent="0.25">
      <c r="B84" s="147" t="s">
        <v>216</v>
      </c>
      <c r="C84" s="148">
        <v>10</v>
      </c>
      <c r="D84" s="148">
        <v>3</v>
      </c>
      <c r="E84" s="148" t="s">
        <v>9</v>
      </c>
      <c r="F84" s="4"/>
    </row>
    <row r="85" spans="2:6" x14ac:dyDescent="0.25">
      <c r="B85" s="147" t="s">
        <v>217</v>
      </c>
      <c r="C85" s="148">
        <v>10</v>
      </c>
      <c r="D85" s="148">
        <v>3</v>
      </c>
      <c r="E85" s="148" t="s">
        <v>9</v>
      </c>
      <c r="F85" s="4"/>
    </row>
    <row r="86" spans="2:6" x14ac:dyDescent="0.25">
      <c r="B86" s="147" t="s">
        <v>218</v>
      </c>
      <c r="C86" s="148">
        <v>8</v>
      </c>
      <c r="D86" s="148">
        <v>1</v>
      </c>
      <c r="E86" s="148" t="s">
        <v>4</v>
      </c>
      <c r="F86" s="4"/>
    </row>
    <row r="87" spans="2:6" x14ac:dyDescent="0.25">
      <c r="B87" s="149" t="s">
        <v>219</v>
      </c>
      <c r="C87" s="150">
        <v>8</v>
      </c>
      <c r="D87" s="150">
        <v>1</v>
      </c>
      <c r="E87" s="150" t="s">
        <v>4</v>
      </c>
      <c r="F87" s="4"/>
    </row>
    <row r="88" spans="2:6" x14ac:dyDescent="0.25">
      <c r="B88" s="147" t="s">
        <v>220</v>
      </c>
      <c r="C88" s="148">
        <v>10</v>
      </c>
      <c r="D88" s="148">
        <v>1</v>
      </c>
      <c r="E88" s="148" t="s">
        <v>4</v>
      </c>
      <c r="F88" s="4"/>
    </row>
    <row r="89" spans="2:6" x14ac:dyDescent="0.25">
      <c r="B89" s="149" t="s">
        <v>221</v>
      </c>
      <c r="C89" s="150">
        <v>10</v>
      </c>
      <c r="D89" s="150">
        <v>1</v>
      </c>
      <c r="E89" s="150" t="s">
        <v>4</v>
      </c>
      <c r="F89" s="4"/>
    </row>
    <row r="90" spans="2:6" x14ac:dyDescent="0.25">
      <c r="B90" s="147" t="s">
        <v>222</v>
      </c>
      <c r="C90" s="148">
        <v>6</v>
      </c>
      <c r="D90" s="148">
        <v>1</v>
      </c>
      <c r="E90" s="148" t="s">
        <v>4</v>
      </c>
      <c r="F90" s="4"/>
    </row>
    <row r="91" spans="2:6" x14ac:dyDescent="0.25">
      <c r="B91" s="147" t="s">
        <v>223</v>
      </c>
      <c r="C91" s="148">
        <v>6</v>
      </c>
      <c r="D91" s="148">
        <v>1</v>
      </c>
      <c r="E91" s="148" t="s">
        <v>4</v>
      </c>
      <c r="F91" s="4"/>
    </row>
    <row r="92" spans="2:6" x14ac:dyDescent="0.25">
      <c r="C92" s="54">
        <f>SUM(C70:C91)</f>
        <v>174</v>
      </c>
      <c r="D92" s="54">
        <f>SUM(D70:D91)</f>
        <v>32</v>
      </c>
      <c r="E92"/>
      <c r="F92" s="4"/>
    </row>
    <row r="93" spans="2:6" x14ac:dyDescent="0.25">
      <c r="F93" s="4"/>
    </row>
    <row r="94" spans="2:6" x14ac:dyDescent="0.25">
      <c r="F94" s="4"/>
    </row>
  </sheetData>
  <mergeCells count="5">
    <mergeCell ref="B67:E67"/>
    <mergeCell ref="G2:J2"/>
    <mergeCell ref="B54:E54"/>
    <mergeCell ref="B2:E2"/>
    <mergeCell ref="B18:E18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view="pageBreakPreview" zoomScaleNormal="100" zoomScaleSheetLayoutView="100" workbookViewId="0">
      <selection activeCell="G19" sqref="G19"/>
    </sheetView>
  </sheetViews>
  <sheetFormatPr baseColWidth="10" defaultRowHeight="15" x14ac:dyDescent="0.25"/>
  <cols>
    <col min="1" max="1" width="10" customWidth="1"/>
    <col min="3" max="3" width="14.28515625" customWidth="1"/>
    <col min="7" max="7" width="11.85546875" bestFit="1" customWidth="1"/>
  </cols>
  <sheetData>
    <row r="3" spans="1:7" x14ac:dyDescent="0.25">
      <c r="A3" s="4"/>
      <c r="B3" s="15" t="s">
        <v>24</v>
      </c>
      <c r="C3" s="15" t="s">
        <v>3</v>
      </c>
      <c r="D3" s="15" t="s">
        <v>25</v>
      </c>
      <c r="E3" s="15" t="s">
        <v>26</v>
      </c>
      <c r="F3" s="15" t="s">
        <v>27</v>
      </c>
      <c r="G3" s="15" t="s">
        <v>28</v>
      </c>
    </row>
    <row r="4" spans="1:7" x14ac:dyDescent="0.25">
      <c r="A4" s="4"/>
      <c r="B4" s="167" t="s">
        <v>0</v>
      </c>
      <c r="C4" s="18" t="s">
        <v>29</v>
      </c>
      <c r="D4" s="19">
        <v>0</v>
      </c>
      <c r="E4" s="19" t="s">
        <v>26</v>
      </c>
      <c r="F4" s="19">
        <v>15</v>
      </c>
      <c r="G4" s="19">
        <f>SUM(F4*D4)</f>
        <v>0</v>
      </c>
    </row>
    <row r="5" spans="1:7" x14ac:dyDescent="0.25">
      <c r="B5" s="167"/>
      <c r="C5" s="18" t="s">
        <v>30</v>
      </c>
      <c r="D5" s="19">
        <v>0</v>
      </c>
      <c r="E5" s="19" t="s">
        <v>26</v>
      </c>
      <c r="F5" s="19">
        <v>10</v>
      </c>
      <c r="G5" s="19">
        <f>SUM(F5*D5)</f>
        <v>0</v>
      </c>
    </row>
    <row r="6" spans="1:7" x14ac:dyDescent="0.25">
      <c r="B6" s="168"/>
      <c r="C6" s="20" t="s">
        <v>31</v>
      </c>
      <c r="D6" s="21">
        <v>11</v>
      </c>
      <c r="E6" s="21" t="s">
        <v>26</v>
      </c>
      <c r="F6" s="21">
        <v>7</v>
      </c>
      <c r="G6" s="21">
        <f t="shared" ref="G6:G18" si="0">SUM(F6*D6)</f>
        <v>77</v>
      </c>
    </row>
    <row r="7" spans="1:7" x14ac:dyDescent="0.25">
      <c r="B7" s="169" t="s">
        <v>32</v>
      </c>
      <c r="C7" s="28" t="s">
        <v>29</v>
      </c>
      <c r="D7" s="29">
        <v>0</v>
      </c>
      <c r="E7" s="29" t="s">
        <v>26</v>
      </c>
      <c r="F7" s="29">
        <v>10</v>
      </c>
      <c r="G7" s="29">
        <f t="shared" si="0"/>
        <v>0</v>
      </c>
    </row>
    <row r="8" spans="1:7" x14ac:dyDescent="0.25">
      <c r="B8" s="167"/>
      <c r="C8" s="30" t="s">
        <v>30</v>
      </c>
      <c r="D8" s="31">
        <v>0</v>
      </c>
      <c r="E8" s="31" t="s">
        <v>26</v>
      </c>
      <c r="F8" s="31">
        <v>7</v>
      </c>
      <c r="G8" s="31">
        <f t="shared" si="0"/>
        <v>0</v>
      </c>
    </row>
    <row r="9" spans="1:7" x14ac:dyDescent="0.25">
      <c r="B9" s="168"/>
      <c r="C9" s="32" t="s">
        <v>31</v>
      </c>
      <c r="D9" s="33">
        <v>0</v>
      </c>
      <c r="E9" s="33" t="s">
        <v>26</v>
      </c>
      <c r="F9" s="33">
        <v>5</v>
      </c>
      <c r="G9" s="33">
        <f t="shared" si="0"/>
        <v>0</v>
      </c>
    </row>
    <row r="10" spans="1:7" x14ac:dyDescent="0.25">
      <c r="B10" s="169" t="s">
        <v>6</v>
      </c>
      <c r="C10" s="34" t="s">
        <v>29</v>
      </c>
      <c r="D10" s="35">
        <v>0</v>
      </c>
      <c r="E10" s="35" t="s">
        <v>26</v>
      </c>
      <c r="F10" s="35">
        <v>6</v>
      </c>
      <c r="G10" s="35">
        <f t="shared" si="0"/>
        <v>0</v>
      </c>
    </row>
    <row r="11" spans="1:7" x14ac:dyDescent="0.25">
      <c r="B11" s="167"/>
      <c r="C11" s="36" t="s">
        <v>30</v>
      </c>
      <c r="D11" s="37">
        <v>11</v>
      </c>
      <c r="E11" s="37" t="s">
        <v>26</v>
      </c>
      <c r="F11" s="37">
        <v>4</v>
      </c>
      <c r="G11" s="37">
        <f>SUM(F11*D11)</f>
        <v>44</v>
      </c>
    </row>
    <row r="12" spans="1:7" x14ac:dyDescent="0.25">
      <c r="B12" s="168"/>
      <c r="C12" s="38" t="s">
        <v>31</v>
      </c>
      <c r="D12" s="39">
        <v>16</v>
      </c>
      <c r="E12" s="39" t="s">
        <v>26</v>
      </c>
      <c r="F12" s="39">
        <v>3</v>
      </c>
      <c r="G12" s="39">
        <f t="shared" si="0"/>
        <v>48</v>
      </c>
    </row>
    <row r="13" spans="1:7" x14ac:dyDescent="0.25">
      <c r="B13" s="169" t="s">
        <v>10</v>
      </c>
      <c r="C13" s="22" t="s">
        <v>29</v>
      </c>
      <c r="D13" s="23">
        <v>0</v>
      </c>
      <c r="E13" s="23" t="s">
        <v>26</v>
      </c>
      <c r="F13" s="23">
        <v>7</v>
      </c>
      <c r="G13" s="23">
        <f t="shared" si="0"/>
        <v>0</v>
      </c>
    </row>
    <row r="14" spans="1:7" x14ac:dyDescent="0.25">
      <c r="B14" s="167"/>
      <c r="C14" s="24" t="s">
        <v>30</v>
      </c>
      <c r="D14" s="25">
        <v>3</v>
      </c>
      <c r="E14" s="25" t="s">
        <v>26</v>
      </c>
      <c r="F14" s="25">
        <v>5</v>
      </c>
      <c r="G14" s="25">
        <f t="shared" si="0"/>
        <v>15</v>
      </c>
    </row>
    <row r="15" spans="1:7" x14ac:dyDescent="0.25">
      <c r="B15" s="168"/>
      <c r="C15" s="26" t="s">
        <v>31</v>
      </c>
      <c r="D15" s="27">
        <v>4</v>
      </c>
      <c r="E15" s="27" t="s">
        <v>26</v>
      </c>
      <c r="F15" s="27">
        <v>4</v>
      </c>
      <c r="G15" s="27">
        <v>16</v>
      </c>
    </row>
    <row r="16" spans="1:7" x14ac:dyDescent="0.25">
      <c r="B16" s="169" t="s">
        <v>11</v>
      </c>
      <c r="C16" s="40" t="s">
        <v>29</v>
      </c>
      <c r="D16" s="41">
        <v>0</v>
      </c>
      <c r="E16" s="41" t="s">
        <v>26</v>
      </c>
      <c r="F16" s="41">
        <v>6</v>
      </c>
      <c r="G16" s="41">
        <v>0</v>
      </c>
    </row>
    <row r="17" spans="2:7" x14ac:dyDescent="0.25">
      <c r="B17" s="167"/>
      <c r="C17" s="42" t="s">
        <v>30</v>
      </c>
      <c r="D17" s="43">
        <v>2</v>
      </c>
      <c r="E17" s="43" t="s">
        <v>26</v>
      </c>
      <c r="F17" s="43">
        <v>4</v>
      </c>
      <c r="G17" s="43">
        <v>8</v>
      </c>
    </row>
    <row r="18" spans="2:7" x14ac:dyDescent="0.25">
      <c r="B18" s="168"/>
      <c r="C18" s="44" t="s">
        <v>31</v>
      </c>
      <c r="D18" s="45">
        <v>20</v>
      </c>
      <c r="E18" s="45" t="s">
        <v>26</v>
      </c>
      <c r="F18" s="45">
        <v>3</v>
      </c>
      <c r="G18" s="45">
        <f t="shared" si="0"/>
        <v>60</v>
      </c>
    </row>
    <row r="19" spans="2:7" x14ac:dyDescent="0.25">
      <c r="B19" s="166"/>
      <c r="C19" s="166"/>
      <c r="D19" s="166"/>
      <c r="E19" s="166"/>
      <c r="F19" s="16" t="s">
        <v>28</v>
      </c>
      <c r="G19" s="17">
        <f>SUM(G4:G18)</f>
        <v>268</v>
      </c>
    </row>
  </sheetData>
  <mergeCells count="6">
    <mergeCell ref="B19:E19"/>
    <mergeCell ref="B4:B6"/>
    <mergeCell ref="B7:B9"/>
    <mergeCell ref="B10:B12"/>
    <mergeCell ref="B13:B15"/>
    <mergeCell ref="B16:B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"/>
  <sheetViews>
    <sheetView tabSelected="1" topLeftCell="H5" workbookViewId="0">
      <selection activeCell="M22" sqref="M22"/>
    </sheetView>
  </sheetViews>
  <sheetFormatPr baseColWidth="10" defaultRowHeight="15" x14ac:dyDescent="0.25"/>
  <cols>
    <col min="1" max="1" width="33.140625" customWidth="1"/>
    <col min="2" max="2" width="12" customWidth="1"/>
    <col min="6" max="6" width="26.7109375" customWidth="1"/>
    <col min="7" max="7" width="16" customWidth="1"/>
    <col min="9" max="9" width="11.85546875" bestFit="1" customWidth="1"/>
    <col min="13" max="13" width="15.42578125" customWidth="1"/>
  </cols>
  <sheetData>
    <row r="4" spans="1:16" ht="49.5" customHeight="1" x14ac:dyDescent="0.25">
      <c r="A4" s="46" t="s">
        <v>33</v>
      </c>
      <c r="B4" s="46" t="s">
        <v>34</v>
      </c>
    </row>
    <row r="5" spans="1:16" ht="20.100000000000001" customHeight="1" x14ac:dyDescent="0.25">
      <c r="A5" s="47" t="s">
        <v>35</v>
      </c>
      <c r="B5" s="48">
        <v>4</v>
      </c>
      <c r="F5" s="174" t="s">
        <v>72</v>
      </c>
      <c r="G5" s="175"/>
      <c r="K5" s="173"/>
      <c r="L5" s="173"/>
      <c r="M5" s="4"/>
      <c r="N5" s="4"/>
    </row>
    <row r="6" spans="1:16" ht="20.100000000000001" customHeight="1" x14ac:dyDescent="0.25">
      <c r="A6" s="47" t="s">
        <v>36</v>
      </c>
      <c r="B6" s="48">
        <v>0</v>
      </c>
      <c r="F6" s="74" t="s">
        <v>70</v>
      </c>
      <c r="G6" s="74" t="s">
        <v>71</v>
      </c>
      <c r="K6" s="4"/>
      <c r="L6" s="4"/>
      <c r="M6" s="4"/>
      <c r="N6" s="4"/>
    </row>
    <row r="7" spans="1:16" ht="20.100000000000001" customHeight="1" x14ac:dyDescent="0.25">
      <c r="A7" s="47" t="s">
        <v>37</v>
      </c>
      <c r="B7" s="48">
        <v>2</v>
      </c>
      <c r="F7" s="55">
        <f>B19</f>
        <v>27</v>
      </c>
      <c r="G7" s="75">
        <f>(F7*0.01)+0.65</f>
        <v>0.92</v>
      </c>
      <c r="K7" s="4"/>
      <c r="L7" s="4"/>
      <c r="M7" s="4"/>
      <c r="N7" s="4"/>
    </row>
    <row r="8" spans="1:16" ht="20.100000000000001" customHeight="1" x14ac:dyDescent="0.25">
      <c r="A8" s="47" t="s">
        <v>38</v>
      </c>
      <c r="B8" s="48">
        <v>2</v>
      </c>
      <c r="K8" s="4"/>
      <c r="L8" s="4"/>
      <c r="M8" s="4"/>
      <c r="N8" s="4"/>
    </row>
    <row r="9" spans="1:16" ht="20.100000000000001" customHeight="1" x14ac:dyDescent="0.25">
      <c r="A9" s="47" t="s">
        <v>39</v>
      </c>
      <c r="B9" s="48">
        <v>2</v>
      </c>
      <c r="F9" s="176" t="s">
        <v>55</v>
      </c>
      <c r="G9" s="177"/>
      <c r="H9" s="178"/>
      <c r="K9" s="4"/>
      <c r="L9" s="4"/>
      <c r="M9" s="4"/>
      <c r="N9" s="4"/>
    </row>
    <row r="10" spans="1:16" ht="20.100000000000001" customHeight="1" x14ac:dyDescent="0.25">
      <c r="A10" s="47" t="s">
        <v>40</v>
      </c>
      <c r="B10" s="49">
        <v>0</v>
      </c>
      <c r="F10" s="56" t="s">
        <v>73</v>
      </c>
      <c r="G10" s="56" t="s">
        <v>56</v>
      </c>
      <c r="H10" s="56" t="s">
        <v>57</v>
      </c>
      <c r="K10" s="4"/>
      <c r="L10" s="4"/>
      <c r="M10" s="181" t="s">
        <v>234</v>
      </c>
      <c r="N10" s="181"/>
    </row>
    <row r="11" spans="1:16" ht="20.100000000000001" customHeight="1" x14ac:dyDescent="0.25">
      <c r="A11" s="47" t="s">
        <v>41</v>
      </c>
      <c r="B11" s="48">
        <v>5</v>
      </c>
      <c r="F11" s="55">
        <f>'Puntos de Funcion'!G19</f>
        <v>268</v>
      </c>
      <c r="G11" s="55">
        <f>G7</f>
        <v>0.92</v>
      </c>
      <c r="H11" s="61">
        <f>PRODUCT(F11:G11)</f>
        <v>246.56</v>
      </c>
      <c r="K11" s="4"/>
      <c r="L11" s="4"/>
      <c r="M11" s="54" t="s">
        <v>235</v>
      </c>
      <c r="N11" s="54">
        <v>385.65</v>
      </c>
      <c r="P11" t="s">
        <v>239</v>
      </c>
    </row>
    <row r="12" spans="1:16" ht="20.100000000000001" customHeight="1" x14ac:dyDescent="0.25">
      <c r="A12" s="47" t="s">
        <v>42</v>
      </c>
      <c r="B12" s="49">
        <v>0</v>
      </c>
      <c r="K12" s="4"/>
      <c r="L12" s="4"/>
      <c r="M12" s="54" t="s">
        <v>237</v>
      </c>
      <c r="N12" s="54">
        <v>380.59</v>
      </c>
      <c r="P12" t="s">
        <v>240</v>
      </c>
    </row>
    <row r="13" spans="1:16" ht="20.100000000000001" customHeight="1" x14ac:dyDescent="0.25">
      <c r="A13" s="47" t="s">
        <v>43</v>
      </c>
      <c r="B13" s="48">
        <v>2</v>
      </c>
      <c r="F13" s="179" t="s">
        <v>58</v>
      </c>
      <c r="G13" s="179"/>
      <c r="H13" s="179"/>
      <c r="K13" s="4"/>
      <c r="L13" s="4"/>
      <c r="M13" s="54" t="s">
        <v>236</v>
      </c>
      <c r="N13" s="54">
        <v>380.59</v>
      </c>
      <c r="O13" t="s">
        <v>238</v>
      </c>
      <c r="P13" t="s">
        <v>241</v>
      </c>
    </row>
    <row r="14" spans="1:16" ht="20.100000000000001" customHeight="1" x14ac:dyDescent="0.25">
      <c r="A14" s="47" t="s">
        <v>44</v>
      </c>
      <c r="B14" s="48">
        <v>3</v>
      </c>
      <c r="F14" s="56" t="s">
        <v>55</v>
      </c>
      <c r="G14" s="56" t="s">
        <v>56</v>
      </c>
      <c r="H14" s="56" t="s">
        <v>57</v>
      </c>
      <c r="K14" s="4"/>
      <c r="L14" s="4"/>
      <c r="M14" s="151" t="s">
        <v>71</v>
      </c>
      <c r="N14" s="151">
        <v>1527.42</v>
      </c>
    </row>
    <row r="15" spans="1:16" ht="20.100000000000001" customHeight="1" x14ac:dyDescent="0.25">
      <c r="A15" s="47" t="s">
        <v>45</v>
      </c>
      <c r="B15" s="48">
        <v>3</v>
      </c>
      <c r="F15" s="55">
        <f>H11</f>
        <v>246.56</v>
      </c>
      <c r="G15" s="55">
        <v>20</v>
      </c>
      <c r="H15" s="61">
        <f>PRODUCT(F15:G15)</f>
        <v>4931.2</v>
      </c>
      <c r="K15" s="4"/>
      <c r="L15" s="4"/>
      <c r="M15" s="4"/>
      <c r="N15" s="4"/>
    </row>
    <row r="16" spans="1:16" ht="20.100000000000001" customHeight="1" x14ac:dyDescent="0.25">
      <c r="A16" s="47" t="s">
        <v>46</v>
      </c>
      <c r="B16" s="48">
        <v>2</v>
      </c>
      <c r="K16" s="4"/>
      <c r="L16" s="4"/>
      <c r="M16" s="4"/>
      <c r="N16" s="4"/>
    </row>
    <row r="17" spans="1:14" ht="20.100000000000001" customHeight="1" x14ac:dyDescent="0.25">
      <c r="A17" s="47" t="s">
        <v>47</v>
      </c>
      <c r="B17" s="48">
        <v>0</v>
      </c>
      <c r="F17" s="180" t="s">
        <v>59</v>
      </c>
      <c r="G17" s="180"/>
      <c r="H17" s="180"/>
      <c r="I17" s="180"/>
      <c r="K17" s="4"/>
      <c r="L17" s="4"/>
      <c r="M17" s="4"/>
      <c r="N17" s="4"/>
    </row>
    <row r="18" spans="1:14" ht="20.100000000000001" customHeight="1" x14ac:dyDescent="0.25">
      <c r="A18" s="47" t="s">
        <v>48</v>
      </c>
      <c r="B18" s="48">
        <v>2</v>
      </c>
      <c r="F18" s="57" t="s">
        <v>60</v>
      </c>
      <c r="G18" s="57" t="s">
        <v>61</v>
      </c>
      <c r="H18" s="57" t="s">
        <v>62</v>
      </c>
      <c r="I18" s="57" t="s">
        <v>63</v>
      </c>
      <c r="K18" s="4"/>
      <c r="L18" s="173"/>
      <c r="M18" s="173"/>
      <c r="N18" s="4"/>
    </row>
    <row r="19" spans="1:14" ht="20.100000000000001" customHeight="1" x14ac:dyDescent="0.25">
      <c r="A19" s="50" t="s">
        <v>49</v>
      </c>
      <c r="B19" s="50">
        <f>SUM(B5:B18)</f>
        <v>27</v>
      </c>
      <c r="F19" s="58">
        <f>H15</f>
        <v>4931.2</v>
      </c>
      <c r="G19" s="58">
        <v>4</v>
      </c>
      <c r="H19" s="58">
        <v>8</v>
      </c>
      <c r="I19" s="61">
        <f>F19/(G19/H19)</f>
        <v>9862.4</v>
      </c>
      <c r="K19" s="4"/>
      <c r="L19" s="4"/>
      <c r="M19" s="4"/>
      <c r="N19" s="4"/>
    </row>
    <row r="20" spans="1:14" x14ac:dyDescent="0.25">
      <c r="M20">
        <f>(24*1)*4</f>
        <v>96</v>
      </c>
    </row>
    <row r="21" spans="1:14" x14ac:dyDescent="0.25">
      <c r="F21" s="170" t="s">
        <v>67</v>
      </c>
      <c r="G21" s="171"/>
      <c r="H21" s="171"/>
      <c r="I21" s="172"/>
      <c r="M21">
        <f>(380.59/4)/24</f>
        <v>3.9644791666666666</v>
      </c>
    </row>
    <row r="22" spans="1:14" x14ac:dyDescent="0.25">
      <c r="F22" s="59" t="s">
        <v>64</v>
      </c>
      <c r="G22" s="59" t="s">
        <v>65</v>
      </c>
      <c r="H22" s="59" t="s">
        <v>66</v>
      </c>
      <c r="I22" s="59" t="s">
        <v>63</v>
      </c>
    </row>
    <row r="23" spans="1:14" x14ac:dyDescent="0.25">
      <c r="F23" s="60">
        <f>N14</f>
        <v>1527.42</v>
      </c>
      <c r="G23" s="60">
        <v>4</v>
      </c>
      <c r="H23" s="60">
        <v>4</v>
      </c>
      <c r="I23" s="61">
        <f>F23*G23*H23</f>
        <v>24438.720000000001</v>
      </c>
      <c r="M23">
        <f>(24*4.02)*4</f>
        <v>385.91999999999996</v>
      </c>
    </row>
  </sheetData>
  <mergeCells count="8">
    <mergeCell ref="F21:I21"/>
    <mergeCell ref="L18:M18"/>
    <mergeCell ref="F5:G5"/>
    <mergeCell ref="F9:H9"/>
    <mergeCell ref="F13:H13"/>
    <mergeCell ref="F17:I17"/>
    <mergeCell ref="K5:L5"/>
    <mergeCell ref="M10:N10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O15" sqref="O15"/>
    </sheetView>
  </sheetViews>
  <sheetFormatPr baseColWidth="10" defaultRowHeight="15" x14ac:dyDescent="0.25"/>
  <cols>
    <col min="1" max="1" width="31.42578125" customWidth="1"/>
  </cols>
  <sheetData>
    <row r="2" spans="1:3" ht="15.75" x14ac:dyDescent="0.25">
      <c r="A2" s="54" t="s">
        <v>242</v>
      </c>
      <c r="B2" s="153">
        <v>1600</v>
      </c>
      <c r="C2" s="153">
        <f>B4</f>
        <v>24438.720000000001</v>
      </c>
    </row>
    <row r="3" spans="1:3" ht="15.75" x14ac:dyDescent="0.25">
      <c r="A3" s="54" t="s">
        <v>243</v>
      </c>
      <c r="B3" s="153">
        <v>5990.4</v>
      </c>
      <c r="C3" s="154">
        <v>912</v>
      </c>
    </row>
    <row r="4" spans="1:3" ht="15.75" x14ac:dyDescent="0.25">
      <c r="A4" s="54" t="s">
        <v>244</v>
      </c>
      <c r="B4" s="153">
        <f>'Nivel Influencia'!I23</f>
        <v>24438.720000000001</v>
      </c>
      <c r="C4" s="54"/>
    </row>
    <row r="5" spans="1:3" ht="15.75" x14ac:dyDescent="0.25">
      <c r="A5" s="54" t="s">
        <v>245</v>
      </c>
      <c r="B5" s="154">
        <v>912</v>
      </c>
      <c r="C5" s="54"/>
    </row>
    <row r="8" spans="1:3" x14ac:dyDescent="0.25">
      <c r="B8" s="152" t="s">
        <v>246</v>
      </c>
      <c r="C8" s="152" t="s">
        <v>247</v>
      </c>
    </row>
    <row r="9" spans="1:3" ht="15.75" x14ac:dyDescent="0.25">
      <c r="B9" s="54">
        <v>0</v>
      </c>
      <c r="C9" s="153">
        <v>1600</v>
      </c>
    </row>
    <row r="10" spans="1:3" ht="15.75" x14ac:dyDescent="0.25">
      <c r="B10" s="54">
        <v>4</v>
      </c>
      <c r="C10" s="153">
        <v>5990.4</v>
      </c>
    </row>
    <row r="11" spans="1:3" ht="15.75" x14ac:dyDescent="0.25">
      <c r="B11" s="54">
        <v>0</v>
      </c>
      <c r="C11" s="153">
        <f>B4</f>
        <v>24438.720000000001</v>
      </c>
    </row>
    <row r="12" spans="1:3" ht="15.75" x14ac:dyDescent="0.25">
      <c r="B12" s="54">
        <v>4</v>
      </c>
      <c r="C12" s="154">
        <v>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Limites del Sistema</vt:lpstr>
      <vt:lpstr>ILF</vt:lpstr>
      <vt:lpstr>EI</vt:lpstr>
      <vt:lpstr>EO</vt:lpstr>
      <vt:lpstr>EQ</vt:lpstr>
      <vt:lpstr>ILF-ELF-EI-EO-EQ</vt:lpstr>
      <vt:lpstr>Puntos de Funcion</vt:lpstr>
      <vt:lpstr>Nivel Influencia</vt:lpstr>
      <vt:lpstr>Curva </vt:lpstr>
      <vt:lpstr>ILF!OLE_LINK2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Karen Gomez</cp:lastModifiedBy>
  <cp:lastPrinted>2010-12-08T11:18:50Z</cp:lastPrinted>
  <dcterms:created xsi:type="dcterms:W3CDTF">2010-12-08T10:47:57Z</dcterms:created>
  <dcterms:modified xsi:type="dcterms:W3CDTF">2015-08-14T02:45:31Z</dcterms:modified>
</cp:coreProperties>
</file>