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TONOMA\Desktop\"/>
    </mc:Choice>
  </mc:AlternateContent>
  <bookViews>
    <workbookView xWindow="0" yWindow="0" windowWidth="28800" windowHeight="12300" tabRatio="718" firstSheet="1" activeTab="1"/>
  </bookViews>
  <sheets>
    <sheet name="RESUMEN (2)" sheetId="102" state="hidden" r:id="rId1"/>
    <sheet name="ventas" sheetId="121" r:id="rId2"/>
  </sheets>
  <definedNames>
    <definedName name="_xlnm._FilterDatabase" localSheetId="1" hidden="1">ventas!$A$1:$M$124</definedName>
    <definedName name="_xlnm.Print_Area" localSheetId="0">'RESUMEN (2)'!$A$1:$H$52</definedName>
  </definedNames>
  <calcPr calcId="162913"/>
</workbook>
</file>

<file path=xl/calcChain.xml><?xml version="1.0" encoding="utf-8"?>
<calcChain xmlns="http://schemas.openxmlformats.org/spreadsheetml/2006/main">
  <c r="G20" i="102" l="1"/>
  <c r="E28" i="102"/>
  <c r="D28" i="102" l="1"/>
  <c r="F28" i="102"/>
  <c r="H8" i="102" l="1"/>
  <c r="D33" i="102"/>
  <c r="S235" i="102"/>
  <c r="S501" i="102" s="1"/>
  <c r="R235" i="102"/>
  <c r="Q235" i="102"/>
  <c r="P235" i="102"/>
  <c r="O235" i="102"/>
  <c r="N235" i="102"/>
  <c r="M235" i="102"/>
  <c r="L235" i="102"/>
  <c r="K235" i="102"/>
  <c r="J235" i="102"/>
  <c r="B49" i="102"/>
  <c r="F32" i="102"/>
  <c r="C28" i="102"/>
  <c r="G15" i="102"/>
  <c r="F15" i="102"/>
  <c r="D32" i="102" s="1"/>
  <c r="D15" i="102"/>
  <c r="E15" i="102" l="1"/>
  <c r="D31" i="102"/>
  <c r="H15" i="102"/>
  <c r="G28" i="102" l="1"/>
  <c r="G35" i="102"/>
  <c r="H36" i="102" s="1"/>
  <c r="H43" i="102" s="1"/>
  <c r="D34" i="102" l="1"/>
  <c r="D35" i="102" s="1"/>
  <c r="D39" i="102" s="1"/>
  <c r="D43" i="102" s="1"/>
  <c r="H45" i="102" s="1"/>
  <c r="H49" i="102" s="1"/>
  <c r="B47" i="102" l="1"/>
  <c r="B48" i="102" s="1"/>
  <c r="B51" i="102" s="1"/>
</calcChain>
</file>

<file path=xl/sharedStrings.xml><?xml version="1.0" encoding="utf-8"?>
<sst xmlns="http://schemas.openxmlformats.org/spreadsheetml/2006/main" count="639" uniqueCount="316">
  <si>
    <t>NEGOCIACIONES PERUANITA SAC</t>
  </si>
  <si>
    <t>R.U.C.: 20509946605</t>
  </si>
  <si>
    <t>VALOR</t>
  </si>
  <si>
    <t>I.G.V.</t>
  </si>
  <si>
    <t>TOTAL</t>
  </si>
  <si>
    <t>VENTA</t>
  </si>
  <si>
    <t>IMPTO RESULT</t>
  </si>
  <si>
    <t>SALDO ANTERIOR</t>
  </si>
  <si>
    <t>PERCEP. DEL PERIODO</t>
  </si>
  <si>
    <t>RETENC. DEL PERIODO</t>
  </si>
  <si>
    <t>RETENC. ANT.</t>
  </si>
  <si>
    <t xml:space="preserve"> </t>
  </si>
  <si>
    <t>COMPRA</t>
  </si>
  <si>
    <t>INAFECTA</t>
  </si>
  <si>
    <t>BASE IMPONIBLE=</t>
  </si>
  <si>
    <t>RENTA A PAGAR =</t>
  </si>
  <si>
    <t>NUMERO</t>
  </si>
  <si>
    <t>RAZON SOCIAL</t>
  </si>
  <si>
    <t>FACTURAS SERIE 008</t>
  </si>
  <si>
    <t>B. DE VENTA SERIE 008</t>
  </si>
  <si>
    <t xml:space="preserve">VENTA </t>
  </si>
  <si>
    <t>DEL</t>
  </si>
  <si>
    <t>AL</t>
  </si>
  <si>
    <t>COMPRAS NO GRAVADAS</t>
  </si>
  <si>
    <t>NUEVO COEFICIENTE DE RENTA</t>
  </si>
  <si>
    <t>IVAP</t>
  </si>
  <si>
    <t>BASE IMPON.</t>
  </si>
  <si>
    <t>TRIBUTO</t>
  </si>
  <si>
    <t>NAC</t>
  </si>
  <si>
    <t>CREDITO</t>
  </si>
  <si>
    <t>COMPRAS GRAVADAS B1</t>
  </si>
  <si>
    <t>COMPRAS BASE 3</t>
  </si>
  <si>
    <t>IMPO</t>
  </si>
  <si>
    <t>OTROS CREDITOS IVAP</t>
  </si>
  <si>
    <t>FACTURAS SERIE 009</t>
  </si>
  <si>
    <t>COMPRAS GRAVADAS B2</t>
  </si>
  <si>
    <t>I.G.V. CREDITO FISCAL BASE 1</t>
  </si>
  <si>
    <t>I.G.V. CREDITO FISCAL PRORRATEO BASE 2</t>
  </si>
  <si>
    <t>20100070970</t>
  </si>
  <si>
    <t xml:space="preserve">IVAP POR PAGAR (SALDO A FAVOR) </t>
  </si>
  <si>
    <t>BASE IMPONIBLE VENTAS</t>
  </si>
  <si>
    <t>IMPUESTO RESULTANTE VENTAS</t>
  </si>
  <si>
    <t>IGV</t>
  </si>
  <si>
    <t>N/CREDITO SERIE 009</t>
  </si>
  <si>
    <t>NO GRAVADA</t>
  </si>
  <si>
    <t>0009-0000046</t>
  </si>
  <si>
    <t>FACTURAS SERIE 010</t>
  </si>
  <si>
    <t>EXPORTACIONES</t>
  </si>
  <si>
    <t>FACTURAS SERIE 011</t>
  </si>
  <si>
    <t>20108730294</t>
  </si>
  <si>
    <t xml:space="preserve">MAYORSA S.A                                                                                         </t>
  </si>
  <si>
    <t>Factor de Renta</t>
  </si>
  <si>
    <t>IMPORTADA</t>
  </si>
  <si>
    <t>RENTA POR PAGAR</t>
  </si>
  <si>
    <t>S/.</t>
  </si>
  <si>
    <t>11111111111</t>
  </si>
  <si>
    <t xml:space="preserve">ANULADO                                                                                             </t>
  </si>
  <si>
    <t xml:space="preserve">07423224   </t>
  </si>
  <si>
    <t xml:space="preserve">TIRADO GARAY MARGOT ELENA                                                                           </t>
  </si>
  <si>
    <t xml:space="preserve">47393491   </t>
  </si>
  <si>
    <t xml:space="preserve">ANTICH JAAMANCH ELVIO                                                                               </t>
  </si>
  <si>
    <t xml:space="preserve">MENDOZA HUAMAN JEREMIAS                                                                             </t>
  </si>
  <si>
    <t>ITAN</t>
  </si>
  <si>
    <t>SE PRESENTO PDT 625</t>
  </si>
  <si>
    <t xml:space="preserve">41015136   </t>
  </si>
  <si>
    <t xml:space="preserve">ZANDOVAL GODOY CARLOS MANUEL                                                                        </t>
  </si>
  <si>
    <t xml:space="preserve">     IMPUESTO RESULTANTE</t>
  </si>
  <si>
    <t>PERCEP. ANTERIORES</t>
  </si>
  <si>
    <t>SALDO DE RETENCIONES</t>
  </si>
  <si>
    <t>PERIODO: OCTUBRE 2017</t>
  </si>
  <si>
    <t>LIQUIDACION DEL MES DE OCTUBRE 2017</t>
  </si>
  <si>
    <t>VENTAS  MES  DE  OCTUBRE</t>
  </si>
  <si>
    <t>COMPRAS MES DE OCTUBRE</t>
  </si>
  <si>
    <t>TOTAL A PAGAR</t>
  </si>
  <si>
    <t>FONDO CTA DETRACC.</t>
  </si>
  <si>
    <t>POR PAGAR CON BCOS.</t>
  </si>
  <si>
    <t xml:space="preserve">43426141   </t>
  </si>
  <si>
    <t xml:space="preserve">VALLES RODRIGUEZ WILLY LLOEL                                                                        </t>
  </si>
  <si>
    <t>20600155815</t>
  </si>
  <si>
    <t xml:space="preserve">TEN REN BUBBLE TEA E.I.R.L.                                                                         </t>
  </si>
  <si>
    <t xml:space="preserve">42004072   </t>
  </si>
  <si>
    <t xml:space="preserve">SILVERA OSCANOA CYNTHIA SADITH                                                                      </t>
  </si>
  <si>
    <t xml:space="preserve">09812669   </t>
  </si>
  <si>
    <t xml:space="preserve">75915205   </t>
  </si>
  <si>
    <t xml:space="preserve">76189990   </t>
  </si>
  <si>
    <t>20484087297</t>
  </si>
  <si>
    <t xml:space="preserve">JOCELYN EIRL                                                                                        </t>
  </si>
  <si>
    <t xml:space="preserve">41184180   </t>
  </si>
  <si>
    <t xml:space="preserve">05712617   </t>
  </si>
  <si>
    <t xml:space="preserve">SALIN PEÑA GABRIEL                                                                                  </t>
  </si>
  <si>
    <t xml:space="preserve">16794910   </t>
  </si>
  <si>
    <t xml:space="preserve">VALDIVIA CORREA MARIA MANUELA                                                                       </t>
  </si>
  <si>
    <t>F.EMIS.</t>
  </si>
  <si>
    <t>F.VENCIM</t>
  </si>
  <si>
    <t>F.IGV RET</t>
  </si>
  <si>
    <t>F.IMP.BIE</t>
  </si>
  <si>
    <t>R.U.C.</t>
  </si>
  <si>
    <t>Base Imp.</t>
  </si>
  <si>
    <t>Exportación</t>
  </si>
  <si>
    <t>Otros T y C</t>
  </si>
  <si>
    <t>Inafecto</t>
  </si>
  <si>
    <t>Total</t>
  </si>
  <si>
    <t>000008-0000000005467</t>
  </si>
  <si>
    <t>000008-0000000005385</t>
  </si>
  <si>
    <t xml:space="preserve">SUPERMERCADOS PERUANOS S.A                                                                          </t>
  </si>
  <si>
    <t>000008-0000000005386</t>
  </si>
  <si>
    <t>000008-0000000005387</t>
  </si>
  <si>
    <t>000008-0000000005388</t>
  </si>
  <si>
    <t>000008-0000000005390</t>
  </si>
  <si>
    <t>000008-0000000005391</t>
  </si>
  <si>
    <t>000008-0000000005392</t>
  </si>
  <si>
    <t>000008-0000000005393</t>
  </si>
  <si>
    <t>000008-0000000005394</t>
  </si>
  <si>
    <t>000008-0000000005395</t>
  </si>
  <si>
    <t>000008-0000000005396</t>
  </si>
  <si>
    <t>000008-0000000005397</t>
  </si>
  <si>
    <t>000008-0000000005398</t>
  </si>
  <si>
    <t>000008-0000000005399</t>
  </si>
  <si>
    <t>000008-0000000005400</t>
  </si>
  <si>
    <t>000008-0000000005401</t>
  </si>
  <si>
    <t>000008-0000000005402</t>
  </si>
  <si>
    <t>000008-0000000005403</t>
  </si>
  <si>
    <t>000008-0000000005404</t>
  </si>
  <si>
    <t>000008-0000000005405</t>
  </si>
  <si>
    <t>000008-0000000005406</t>
  </si>
  <si>
    <t>000008-0000000005407</t>
  </si>
  <si>
    <t>000008-0000000005408</t>
  </si>
  <si>
    <t>000008-0000000005409</t>
  </si>
  <si>
    <t>000008-0000000005410</t>
  </si>
  <si>
    <t>000008-0000000005411</t>
  </si>
  <si>
    <t>000008-0000000005412</t>
  </si>
  <si>
    <t>000008-0000000005414</t>
  </si>
  <si>
    <t>000008-0000000005415</t>
  </si>
  <si>
    <t>000008-0000000005416</t>
  </si>
  <si>
    <t>000008-0000000005417</t>
  </si>
  <si>
    <t>000008-0000000005418</t>
  </si>
  <si>
    <t>000008-0000000005419</t>
  </si>
  <si>
    <t>000008-0000000005420</t>
  </si>
  <si>
    <t>000008-0000000005421</t>
  </si>
  <si>
    <t>000008-0000000005422</t>
  </si>
  <si>
    <t>000008-0000000005423</t>
  </si>
  <si>
    <t>000008-0000000005424</t>
  </si>
  <si>
    <t>000008-0000000005425</t>
  </si>
  <si>
    <t>000008-0000000005426</t>
  </si>
  <si>
    <t>000008-0000000005427</t>
  </si>
  <si>
    <t>000008-0000000005428</t>
  </si>
  <si>
    <t>000008-0000000005429</t>
  </si>
  <si>
    <t>000008-0000000005430</t>
  </si>
  <si>
    <t>000008-0000000005431</t>
  </si>
  <si>
    <t>000008-0000000005432</t>
  </si>
  <si>
    <t>000008-0000000005433</t>
  </si>
  <si>
    <t>000008-0000000005434</t>
  </si>
  <si>
    <t>000008-0000000005435</t>
  </si>
  <si>
    <t>000008-0000000005436</t>
  </si>
  <si>
    <t>000008-0000000005437</t>
  </si>
  <si>
    <t>000008-0000000005438</t>
  </si>
  <si>
    <t>000008-0000000005439</t>
  </si>
  <si>
    <t>000008-0000000005440</t>
  </si>
  <si>
    <t>000008-0000000005441</t>
  </si>
  <si>
    <t>000008-0000000005442</t>
  </si>
  <si>
    <t>000008-0000000005443</t>
  </si>
  <si>
    <t>000008-0000000005444</t>
  </si>
  <si>
    <t>000008-0000000005445</t>
  </si>
  <si>
    <t>000008-0000000005446</t>
  </si>
  <si>
    <t>000008-0000000005447</t>
  </si>
  <si>
    <t>000008-0000000005448</t>
  </si>
  <si>
    <t>000008-0000000005449</t>
  </si>
  <si>
    <t>000008-0000000005450</t>
  </si>
  <si>
    <t>000008-0000000005451</t>
  </si>
  <si>
    <t>000008-0000000005452</t>
  </si>
  <si>
    <t>000008-0000000005453</t>
  </si>
  <si>
    <t>20550973139</t>
  </si>
  <si>
    <t xml:space="preserve">DISTRIBUIDORA DE PRODUCTOS ANDINOS E.I.R.L.                                                         </t>
  </si>
  <si>
    <t>000008-0000000005454</t>
  </si>
  <si>
    <t>000008-0000000005455</t>
  </si>
  <si>
    <t>000008-0000000005456</t>
  </si>
  <si>
    <t>000008-0000000005457</t>
  </si>
  <si>
    <t>000008-0000000005458</t>
  </si>
  <si>
    <t>000008-0000000005459</t>
  </si>
  <si>
    <t>000008-0000000005460</t>
  </si>
  <si>
    <t>000008-0000000005461</t>
  </si>
  <si>
    <t>000008-0000000005462</t>
  </si>
  <si>
    <t>000008-0000000005463</t>
  </si>
  <si>
    <t>000008-0000000005464</t>
  </si>
  <si>
    <t>000008-0000000005465</t>
  </si>
  <si>
    <t>000008-0000000005466</t>
  </si>
  <si>
    <t>000008-0000000005468</t>
  </si>
  <si>
    <t>000008-0000000005469</t>
  </si>
  <si>
    <t>000008-0000000005470</t>
  </si>
  <si>
    <t>000008-0000000005471</t>
  </si>
  <si>
    <t>000008-0000000005472</t>
  </si>
  <si>
    <t>000008-0000000005473</t>
  </si>
  <si>
    <t>000008-0000000005474</t>
  </si>
  <si>
    <t>000008-0000000005475</t>
  </si>
  <si>
    <t>000008-0000000005476</t>
  </si>
  <si>
    <t>000008-0000000005477</t>
  </si>
  <si>
    <t>000008-0000000005478</t>
  </si>
  <si>
    <t>000008-0000000005413</t>
  </si>
  <si>
    <t>000008-0000000005479</t>
  </si>
  <si>
    <t>000008-0000000005480</t>
  </si>
  <si>
    <t>000008-0000000005481</t>
  </si>
  <si>
    <t>000008-0000000005482</t>
  </si>
  <si>
    <t>000008-0000000005483</t>
  </si>
  <si>
    <t>000008-0000000005484</t>
  </si>
  <si>
    <t>000008-0000000005485</t>
  </si>
  <si>
    <t>000008-0000000005486</t>
  </si>
  <si>
    <t>000008-0000000005487</t>
  </si>
  <si>
    <t>000008-0000000005488</t>
  </si>
  <si>
    <t>000008-0000000005489</t>
  </si>
  <si>
    <t>000008-0000000005490</t>
  </si>
  <si>
    <t>000008-0000000005491</t>
  </si>
  <si>
    <t>000008-0000000005492</t>
  </si>
  <si>
    <t>000008-0000000005493</t>
  </si>
  <si>
    <t>000008-0000000005494</t>
  </si>
  <si>
    <t>000008-0000000005495</t>
  </si>
  <si>
    <t>000008-0000000005496</t>
  </si>
  <si>
    <t>000008-0000000005497</t>
  </si>
  <si>
    <t>000008-0000000005498</t>
  </si>
  <si>
    <t>000008-0000000005499</t>
  </si>
  <si>
    <t>000008-0000000005500</t>
  </si>
  <si>
    <t>000008-0000000005501</t>
  </si>
  <si>
    <t>000008-0000000005502</t>
  </si>
  <si>
    <t>000008-0000000005389</t>
  </si>
  <si>
    <t>000008-0000000005503</t>
  </si>
  <si>
    <t>000008-0000000005504</t>
  </si>
  <si>
    <t>000008-0000000005505</t>
  </si>
  <si>
    <t>000008-0000000005506</t>
  </si>
  <si>
    <t>000009-0000000000261</t>
  </si>
  <si>
    <t>20516585235</t>
  </si>
  <si>
    <t xml:space="preserve">REPRESENTACIONES D &amp; S S.A.C                                                                        </t>
  </si>
  <si>
    <t>000009-0000000000262</t>
  </si>
  <si>
    <t>000009-0000000000263</t>
  </si>
  <si>
    <t>000009-0000000000264</t>
  </si>
  <si>
    <t>000008-0000000012642</t>
  </si>
  <si>
    <t>000008-0000000012643</t>
  </si>
  <si>
    <t>000008-0000000012644</t>
  </si>
  <si>
    <t>000008-0000000012645</t>
  </si>
  <si>
    <t xml:space="preserve">GOYTIZOLO LAZO PATRICIA INES                                                                        </t>
  </si>
  <si>
    <t>000008-0000000012646</t>
  </si>
  <si>
    <t>000008-0000000012647</t>
  </si>
  <si>
    <t xml:space="preserve">91034773   </t>
  </si>
  <si>
    <t>000008-0000000012648</t>
  </si>
  <si>
    <t xml:space="preserve">71542040   </t>
  </si>
  <si>
    <t xml:space="preserve">QUIROZ TATAJE EIRANS MIDORI                                                                         </t>
  </si>
  <si>
    <t>000008-0000000012649</t>
  </si>
  <si>
    <t xml:space="preserve">47392268   </t>
  </si>
  <si>
    <t xml:space="preserve">OLMEDO UKUNCHAM ANTONIO ANTICH                                                                      </t>
  </si>
  <si>
    <t>000008-0000000012650</t>
  </si>
  <si>
    <t>000008-0000000012651</t>
  </si>
  <si>
    <t>000008-0000000012652</t>
  </si>
  <si>
    <t>000008-0000000012653</t>
  </si>
  <si>
    <t xml:space="preserve">CARBAJAL CHAVEZ LUIS MIGUEL                                                                         </t>
  </si>
  <si>
    <t>000008-0000000012654</t>
  </si>
  <si>
    <t xml:space="preserve">40598449   </t>
  </si>
  <si>
    <t xml:space="preserve">CULLCUSH ORIHUELA SANDRA MARIBEL                                                                    </t>
  </si>
  <si>
    <t>000008-0000000012655</t>
  </si>
  <si>
    <t>00000000001</t>
  </si>
  <si>
    <t xml:space="preserve">CLIENTES VARIOS                                                                                     </t>
  </si>
  <si>
    <t>000008-0000000012656</t>
  </si>
  <si>
    <t>000008-0000000012657</t>
  </si>
  <si>
    <t xml:space="preserve">78112705   </t>
  </si>
  <si>
    <t xml:space="preserve">ROJAS SINCHE ROLDAN FREDY                                                                           </t>
  </si>
  <si>
    <t>000008-0000000012658</t>
  </si>
  <si>
    <t>000008-0000000012659</t>
  </si>
  <si>
    <t>000008-0000000012660</t>
  </si>
  <si>
    <t xml:space="preserve">27164640   </t>
  </si>
  <si>
    <t xml:space="preserve">BERECHE DELGADO SANTOS DANIEL                                                                       </t>
  </si>
  <si>
    <t>000008-0000000012661</t>
  </si>
  <si>
    <t xml:space="preserve">78202157   </t>
  </si>
  <si>
    <t xml:space="preserve">MUKUIM SHAKAIME NOE                                                                                 </t>
  </si>
  <si>
    <t>000008-0000000012662</t>
  </si>
  <si>
    <t xml:space="preserve">80360473   </t>
  </si>
  <si>
    <t xml:space="preserve">DE LOS SANTOS HUAMAN LILIANA                                                                        </t>
  </si>
  <si>
    <t>000008-0000000012663</t>
  </si>
  <si>
    <t>000008-0000000012664</t>
  </si>
  <si>
    <t>000008-0000000012665</t>
  </si>
  <si>
    <t xml:space="preserve">48310193   </t>
  </si>
  <si>
    <t xml:space="preserve">GUEVARA CORTEZ NATALIA BETZABETH                                                                    </t>
  </si>
  <si>
    <t>000008-0000000012666</t>
  </si>
  <si>
    <t xml:space="preserve">HUAMANI CONDORI YESI LIS                                                                            </t>
  </si>
  <si>
    <t>000008-0000000012667</t>
  </si>
  <si>
    <t xml:space="preserve">47393481   </t>
  </si>
  <si>
    <t xml:space="preserve">ASAMAT ANTICH PETSAIN ELMO                                                                          </t>
  </si>
  <si>
    <t>000008-0000000012668</t>
  </si>
  <si>
    <t>000008-0000000012669</t>
  </si>
  <si>
    <t>000008-0000000012670</t>
  </si>
  <si>
    <t>000008-0000000012671</t>
  </si>
  <si>
    <t xml:space="preserve">74487145   </t>
  </si>
  <si>
    <t xml:space="preserve">Asangkay Clever                                                                                     </t>
  </si>
  <si>
    <t>000008-0000000012672</t>
  </si>
  <si>
    <t xml:space="preserve">CAMPOS PALACIOS RICHARD LEON                                                                        </t>
  </si>
  <si>
    <t>000008-0000000012673</t>
  </si>
  <si>
    <t>000008-0000000012674</t>
  </si>
  <si>
    <t>000008-0000000012675</t>
  </si>
  <si>
    <t>000008-0000000012676</t>
  </si>
  <si>
    <t>000008-0000000012677</t>
  </si>
  <si>
    <t>000008-0000000012678</t>
  </si>
  <si>
    <t>000008-0000000012679</t>
  </si>
  <si>
    <t>000009-0000000000436</t>
  </si>
  <si>
    <t>000009-0000000000429</t>
  </si>
  <si>
    <t>000009-0000000000430</t>
  </si>
  <si>
    <t>000009-0000000000431</t>
  </si>
  <si>
    <t>000009-0000000000432</t>
  </si>
  <si>
    <t>000009-0000000000433</t>
  </si>
  <si>
    <t>000009-0000000000434</t>
  </si>
  <si>
    <t>000009-0000000000435</t>
  </si>
  <si>
    <t>000009-0000000000437</t>
  </si>
  <si>
    <t>000009-0000000000438</t>
  </si>
  <si>
    <t>000009-0000000000439</t>
  </si>
  <si>
    <t>000009-0000000000440</t>
  </si>
  <si>
    <t>000009-0000000000441</t>
  </si>
  <si>
    <t>000009-0000000000442</t>
  </si>
  <si>
    <t>000009-0000000000443</t>
  </si>
  <si>
    <t>000009-0000000000444</t>
  </si>
  <si>
    <t>000009-0000000000445</t>
  </si>
  <si>
    <t>000009-0000000000446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</si>
</sst>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_(* #,##0_);_(* \(#,##0\);_(* &quot;-&quot;??_);_(@_)"/>
    <numFmt numFmtId="168" formatCode="#,##0_ ;\-#,##0\ "/>
    <numFmt numFmtId="169" formatCode="#,##0;\(#,##0\)"/>
    <numFmt numFmtId="170" formatCode="dd/mm/yy;@"/>
    <numFmt numFmtId="171" formatCode="#,##0.0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3" applyNumberFormat="0" applyAlignment="0" applyProtection="0"/>
    <xf numFmtId="0" fontId="6" fillId="22" borderId="14" applyNumberFormat="0" applyAlignment="0" applyProtection="0"/>
    <xf numFmtId="0" fontId="7" fillId="0" borderId="15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13" applyNumberFormat="0" applyAlignment="0" applyProtection="0"/>
    <xf numFmtId="0" fontId="10" fillId="30" borderId="0" applyNumberFormat="0" applyBorder="0" applyAlignment="0" applyProtection="0"/>
    <xf numFmtId="164" fontId="2" fillId="0" borderId="0" applyFont="0" applyFill="0" applyBorder="0" applyAlignment="0" applyProtection="0"/>
    <xf numFmtId="0" fontId="11" fillId="31" borderId="0" applyNumberFormat="0" applyBorder="0" applyAlignment="0" applyProtection="0"/>
    <xf numFmtId="0" fontId="1" fillId="0" borderId="0"/>
    <xf numFmtId="0" fontId="1" fillId="0" borderId="0"/>
    <xf numFmtId="0" fontId="2" fillId="32" borderId="16" applyNumberFormat="0" applyFont="0" applyAlignment="0" applyProtection="0"/>
    <xf numFmtId="0" fontId="12" fillId="21" borderId="1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17" fillId="0" borderId="19" applyNumberFormat="0" applyFill="0" applyAlignment="0" applyProtection="0"/>
    <xf numFmtId="0" fontId="8" fillId="0" borderId="20" applyNumberFormat="0" applyFill="0" applyAlignment="0" applyProtection="0"/>
    <xf numFmtId="0" fontId="18" fillId="0" borderId="21" applyNumberFormat="0" applyFill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19" fillId="0" borderId="8" xfId="0" applyFont="1" applyFill="1" applyBorder="1"/>
    <xf numFmtId="4" fontId="19" fillId="0" borderId="3" xfId="32" applyNumberFormat="1" applyFont="1" applyFill="1" applyBorder="1"/>
    <xf numFmtId="0" fontId="19" fillId="0" borderId="0" xfId="0" applyFont="1" applyFill="1"/>
    <xf numFmtId="169" fontId="19" fillId="0" borderId="0" xfId="0" applyNumberFormat="1" applyFont="1" applyFill="1" applyBorder="1"/>
    <xf numFmtId="169" fontId="19" fillId="0" borderId="0" xfId="0" applyNumberFormat="1" applyFont="1" applyFill="1"/>
    <xf numFmtId="169" fontId="19" fillId="0" borderId="6" xfId="0" applyNumberFormat="1" applyFont="1" applyFill="1" applyBorder="1"/>
    <xf numFmtId="0" fontId="19" fillId="0" borderId="0" xfId="0" applyFont="1" applyFill="1" applyBorder="1"/>
    <xf numFmtId="0" fontId="19" fillId="0" borderId="3" xfId="0" applyFont="1" applyFill="1" applyBorder="1"/>
    <xf numFmtId="167" fontId="21" fillId="0" borderId="11" xfId="0" applyNumberFormat="1" applyFont="1" applyFill="1" applyBorder="1"/>
    <xf numFmtId="170" fontId="21" fillId="0" borderId="0" xfId="0" applyNumberFormat="1" applyFont="1"/>
    <xf numFmtId="0" fontId="19" fillId="0" borderId="0" xfId="0" applyFont="1" applyFill="1" applyAlignment="1"/>
    <xf numFmtId="0" fontId="21" fillId="0" borderId="0" xfId="0" applyFont="1" applyFill="1"/>
    <xf numFmtId="0" fontId="19" fillId="0" borderId="1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165" fontId="19" fillId="0" borderId="0" xfId="32" applyNumberFormat="1" applyFont="1" applyFill="1" applyBorder="1"/>
    <xf numFmtId="165" fontId="19" fillId="0" borderId="3" xfId="32" applyNumberFormat="1" applyFont="1" applyFill="1" applyBorder="1"/>
    <xf numFmtId="165" fontId="19" fillId="0" borderId="25" xfId="32" applyNumberFormat="1" applyFont="1" applyFill="1" applyBorder="1"/>
    <xf numFmtId="4" fontId="19" fillId="0" borderId="0" xfId="0" applyNumberFormat="1" applyFont="1" applyFill="1"/>
    <xf numFmtId="4" fontId="19" fillId="0" borderId="0" xfId="0" applyNumberFormat="1" applyFont="1" applyFill="1" applyBorder="1"/>
    <xf numFmtId="165" fontId="19" fillId="0" borderId="8" xfId="32" applyNumberFormat="1" applyFont="1" applyFill="1" applyBorder="1"/>
    <xf numFmtId="165" fontId="19" fillId="0" borderId="7" xfId="32" applyNumberFormat="1" applyFont="1" applyFill="1" applyBorder="1"/>
    <xf numFmtId="0" fontId="19" fillId="0" borderId="2" xfId="0" applyFont="1" applyFill="1" applyBorder="1"/>
    <xf numFmtId="0" fontId="19" fillId="0" borderId="6" xfId="0" applyFont="1" applyFill="1" applyBorder="1"/>
    <xf numFmtId="165" fontId="21" fillId="0" borderId="12" xfId="32" applyNumberFormat="1" applyFont="1" applyFill="1" applyBorder="1"/>
    <xf numFmtId="165" fontId="19" fillId="0" borderId="0" xfId="32" applyNumberFormat="1" applyFont="1" applyFill="1"/>
    <xf numFmtId="0" fontId="19" fillId="0" borderId="24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164" fontId="19" fillId="0" borderId="0" xfId="0" applyNumberFormat="1" applyFont="1" applyFill="1"/>
    <xf numFmtId="4" fontId="19" fillId="0" borderId="3" xfId="0" applyNumberFormat="1" applyFont="1" applyFill="1" applyBorder="1"/>
    <xf numFmtId="0" fontId="19" fillId="0" borderId="9" xfId="0" applyFont="1" applyFill="1" applyBorder="1"/>
    <xf numFmtId="4" fontId="21" fillId="0" borderId="10" xfId="32" applyNumberFormat="1" applyFont="1" applyFill="1" applyBorder="1"/>
    <xf numFmtId="4" fontId="19" fillId="0" borderId="0" xfId="0" applyNumberFormat="1" applyFont="1" applyFill="1" applyBorder="1" applyAlignment="1">
      <alignment horizontal="center"/>
    </xf>
    <xf numFmtId="166" fontId="19" fillId="0" borderId="0" xfId="0" applyNumberFormat="1" applyFont="1" applyFill="1"/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/>
    <xf numFmtId="4" fontId="19" fillId="0" borderId="0" xfId="0" applyNumberFormat="1" applyFont="1" applyFill="1" applyAlignment="1">
      <alignment horizontal="center"/>
    </xf>
    <xf numFmtId="3" fontId="19" fillId="0" borderId="0" xfId="0" applyNumberFormat="1" applyFont="1" applyFill="1"/>
    <xf numFmtId="3" fontId="19" fillId="0" borderId="6" xfId="0" applyNumberFormat="1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right"/>
    </xf>
    <xf numFmtId="165" fontId="19" fillId="0" borderId="0" xfId="0" applyNumberFormat="1" applyFont="1" applyFill="1"/>
    <xf numFmtId="3" fontId="19" fillId="0" borderId="0" xfId="0" applyNumberFormat="1" applyFont="1" applyFill="1" applyAlignment="1">
      <alignment horizontal="center"/>
    </xf>
    <xf numFmtId="167" fontId="19" fillId="0" borderId="0" xfId="0" applyNumberFormat="1" applyFont="1" applyFill="1" applyBorder="1"/>
    <xf numFmtId="167" fontId="19" fillId="0" borderId="0" xfId="0" applyNumberFormat="1" applyFont="1" applyFill="1"/>
    <xf numFmtId="164" fontId="19" fillId="0" borderId="0" xfId="0" applyNumberFormat="1" applyFont="1" applyFill="1" applyBorder="1"/>
    <xf numFmtId="16" fontId="19" fillId="0" borderId="0" xfId="0" applyNumberFormat="1" applyFont="1" applyFill="1"/>
    <xf numFmtId="0" fontId="19" fillId="0" borderId="0" xfId="45" applyFont="1" applyFill="1" applyBorder="1"/>
    <xf numFmtId="3" fontId="19" fillId="0" borderId="0" xfId="45" applyNumberFormat="1" applyFont="1" applyFill="1" applyBorder="1"/>
    <xf numFmtId="165" fontId="24" fillId="0" borderId="0" xfId="32" applyNumberFormat="1" applyFont="1" applyFill="1" applyBorder="1"/>
    <xf numFmtId="4" fontId="21" fillId="0" borderId="0" xfId="0" applyNumberFormat="1" applyFont="1" applyFill="1" applyBorder="1"/>
    <xf numFmtId="0" fontId="21" fillId="0" borderId="0" xfId="0" applyFont="1" applyFill="1" applyBorder="1"/>
    <xf numFmtId="168" fontId="21" fillId="0" borderId="0" xfId="0" applyNumberFormat="1" applyFont="1" applyFill="1" applyBorder="1"/>
    <xf numFmtId="164" fontId="19" fillId="0" borderId="0" xfId="32" applyFont="1" applyFill="1"/>
    <xf numFmtId="0" fontId="19" fillId="0" borderId="25" xfId="0" applyFont="1" applyFill="1" applyBorder="1"/>
    <xf numFmtId="0" fontId="19" fillId="0" borderId="7" xfId="0" applyFont="1" applyFill="1" applyBorder="1"/>
    <xf numFmtId="0" fontId="21" fillId="0" borderId="6" xfId="0" applyFont="1" applyFill="1" applyBorder="1"/>
    <xf numFmtId="3" fontId="19" fillId="0" borderId="0" xfId="0" applyNumberFormat="1" applyFont="1" applyFill="1" applyBorder="1"/>
    <xf numFmtId="171" fontId="19" fillId="0" borderId="0" xfId="0" applyNumberFormat="1" applyFont="1" applyFill="1" applyAlignment="1">
      <alignment horizontal="center"/>
    </xf>
    <xf numFmtId="49" fontId="0" fillId="0" borderId="3" xfId="0" applyNumberFormat="1" applyBorder="1"/>
    <xf numFmtId="14" fontId="19" fillId="0" borderId="0" xfId="0" applyNumberFormat="1" applyFont="1" applyFill="1"/>
    <xf numFmtId="0" fontId="21" fillId="0" borderId="0" xfId="0" applyFont="1" applyFill="1" applyAlignment="1">
      <alignment wrapText="1"/>
    </xf>
    <xf numFmtId="165" fontId="21" fillId="0" borderId="22" xfId="32" applyNumberFormat="1" applyFont="1" applyFill="1" applyBorder="1"/>
    <xf numFmtId="4" fontId="19" fillId="0" borderId="1" xfId="0" applyNumberFormat="1" applyFont="1" applyFill="1" applyBorder="1"/>
    <xf numFmtId="165" fontId="21" fillId="0" borderId="10" xfId="32" applyNumberFormat="1" applyFont="1" applyFill="1" applyBorder="1"/>
    <xf numFmtId="4" fontId="19" fillId="0" borderId="2" xfId="32" applyNumberFormat="1" applyFont="1" applyFill="1" applyBorder="1"/>
    <xf numFmtId="49" fontId="19" fillId="0" borderId="3" xfId="0" applyNumberFormat="1" applyFont="1" applyBorder="1"/>
    <xf numFmtId="49" fontId="19" fillId="0" borderId="0" xfId="0" applyNumberFormat="1" applyFont="1"/>
    <xf numFmtId="4" fontId="19" fillId="0" borderId="8" xfId="0" applyNumberFormat="1" applyFont="1" applyFill="1" applyBorder="1"/>
    <xf numFmtId="4" fontId="20" fillId="0" borderId="8" xfId="0" applyNumberFormat="1" applyFont="1" applyBorder="1"/>
    <xf numFmtId="4" fontId="19" fillId="0" borderId="8" xfId="32" applyNumberFormat="1" applyFont="1" applyFill="1" applyBorder="1"/>
    <xf numFmtId="4" fontId="20" fillId="0" borderId="3" xfId="0" applyNumberFormat="1" applyFont="1" applyBorder="1"/>
    <xf numFmtId="2" fontId="19" fillId="0" borderId="0" xfId="0" applyNumberFormat="1" applyFont="1" applyFill="1"/>
    <xf numFmtId="0" fontId="21" fillId="0" borderId="0" xfId="0" applyFont="1" applyFill="1" applyAlignment="1">
      <alignment horizontal="center" wrapText="1"/>
    </xf>
    <xf numFmtId="49" fontId="0" fillId="0" borderId="24" xfId="0" applyNumberFormat="1" applyFont="1" applyBorder="1"/>
    <xf numFmtId="49" fontId="0" fillId="0" borderId="1" xfId="0" applyNumberFormat="1" applyBorder="1"/>
    <xf numFmtId="4" fontId="0" fillId="0" borderId="0" xfId="0" applyNumberFormat="1" applyFont="1" applyBorder="1"/>
    <xf numFmtId="4" fontId="0" fillId="0" borderId="24" xfId="0" applyNumberFormat="1" applyFont="1" applyBorder="1"/>
    <xf numFmtId="4" fontId="0" fillId="0" borderId="1" xfId="0" applyNumberFormat="1" applyFont="1" applyBorder="1"/>
    <xf numFmtId="4" fontId="0" fillId="34" borderId="0" xfId="0" applyNumberFormat="1" applyFill="1"/>
    <xf numFmtId="49" fontId="0" fillId="0" borderId="0" xfId="0" applyNumberFormat="1"/>
    <xf numFmtId="4" fontId="0" fillId="0" borderId="0" xfId="0" applyNumberFormat="1"/>
    <xf numFmtId="167" fontId="19" fillId="0" borderId="6" xfId="0" applyNumberFormat="1" applyFont="1" applyFill="1" applyBorder="1"/>
    <xf numFmtId="167" fontId="21" fillId="0" borderId="0" xfId="0" applyNumberFormat="1" applyFont="1" applyFill="1" applyBorder="1"/>
    <xf numFmtId="4" fontId="0" fillId="0" borderId="24" xfId="0" applyNumberFormat="1" applyFont="1" applyFill="1" applyBorder="1"/>
    <xf numFmtId="4" fontId="0" fillId="0" borderId="1" xfId="0" applyNumberFormat="1" applyFont="1" applyFill="1" applyBorder="1"/>
    <xf numFmtId="4" fontId="20" fillId="0" borderId="8" xfId="0" applyNumberFormat="1" applyFont="1" applyFill="1" applyBorder="1"/>
    <xf numFmtId="4" fontId="20" fillId="0" borderId="3" xfId="0" applyNumberFormat="1" applyFont="1" applyFill="1" applyBorder="1"/>
    <xf numFmtId="3" fontId="21" fillId="34" borderId="11" xfId="0" applyNumberFormat="1" applyFont="1" applyFill="1" applyBorder="1"/>
    <xf numFmtId="167" fontId="21" fillId="34" borderId="11" xfId="0" applyNumberFormat="1" applyFont="1" applyFill="1" applyBorder="1"/>
    <xf numFmtId="3" fontId="21" fillId="0" borderId="0" xfId="0" applyNumberFormat="1" applyFont="1" applyFill="1"/>
    <xf numFmtId="0" fontId="25" fillId="0" borderId="0" xfId="0" applyFont="1" applyFill="1"/>
    <xf numFmtId="3" fontId="25" fillId="0" borderId="10" xfId="0" applyNumberFormat="1" applyFont="1" applyFill="1" applyBorder="1"/>
    <xf numFmtId="0" fontId="0" fillId="34" borderId="0" xfId="0" applyFill="1"/>
    <xf numFmtId="49" fontId="0" fillId="34" borderId="0" xfId="0" applyNumberFormat="1" applyFill="1"/>
    <xf numFmtId="14" fontId="0" fillId="34" borderId="0" xfId="0" applyNumberFormat="1" applyFill="1"/>
    <xf numFmtId="0" fontId="0" fillId="0" borderId="0" xfId="0"/>
    <xf numFmtId="0" fontId="18" fillId="0" borderId="0" xfId="0" applyFont="1" applyAlignment="1">
      <alignment horizontal="center"/>
    </xf>
    <xf numFmtId="49" fontId="18" fillId="33" borderId="23" xfId="0" applyNumberFormat="1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26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</cellXfs>
  <cellStyles count="49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1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Millares 2" xfId="47"/>
    <cellStyle name="Millares 3" xfId="48"/>
    <cellStyle name="Neutral" xfId="33" builtinId="28" customBuiltin="1"/>
    <cellStyle name="Normal" xfId="0" builtinId="0"/>
    <cellStyle name="Normal 10" xfId="46"/>
    <cellStyle name="Normal 12" xfId="45"/>
    <cellStyle name="Normal 2" xfId="34"/>
    <cellStyle name="Normal 3 2" xfId="35"/>
    <cellStyle name="Notas" xfId="36" builtinId="10" customBuiltin="1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2" defaultPivotStyle="PivotStyleLight16"/>
  <colors>
    <mruColors>
      <color rgb="FFFFCCFF"/>
      <color rgb="FF0033CC"/>
      <color rgb="FFFFFF99"/>
      <color rgb="FF99FFCC"/>
      <color rgb="FFFFCCCC"/>
      <color rgb="FFFF99FF"/>
      <color rgb="FFFFCC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501"/>
  <sheetViews>
    <sheetView topLeftCell="A28" zoomScale="96" zoomScaleNormal="96" workbookViewId="0">
      <selection activeCell="F47" sqref="F47"/>
    </sheetView>
  </sheetViews>
  <sheetFormatPr baseColWidth="10" defaultRowHeight="15" x14ac:dyDescent="0.25"/>
  <cols>
    <col min="1" max="1" width="37.42578125" style="3" customWidth="1"/>
    <col min="2" max="2" width="11.28515625" style="3" customWidth="1"/>
    <col min="3" max="3" width="12.42578125" style="3" customWidth="1"/>
    <col min="4" max="4" width="15.42578125" style="3" customWidth="1"/>
    <col min="5" max="5" width="14.28515625" style="3" customWidth="1"/>
    <col min="6" max="6" width="20" style="3" customWidth="1"/>
    <col min="7" max="7" width="14.140625" style="3" customWidth="1"/>
    <col min="8" max="8" width="15" style="3" customWidth="1"/>
    <col min="9" max="9" width="1.85546875" style="3" customWidth="1"/>
    <col min="10" max="10" width="17.140625" style="3" customWidth="1"/>
    <col min="11" max="11" width="16.28515625" style="3" customWidth="1"/>
    <col min="12" max="12" width="11.42578125" style="3"/>
    <col min="13" max="13" width="16" style="3" customWidth="1"/>
    <col min="14" max="14" width="2.85546875" style="3" customWidth="1"/>
    <col min="15" max="15" width="7.28515625" style="3" customWidth="1"/>
    <col min="16" max="16" width="14.28515625" style="3" customWidth="1"/>
    <col min="17" max="18" width="11.42578125" style="3"/>
    <col min="19" max="19" width="11.7109375" style="3" bestFit="1" customWidth="1"/>
    <col min="20" max="16384" width="11.42578125" style="3"/>
  </cols>
  <sheetData>
    <row r="1" spans="1:16" ht="70.5" customHeight="1" x14ac:dyDescent="0.25">
      <c r="A1" s="10" t="s">
        <v>0</v>
      </c>
      <c r="C1" s="11"/>
    </row>
    <row r="2" spans="1:16" ht="15" customHeight="1" x14ac:dyDescent="0.25">
      <c r="A2" s="10" t="s">
        <v>1</v>
      </c>
      <c r="C2" s="11"/>
    </row>
    <row r="3" spans="1:16" ht="15" customHeight="1" x14ac:dyDescent="0.25">
      <c r="A3" s="12" t="s">
        <v>69</v>
      </c>
      <c r="C3" s="11"/>
    </row>
    <row r="4" spans="1:16" ht="27" customHeight="1" x14ac:dyDescent="0.25">
      <c r="A4" s="108" t="s">
        <v>70</v>
      </c>
      <c r="B4" s="108"/>
      <c r="C4" s="108"/>
      <c r="D4" s="108"/>
      <c r="E4" s="108"/>
      <c r="F4" s="108"/>
      <c r="G4" s="108"/>
    </row>
    <row r="5" spans="1:16" ht="26.25" customHeight="1" x14ac:dyDescent="0.25">
      <c r="A5" s="109" t="s">
        <v>71</v>
      </c>
      <c r="B5" s="109"/>
      <c r="C5" s="109"/>
      <c r="D5" s="109"/>
      <c r="E5" s="109"/>
      <c r="F5" s="109"/>
      <c r="G5" s="109"/>
    </row>
    <row r="6" spans="1:16" ht="15" customHeight="1" x14ac:dyDescent="0.25">
      <c r="A6" s="13"/>
      <c r="B6" s="110" t="s">
        <v>21</v>
      </c>
      <c r="C6" s="110" t="s">
        <v>22</v>
      </c>
      <c r="D6" s="13" t="s">
        <v>2</v>
      </c>
      <c r="E6" s="13" t="s">
        <v>20</v>
      </c>
      <c r="F6" s="13" t="s">
        <v>3</v>
      </c>
      <c r="G6" s="112" t="s">
        <v>47</v>
      </c>
      <c r="H6" s="13" t="s">
        <v>4</v>
      </c>
    </row>
    <row r="7" spans="1:16" ht="15" customHeight="1" x14ac:dyDescent="0.25">
      <c r="A7" s="14"/>
      <c r="B7" s="111"/>
      <c r="C7" s="111"/>
      <c r="D7" s="14" t="s">
        <v>5</v>
      </c>
      <c r="E7" s="14" t="s">
        <v>13</v>
      </c>
      <c r="F7" s="14"/>
      <c r="G7" s="113"/>
      <c r="H7" s="14"/>
    </row>
    <row r="8" spans="1:16" ht="15" customHeight="1" x14ac:dyDescent="0.25">
      <c r="A8" s="1" t="s">
        <v>18</v>
      </c>
      <c r="B8" s="78"/>
      <c r="C8" s="79"/>
      <c r="D8" s="80">
        <v>2135079.2749152542</v>
      </c>
      <c r="E8" s="81">
        <v>1777673.21</v>
      </c>
      <c r="F8" s="82">
        <v>384314.2844847457</v>
      </c>
      <c r="G8" s="67"/>
      <c r="H8" s="17">
        <f>+G8+F8+E8+D8</f>
        <v>4297066.7694000006</v>
      </c>
      <c r="J8" s="15"/>
      <c r="M8" s="18"/>
      <c r="P8" s="18"/>
    </row>
    <row r="9" spans="1:16" ht="15" customHeight="1" x14ac:dyDescent="0.25">
      <c r="A9" s="1" t="s">
        <v>34</v>
      </c>
      <c r="B9" s="70"/>
      <c r="C9" s="71"/>
      <c r="D9" s="16"/>
      <c r="E9" s="15"/>
      <c r="F9" s="16"/>
      <c r="G9" s="33"/>
      <c r="H9" s="17"/>
      <c r="J9" s="15"/>
      <c r="M9" s="18"/>
      <c r="P9" s="18"/>
    </row>
    <row r="10" spans="1:16" ht="15" customHeight="1" x14ac:dyDescent="0.25">
      <c r="A10" s="1" t="s">
        <v>46</v>
      </c>
      <c r="B10" s="63"/>
      <c r="C10" s="84"/>
      <c r="D10" s="16"/>
      <c r="E10" s="17"/>
      <c r="F10" s="15"/>
      <c r="G10" s="8"/>
      <c r="H10" s="17"/>
      <c r="J10" s="15"/>
      <c r="M10" s="18"/>
      <c r="P10" s="18"/>
    </row>
    <row r="11" spans="1:16" ht="15" customHeight="1" x14ac:dyDescent="0.25">
      <c r="A11" s="1" t="s">
        <v>48</v>
      </c>
      <c r="B11" s="63"/>
      <c r="C11" s="84"/>
      <c r="D11" s="16"/>
      <c r="E11" s="17"/>
      <c r="F11" s="15"/>
      <c r="G11" s="8"/>
      <c r="H11" s="17"/>
      <c r="J11" s="15"/>
      <c r="M11" s="18"/>
      <c r="P11" s="18"/>
    </row>
    <row r="12" spans="1:16" ht="15" customHeight="1" x14ac:dyDescent="0.25">
      <c r="A12" s="1" t="s">
        <v>19</v>
      </c>
      <c r="B12" s="63"/>
      <c r="C12" s="84"/>
      <c r="D12" s="16"/>
      <c r="E12" s="16"/>
      <c r="F12" s="20"/>
      <c r="G12" s="8"/>
      <c r="H12" s="17"/>
      <c r="J12" s="15"/>
      <c r="M12" s="19"/>
      <c r="P12" s="18"/>
    </row>
    <row r="13" spans="1:16" ht="15" customHeight="1" x14ac:dyDescent="0.25">
      <c r="A13" s="1" t="s">
        <v>43</v>
      </c>
      <c r="B13" s="63"/>
      <c r="C13" s="84"/>
      <c r="D13" s="20"/>
      <c r="E13" s="20"/>
      <c r="F13" s="20"/>
      <c r="G13" s="33"/>
      <c r="H13" s="17"/>
      <c r="J13" s="15"/>
      <c r="M13" s="19"/>
      <c r="N13" s="7"/>
      <c r="O13" s="7"/>
      <c r="P13" s="19"/>
    </row>
    <row r="14" spans="1:16" ht="15" customHeight="1" x14ac:dyDescent="0.25">
      <c r="A14" s="1"/>
      <c r="B14" s="8"/>
      <c r="C14" s="58"/>
      <c r="D14" s="21"/>
      <c r="E14" s="21"/>
      <c r="F14" s="15"/>
      <c r="G14" s="8"/>
      <c r="H14" s="17"/>
      <c r="J14" s="15"/>
      <c r="M14" s="19"/>
      <c r="N14" s="7"/>
      <c r="O14" s="7"/>
      <c r="P14" s="19"/>
    </row>
    <row r="15" spans="1:16" ht="15" customHeight="1" x14ac:dyDescent="0.25">
      <c r="A15" s="34"/>
      <c r="B15" s="22"/>
      <c r="C15" s="59"/>
      <c r="D15" s="24">
        <f>SUM(D8:D14)</f>
        <v>2135079.2749152542</v>
      </c>
      <c r="E15" s="24">
        <f>SUM(E8:E14)</f>
        <v>1777673.21</v>
      </c>
      <c r="F15" s="66">
        <f>SUM(F8:F14)</f>
        <v>384314.2844847457</v>
      </c>
      <c r="G15" s="68">
        <f>SUM(G8:G14)</f>
        <v>0</v>
      </c>
      <c r="H15" s="24">
        <f>SUM(H8:H14)</f>
        <v>4297066.7694000006</v>
      </c>
      <c r="M15" s="7"/>
      <c r="N15" s="7"/>
      <c r="O15" s="7"/>
      <c r="P15" s="7"/>
    </row>
    <row r="16" spans="1:16" ht="15" customHeight="1" x14ac:dyDescent="0.25">
      <c r="E16" s="25"/>
      <c r="F16" s="25"/>
      <c r="G16" s="25"/>
      <c r="H16" s="18"/>
      <c r="M16" s="7"/>
      <c r="N16" s="7"/>
      <c r="O16" s="7"/>
      <c r="P16" s="7"/>
    </row>
    <row r="17" spans="1:11" ht="26.25" customHeight="1" x14ac:dyDescent="0.25">
      <c r="A17" s="109" t="s">
        <v>72</v>
      </c>
      <c r="B17" s="109"/>
      <c r="C17" s="109"/>
      <c r="D17" s="109"/>
      <c r="E17" s="109"/>
      <c r="F17" s="109"/>
      <c r="G17" s="109"/>
    </row>
    <row r="18" spans="1:11" ht="15" customHeight="1" x14ac:dyDescent="0.25">
      <c r="A18" s="26"/>
      <c r="B18" s="27"/>
      <c r="C18" s="13" t="s">
        <v>29</v>
      </c>
      <c r="D18" s="13" t="s">
        <v>2</v>
      </c>
      <c r="E18" s="27" t="s">
        <v>12</v>
      </c>
      <c r="F18" s="13" t="s">
        <v>3</v>
      </c>
      <c r="G18" s="28" t="s">
        <v>4</v>
      </c>
    </row>
    <row r="19" spans="1:11" ht="15" customHeight="1" x14ac:dyDescent="0.25">
      <c r="A19" s="29"/>
      <c r="B19" s="30"/>
      <c r="C19" s="14" t="s">
        <v>25</v>
      </c>
      <c r="D19" s="14" t="s">
        <v>12</v>
      </c>
      <c r="E19" s="30" t="s">
        <v>44</v>
      </c>
      <c r="F19" s="14"/>
      <c r="G19" s="31"/>
    </row>
    <row r="20" spans="1:11" ht="15" customHeight="1" x14ac:dyDescent="0.25">
      <c r="A20" s="1" t="s">
        <v>30</v>
      </c>
      <c r="B20" s="7" t="s">
        <v>28</v>
      </c>
      <c r="C20" s="1"/>
      <c r="D20" s="88">
        <v>1391165.4372881399</v>
      </c>
      <c r="E20" s="88">
        <v>1363406.94</v>
      </c>
      <c r="F20" s="89">
        <v>250409.68271186401</v>
      </c>
      <c r="G20" s="2">
        <f>+F20+E20+D20</f>
        <v>3004982.0600000038</v>
      </c>
      <c r="H20" s="32"/>
    </row>
    <row r="21" spans="1:11" ht="15" customHeight="1" x14ac:dyDescent="0.25">
      <c r="A21" s="1" t="s">
        <v>30</v>
      </c>
      <c r="B21" s="7" t="s">
        <v>52</v>
      </c>
      <c r="C21" s="72"/>
      <c r="D21" s="74"/>
      <c r="E21" s="74"/>
      <c r="F21" s="2"/>
      <c r="G21" s="2"/>
      <c r="H21" s="32"/>
    </row>
    <row r="22" spans="1:11" ht="15" customHeight="1" x14ac:dyDescent="0.25">
      <c r="A22" s="1" t="s">
        <v>35</v>
      </c>
      <c r="B22" s="7" t="s">
        <v>28</v>
      </c>
      <c r="C22" s="72"/>
      <c r="D22" s="90"/>
      <c r="E22" s="74"/>
      <c r="F22" s="91"/>
      <c r="G22" s="2"/>
      <c r="H22" s="32"/>
      <c r="J22" s="57"/>
    </row>
    <row r="23" spans="1:11" ht="15" customHeight="1" x14ac:dyDescent="0.25">
      <c r="A23" s="1" t="s">
        <v>35</v>
      </c>
      <c r="B23" s="7" t="s">
        <v>32</v>
      </c>
      <c r="C23" s="72"/>
      <c r="D23" s="73"/>
      <c r="E23" s="74"/>
      <c r="F23" s="75"/>
      <c r="G23" s="2"/>
      <c r="H23" s="32"/>
      <c r="J23" s="57"/>
    </row>
    <row r="24" spans="1:11" ht="15" customHeight="1" x14ac:dyDescent="0.25">
      <c r="A24" s="1" t="s">
        <v>23</v>
      </c>
      <c r="B24" s="7" t="s">
        <v>28</v>
      </c>
      <c r="C24" s="72"/>
      <c r="D24" s="74"/>
      <c r="E24" s="73"/>
      <c r="F24" s="2"/>
      <c r="G24" s="2"/>
      <c r="H24" s="32"/>
    </row>
    <row r="25" spans="1:11" ht="15" customHeight="1" x14ac:dyDescent="0.25">
      <c r="A25" s="1" t="s">
        <v>23</v>
      </c>
      <c r="B25" s="7" t="s">
        <v>32</v>
      </c>
      <c r="C25" s="72">
        <v>0</v>
      </c>
      <c r="D25" s="74"/>
      <c r="E25" s="74"/>
      <c r="F25" s="2"/>
      <c r="G25" s="2"/>
      <c r="H25" s="32"/>
    </row>
    <row r="26" spans="1:11" ht="15" customHeight="1" x14ac:dyDescent="0.25">
      <c r="A26" s="1" t="s">
        <v>31</v>
      </c>
      <c r="B26" s="7" t="s">
        <v>28</v>
      </c>
      <c r="C26" s="1"/>
      <c r="D26" s="73"/>
      <c r="E26" s="74"/>
      <c r="F26" s="75"/>
      <c r="G26" s="2"/>
      <c r="H26" s="32"/>
      <c r="J26" s="19"/>
    </row>
    <row r="27" spans="1:11" ht="15" customHeight="1" x14ac:dyDescent="0.25">
      <c r="A27" s="1" t="s">
        <v>31</v>
      </c>
      <c r="B27" s="7" t="s">
        <v>52</v>
      </c>
      <c r="C27" s="8"/>
      <c r="D27" s="74"/>
      <c r="E27" s="69"/>
      <c r="F27" s="74"/>
      <c r="G27" s="2"/>
      <c r="H27" s="32"/>
      <c r="J27" s="19"/>
    </row>
    <row r="28" spans="1:11" ht="15" customHeight="1" x14ac:dyDescent="0.25">
      <c r="A28" s="34"/>
      <c r="B28" s="23"/>
      <c r="C28" s="35">
        <f>SUM(C20:C26)</f>
        <v>0</v>
      </c>
      <c r="D28" s="35">
        <f t="shared" ref="D28:F28" si="0">SUM(D20:D27)</f>
        <v>1391165.4372881399</v>
      </c>
      <c r="E28" s="35">
        <f t="shared" si="0"/>
        <v>1363406.94</v>
      </c>
      <c r="F28" s="35">
        <f t="shared" si="0"/>
        <v>250409.68271186401</v>
      </c>
      <c r="G28" s="35">
        <f>SUM(G20:G27)</f>
        <v>3004982.0600000038</v>
      </c>
      <c r="H28" s="18"/>
      <c r="I28" s="18"/>
    </row>
    <row r="29" spans="1:11" ht="15" customHeight="1" x14ac:dyDescent="0.25">
      <c r="F29" s="15"/>
      <c r="G29" s="36"/>
      <c r="H29" s="37"/>
    </row>
    <row r="30" spans="1:11" x14ac:dyDescent="0.25">
      <c r="A30" s="38" t="s">
        <v>3</v>
      </c>
      <c r="B30" s="38"/>
      <c r="C30" s="39"/>
      <c r="F30" s="40" t="s">
        <v>24</v>
      </c>
      <c r="G30" s="41"/>
      <c r="H30" s="3" t="s">
        <v>63</v>
      </c>
    </row>
    <row r="31" spans="1:11" x14ac:dyDescent="0.25">
      <c r="A31" s="3" t="s">
        <v>40</v>
      </c>
      <c r="D31" s="42">
        <f>+D15</f>
        <v>2135079.2749152542</v>
      </c>
      <c r="F31" s="43">
        <v>98271</v>
      </c>
      <c r="G31" s="37">
        <v>4.7999999999999996E-3</v>
      </c>
      <c r="H31" s="44"/>
      <c r="J31" s="12"/>
      <c r="K31" s="12"/>
    </row>
    <row r="32" spans="1:11" x14ac:dyDescent="0.25">
      <c r="A32" s="3" t="s">
        <v>41</v>
      </c>
      <c r="D32" s="42">
        <f>F15</f>
        <v>384314.2844847457</v>
      </c>
      <c r="E32" s="45"/>
      <c r="F32" s="46">
        <f>20152814+437661+500</f>
        <v>20590975</v>
      </c>
      <c r="H32" s="15"/>
    </row>
    <row r="33" spans="1:12" x14ac:dyDescent="0.25">
      <c r="A33" s="3" t="s">
        <v>36</v>
      </c>
      <c r="D33" s="4">
        <f>-F20-F21</f>
        <v>-250409.68271186401</v>
      </c>
      <c r="F33" s="3" t="s">
        <v>51</v>
      </c>
      <c r="G33" s="76">
        <v>1.5</v>
      </c>
      <c r="H33" s="44"/>
      <c r="K33" s="7"/>
      <c r="L33" s="7"/>
    </row>
    <row r="34" spans="1:12" x14ac:dyDescent="0.25">
      <c r="A34" s="3" t="s">
        <v>37</v>
      </c>
      <c r="D34" s="6" t="e">
        <f>-#REF!</f>
        <v>#REF!</v>
      </c>
      <c r="F34" s="41"/>
      <c r="H34" s="44"/>
      <c r="K34" s="7"/>
      <c r="L34" s="7"/>
    </row>
    <row r="35" spans="1:12" x14ac:dyDescent="0.25">
      <c r="A35" s="3" t="s">
        <v>6</v>
      </c>
      <c r="D35" s="5" t="e">
        <f>SUM(D32:D34)+1</f>
        <v>#REF!</v>
      </c>
      <c r="F35" s="18" t="s">
        <v>14</v>
      </c>
      <c r="G35" s="85">
        <f>+D15+E15</f>
        <v>3912752.4849152542</v>
      </c>
      <c r="H35" s="47"/>
      <c r="K35" s="7"/>
      <c r="L35" s="7"/>
    </row>
    <row r="36" spans="1:12" x14ac:dyDescent="0.25">
      <c r="A36" s="3" t="s">
        <v>7</v>
      </c>
      <c r="D36" s="47">
        <v>0</v>
      </c>
      <c r="F36" s="3" t="s">
        <v>15</v>
      </c>
      <c r="G36" s="62">
        <v>5.1000000000000004E-3</v>
      </c>
      <c r="H36" s="61">
        <f>+G35*G36</f>
        <v>19955.037673067796</v>
      </c>
      <c r="I36" s="47"/>
      <c r="J36" s="107"/>
      <c r="K36" s="7"/>
      <c r="L36" s="7"/>
    </row>
    <row r="37" spans="1:12" x14ac:dyDescent="0.25">
      <c r="A37" s="3" t="s">
        <v>8</v>
      </c>
      <c r="D37" s="47">
        <v>-28950</v>
      </c>
      <c r="G37" s="12"/>
      <c r="H37" s="47"/>
      <c r="I37" s="47"/>
      <c r="J37" s="107"/>
      <c r="K37" s="18"/>
      <c r="L37" s="48"/>
    </row>
    <row r="38" spans="1:12" x14ac:dyDescent="0.25">
      <c r="A38" s="3" t="s">
        <v>67</v>
      </c>
      <c r="D38" s="86">
        <v>-4645</v>
      </c>
      <c r="E38" s="5"/>
      <c r="F38" s="3" t="s">
        <v>62</v>
      </c>
      <c r="G38" s="12"/>
      <c r="H38" s="47"/>
      <c r="J38" s="48"/>
    </row>
    <row r="39" spans="1:12" x14ac:dyDescent="0.25">
      <c r="A39" s="12" t="s">
        <v>66</v>
      </c>
      <c r="B39" s="12"/>
      <c r="C39" s="12"/>
      <c r="D39" s="87" t="e">
        <f>SUM(D35:D38)</f>
        <v>#REF!</v>
      </c>
      <c r="E39" s="5"/>
      <c r="G39" s="12"/>
      <c r="H39" s="47"/>
      <c r="J39" s="48"/>
    </row>
    <row r="40" spans="1:12" ht="6.75" customHeight="1" x14ac:dyDescent="0.25">
      <c r="A40" s="12"/>
      <c r="B40" s="12"/>
      <c r="C40" s="12"/>
      <c r="D40" s="87"/>
      <c r="E40" s="5"/>
      <c r="G40" s="12"/>
      <c r="H40" s="47"/>
      <c r="J40" s="48"/>
    </row>
    <row r="41" spans="1:12" x14ac:dyDescent="0.25">
      <c r="A41" s="3" t="s">
        <v>9</v>
      </c>
      <c r="D41" s="47">
        <v>-11657</v>
      </c>
      <c r="G41" s="12"/>
      <c r="H41" s="47"/>
      <c r="I41" s="47"/>
    </row>
    <row r="42" spans="1:12" x14ac:dyDescent="0.25">
      <c r="A42" s="3" t="s">
        <v>10</v>
      </c>
      <c r="D42" s="47">
        <v>0</v>
      </c>
      <c r="E42" s="107"/>
      <c r="H42" s="47">
        <v>0</v>
      </c>
    </row>
    <row r="43" spans="1:12" ht="15.75" thickBot="1" x14ac:dyDescent="0.3">
      <c r="A43" s="12" t="s">
        <v>68</v>
      </c>
      <c r="D43" s="93" t="e">
        <f>+D39+D41+D42</f>
        <v>#REF!</v>
      </c>
      <c r="E43" s="107"/>
      <c r="F43" s="65" t="s">
        <v>53</v>
      </c>
      <c r="G43" s="77" t="s">
        <v>54</v>
      </c>
      <c r="H43" s="92">
        <f>SUM(H36:H42)</f>
        <v>19955.037673067796</v>
      </c>
    </row>
    <row r="44" spans="1:12" ht="15.75" thickTop="1" x14ac:dyDescent="0.25"/>
    <row r="45" spans="1:12" x14ac:dyDescent="0.25">
      <c r="F45" s="12" t="s">
        <v>73</v>
      </c>
      <c r="H45" s="94" t="e">
        <f>+H43+D43</f>
        <v>#REF!</v>
      </c>
    </row>
    <row r="46" spans="1:12" x14ac:dyDescent="0.25">
      <c r="A46" s="60" t="s">
        <v>25</v>
      </c>
      <c r="B46" s="61"/>
      <c r="E46" s="49"/>
      <c r="K46" s="50"/>
    </row>
    <row r="47" spans="1:12" x14ac:dyDescent="0.25">
      <c r="A47" s="3" t="s">
        <v>26</v>
      </c>
      <c r="B47" s="19" t="e">
        <f>+#REF!</f>
        <v>#REF!</v>
      </c>
      <c r="F47" s="3" t="s">
        <v>74</v>
      </c>
      <c r="H47" s="42">
        <v>-77245</v>
      </c>
    </row>
    <row r="48" spans="1:12" x14ac:dyDescent="0.25">
      <c r="A48" s="19" t="s">
        <v>27</v>
      </c>
      <c r="B48" s="61" t="e">
        <f>+B47*0.04</f>
        <v>#REF!</v>
      </c>
      <c r="D48" s="19"/>
      <c r="E48" s="19"/>
      <c r="H48" s="42"/>
    </row>
    <row r="49" spans="1:8" x14ac:dyDescent="0.25">
      <c r="A49" s="19" t="s">
        <v>33</v>
      </c>
      <c r="B49" s="61">
        <f>-C25</f>
        <v>0</v>
      </c>
      <c r="D49" s="19"/>
      <c r="E49" s="19"/>
      <c r="F49" s="95" t="s">
        <v>75</v>
      </c>
      <c r="G49" s="95"/>
      <c r="H49" s="96" t="e">
        <f>+H45+H47</f>
        <v>#REF!</v>
      </c>
    </row>
    <row r="50" spans="1:8" x14ac:dyDescent="0.25">
      <c r="A50" s="19" t="s">
        <v>7</v>
      </c>
      <c r="B50" s="47">
        <v>-69597</v>
      </c>
      <c r="C50" s="51"/>
      <c r="D50" s="52"/>
      <c r="E50" s="18" t="s">
        <v>11</v>
      </c>
    </row>
    <row r="51" spans="1:8" ht="15.75" thickBot="1" x14ac:dyDescent="0.3">
      <c r="A51" s="12" t="s">
        <v>39</v>
      </c>
      <c r="B51" s="9" t="e">
        <f>SUM(B48:B50)</f>
        <v>#REF!</v>
      </c>
      <c r="C51" s="51"/>
      <c r="D51" s="52"/>
      <c r="E51" s="18"/>
    </row>
    <row r="52" spans="1:8" ht="18" thickTop="1" x14ac:dyDescent="0.4">
      <c r="A52" s="51"/>
      <c r="B52" s="51"/>
      <c r="C52" s="51"/>
      <c r="D52" s="52"/>
      <c r="E52" s="18"/>
      <c r="F52" s="53"/>
      <c r="G52" s="7"/>
      <c r="H52" s="7"/>
    </row>
    <row r="53" spans="1:8" x14ac:dyDescent="0.25">
      <c r="A53" s="7"/>
      <c r="B53" s="7"/>
      <c r="C53" s="7"/>
      <c r="D53" s="7"/>
      <c r="F53" s="7"/>
      <c r="G53" s="7"/>
      <c r="H53" s="7"/>
    </row>
    <row r="54" spans="1:8" x14ac:dyDescent="0.25">
      <c r="F54" s="54"/>
      <c r="G54" s="55"/>
      <c r="H54" s="56"/>
    </row>
    <row r="55" spans="1:8" x14ac:dyDescent="0.25">
      <c r="F55" s="7"/>
      <c r="G55" s="7"/>
      <c r="H55" s="7"/>
    </row>
    <row r="225" spans="4:23" x14ac:dyDescent="0.25">
      <c r="D225" s="64">
        <v>42613</v>
      </c>
      <c r="M225" s="3">
        <v>0</v>
      </c>
      <c r="S225" s="3">
        <v>0</v>
      </c>
      <c r="W225" s="3" t="s">
        <v>45</v>
      </c>
    </row>
    <row r="235" spans="4:23" x14ac:dyDescent="0.25">
      <c r="J235" s="3">
        <f t="shared" ref="J235:R235" si="1">SUM(J7:J234)</f>
        <v>0</v>
      </c>
      <c r="K235" s="3">
        <f t="shared" si="1"/>
        <v>0</v>
      </c>
      <c r="L235" s="3">
        <f t="shared" si="1"/>
        <v>0</v>
      </c>
      <c r="M235" s="3">
        <f t="shared" si="1"/>
        <v>0</v>
      </c>
      <c r="N235" s="3">
        <f t="shared" si="1"/>
        <v>0</v>
      </c>
      <c r="O235" s="3">
        <f t="shared" si="1"/>
        <v>0</v>
      </c>
      <c r="P235" s="3">
        <f t="shared" si="1"/>
        <v>0</v>
      </c>
      <c r="Q235" s="3">
        <f t="shared" si="1"/>
        <v>0</v>
      </c>
      <c r="R235" s="3">
        <f t="shared" si="1"/>
        <v>0</v>
      </c>
      <c r="S235" s="3">
        <f>SUM(S7:S234)</f>
        <v>0</v>
      </c>
    </row>
    <row r="501" spans="19:19" x14ac:dyDescent="0.25">
      <c r="S501" s="3">
        <f>SUM(S7:S500)</f>
        <v>0</v>
      </c>
    </row>
  </sheetData>
  <mergeCells count="8">
    <mergeCell ref="J36:J37"/>
    <mergeCell ref="E42:E43"/>
    <mergeCell ref="A4:G4"/>
    <mergeCell ref="A5:G5"/>
    <mergeCell ref="B6:B7"/>
    <mergeCell ref="C6:C7"/>
    <mergeCell ref="G6:G7"/>
    <mergeCell ref="A17:G17"/>
  </mergeCells>
  <printOptions horizontalCentered="1"/>
  <pageMargins left="0" right="0" top="0.74803149606299213" bottom="0.74803149606299213" header="0.31496062992125984" footer="0.31496062992125984"/>
  <pageSetup paperSize="9" scale="66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5"/>
  <sheetViews>
    <sheetView tabSelected="1" workbookViewId="0">
      <selection activeCell="G13" sqref="G13"/>
    </sheetView>
  </sheetViews>
  <sheetFormatPr baseColWidth="10" defaultRowHeight="15" x14ac:dyDescent="0.25"/>
  <cols>
    <col min="2" max="4" width="0" hidden="1" customWidth="1"/>
    <col min="5" max="5" width="21.5703125" customWidth="1"/>
    <col min="6" max="6" width="13.140625" customWidth="1"/>
    <col min="7" max="7" width="21.140625" customWidth="1"/>
    <col min="8" max="8" width="11.7109375" bestFit="1" customWidth="1"/>
    <col min="13" max="13" width="11.7109375" bestFit="1" customWidth="1"/>
  </cols>
  <sheetData>
    <row r="1" spans="1:39" x14ac:dyDescent="0.25">
      <c r="A1" s="102" t="s">
        <v>92</v>
      </c>
      <c r="B1" s="103" t="s">
        <v>93</v>
      </c>
      <c r="C1" s="103" t="s">
        <v>94</v>
      </c>
      <c r="D1" s="103" t="s">
        <v>95</v>
      </c>
      <c r="E1" s="103" t="s">
        <v>16</v>
      </c>
      <c r="F1" s="103" t="s">
        <v>96</v>
      </c>
      <c r="G1" s="103" t="s">
        <v>17</v>
      </c>
      <c r="H1" s="103" t="s">
        <v>97</v>
      </c>
      <c r="I1" s="103" t="s">
        <v>98</v>
      </c>
      <c r="J1" s="103" t="s">
        <v>99</v>
      </c>
      <c r="K1" s="103" t="s">
        <v>100</v>
      </c>
      <c r="L1" s="103" t="s">
        <v>42</v>
      </c>
      <c r="M1" s="103" t="s">
        <v>101</v>
      </c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</row>
    <row r="2" spans="1:39" s="97" customFormat="1" x14ac:dyDescent="0.25">
      <c r="A2" s="99">
        <v>43101</v>
      </c>
      <c r="B2" s="99"/>
      <c r="C2" s="99"/>
      <c r="D2" s="99"/>
      <c r="E2" s="98" t="s">
        <v>102</v>
      </c>
      <c r="F2" s="98" t="s">
        <v>55</v>
      </c>
      <c r="G2" s="98" t="s">
        <v>56</v>
      </c>
      <c r="H2" s="83">
        <v>0</v>
      </c>
      <c r="I2" s="83">
        <v>0</v>
      </c>
      <c r="J2" s="83">
        <v>0</v>
      </c>
      <c r="K2" s="83">
        <v>0</v>
      </c>
      <c r="L2" s="83">
        <v>0</v>
      </c>
      <c r="M2" s="83">
        <v>0</v>
      </c>
    </row>
    <row r="3" spans="1:39" x14ac:dyDescent="0.25">
      <c r="A3" s="104">
        <v>43103</v>
      </c>
      <c r="B3" s="104"/>
      <c r="C3" s="104"/>
      <c r="D3" s="104"/>
      <c r="E3" s="105" t="s">
        <v>103</v>
      </c>
      <c r="F3" s="105" t="s">
        <v>38</v>
      </c>
      <c r="G3" s="105" t="s">
        <v>104</v>
      </c>
      <c r="H3" s="106">
        <v>36178.17</v>
      </c>
      <c r="I3" s="106">
        <v>0</v>
      </c>
      <c r="J3" s="106">
        <v>0</v>
      </c>
      <c r="K3" s="106">
        <v>0</v>
      </c>
      <c r="L3" s="106">
        <v>6512.07</v>
      </c>
      <c r="M3" s="106">
        <v>42690.239999999998</v>
      </c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</row>
    <row r="4" spans="1:39" x14ac:dyDescent="0.25">
      <c r="A4" s="104">
        <v>43103</v>
      </c>
      <c r="B4" s="104"/>
      <c r="C4" s="104"/>
      <c r="D4" s="104"/>
      <c r="E4" s="105" t="s">
        <v>105</v>
      </c>
      <c r="F4" s="105" t="s">
        <v>38</v>
      </c>
      <c r="G4" s="105" t="s">
        <v>104</v>
      </c>
      <c r="H4" s="106">
        <v>20966.95</v>
      </c>
      <c r="I4" s="106">
        <v>0</v>
      </c>
      <c r="J4" s="106">
        <v>0</v>
      </c>
      <c r="K4" s="106">
        <v>0</v>
      </c>
      <c r="L4" s="106">
        <v>3774.05</v>
      </c>
      <c r="M4" s="106">
        <v>24741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</row>
    <row r="5" spans="1:39" x14ac:dyDescent="0.25">
      <c r="A5" s="104">
        <v>43103</v>
      </c>
      <c r="B5" s="104"/>
      <c r="C5" s="104"/>
      <c r="D5" s="104"/>
      <c r="E5" s="105" t="s">
        <v>106</v>
      </c>
      <c r="F5" s="105" t="s">
        <v>38</v>
      </c>
      <c r="G5" s="105" t="s">
        <v>104</v>
      </c>
      <c r="H5" s="106">
        <v>8063.39</v>
      </c>
      <c r="I5" s="106">
        <v>0</v>
      </c>
      <c r="J5" s="106">
        <v>0</v>
      </c>
      <c r="K5" s="106">
        <v>0</v>
      </c>
      <c r="L5" s="106">
        <v>1451.41</v>
      </c>
      <c r="M5" s="106">
        <v>9514.7999999999993</v>
      </c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</row>
    <row r="6" spans="1:39" x14ac:dyDescent="0.25">
      <c r="A6" s="104">
        <v>43103</v>
      </c>
      <c r="B6" s="104"/>
      <c r="C6" s="104"/>
      <c r="D6" s="104"/>
      <c r="E6" s="105" t="s">
        <v>107</v>
      </c>
      <c r="F6" s="105" t="s">
        <v>38</v>
      </c>
      <c r="G6" s="105" t="s">
        <v>104</v>
      </c>
      <c r="H6" s="106">
        <v>239760</v>
      </c>
      <c r="I6" s="106">
        <v>0</v>
      </c>
      <c r="J6" s="106">
        <v>0</v>
      </c>
      <c r="K6" s="106">
        <v>0</v>
      </c>
      <c r="L6" s="106">
        <v>43156.800000000003</v>
      </c>
      <c r="M6" s="106">
        <v>282916.8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</row>
    <row r="7" spans="1:39" x14ac:dyDescent="0.25">
      <c r="A7" s="104">
        <v>43105</v>
      </c>
      <c r="B7" s="104"/>
      <c r="C7" s="104"/>
      <c r="D7" s="104"/>
      <c r="E7" s="105" t="s">
        <v>108</v>
      </c>
      <c r="F7" s="105" t="s">
        <v>38</v>
      </c>
      <c r="G7" s="105" t="s">
        <v>104</v>
      </c>
      <c r="H7" s="106">
        <v>55944</v>
      </c>
      <c r="I7" s="106">
        <v>0</v>
      </c>
      <c r="J7" s="106">
        <v>0</v>
      </c>
      <c r="K7" s="106">
        <v>0</v>
      </c>
      <c r="L7" s="106">
        <v>10069.92</v>
      </c>
      <c r="M7" s="106">
        <v>66013.919999999998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</row>
    <row r="8" spans="1:39" x14ac:dyDescent="0.25">
      <c r="A8" s="104">
        <v>43105</v>
      </c>
      <c r="B8" s="104"/>
      <c r="C8" s="104"/>
      <c r="D8" s="104"/>
      <c r="E8" s="105" t="s">
        <v>109</v>
      </c>
      <c r="F8" s="105" t="s">
        <v>38</v>
      </c>
      <c r="G8" s="105" t="s">
        <v>104</v>
      </c>
      <c r="H8" s="106">
        <v>30476.44</v>
      </c>
      <c r="I8" s="106">
        <v>0</v>
      </c>
      <c r="J8" s="106">
        <v>0</v>
      </c>
      <c r="K8" s="106">
        <v>0</v>
      </c>
      <c r="L8" s="106">
        <v>5485.76</v>
      </c>
      <c r="M8" s="106">
        <v>35962.199999999997</v>
      </c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</row>
    <row r="9" spans="1:39" x14ac:dyDescent="0.25">
      <c r="A9" s="104">
        <v>43105</v>
      </c>
      <c r="B9" s="104"/>
      <c r="C9" s="104"/>
      <c r="D9" s="104"/>
      <c r="E9" s="105" t="s">
        <v>110</v>
      </c>
      <c r="F9" s="105" t="s">
        <v>38</v>
      </c>
      <c r="G9" s="105" t="s">
        <v>104</v>
      </c>
      <c r="H9" s="106">
        <v>0</v>
      </c>
      <c r="I9" s="106">
        <v>0</v>
      </c>
      <c r="J9" s="106">
        <v>0</v>
      </c>
      <c r="K9" s="106">
        <v>8583.84</v>
      </c>
      <c r="L9" s="106">
        <v>0</v>
      </c>
      <c r="M9" s="106">
        <v>8583.84</v>
      </c>
    </row>
    <row r="10" spans="1:39" x14ac:dyDescent="0.25">
      <c r="A10" s="104">
        <v>43105</v>
      </c>
      <c r="B10" s="104"/>
      <c r="C10" s="104"/>
      <c r="D10" s="104"/>
      <c r="E10" s="105" t="s">
        <v>111</v>
      </c>
      <c r="F10" s="105" t="s">
        <v>38</v>
      </c>
      <c r="G10" s="105" t="s">
        <v>104</v>
      </c>
      <c r="H10" s="106">
        <v>0</v>
      </c>
      <c r="I10" s="106">
        <v>0</v>
      </c>
      <c r="J10" s="106">
        <v>0</v>
      </c>
      <c r="K10" s="106">
        <v>14130</v>
      </c>
      <c r="L10" s="106">
        <v>0</v>
      </c>
      <c r="M10" s="106">
        <v>14130</v>
      </c>
    </row>
    <row r="11" spans="1:39" x14ac:dyDescent="0.25">
      <c r="A11" s="104">
        <v>43105</v>
      </c>
      <c r="B11" s="104"/>
      <c r="C11" s="104"/>
      <c r="D11" s="104"/>
      <c r="E11" s="105" t="s">
        <v>112</v>
      </c>
      <c r="F11" s="105" t="s">
        <v>38</v>
      </c>
      <c r="G11" s="105" t="s">
        <v>104</v>
      </c>
      <c r="H11" s="106">
        <v>0</v>
      </c>
      <c r="I11" s="106">
        <v>0</v>
      </c>
      <c r="J11" s="106">
        <v>0</v>
      </c>
      <c r="K11" s="106">
        <v>195111</v>
      </c>
      <c r="L11" s="106">
        <v>0</v>
      </c>
      <c r="M11" s="106">
        <v>195111</v>
      </c>
    </row>
    <row r="12" spans="1:39" x14ac:dyDescent="0.25">
      <c r="A12" s="104">
        <v>43105</v>
      </c>
      <c r="B12" s="104"/>
      <c r="C12" s="104"/>
      <c r="D12" s="104"/>
      <c r="E12" s="105" t="s">
        <v>113</v>
      </c>
      <c r="F12" s="105" t="s">
        <v>38</v>
      </c>
      <c r="G12" s="105" t="s">
        <v>104</v>
      </c>
      <c r="H12" s="106">
        <v>6809.65</v>
      </c>
      <c r="I12" s="106">
        <v>0</v>
      </c>
      <c r="J12" s="106">
        <v>0</v>
      </c>
      <c r="K12" s="106">
        <v>0</v>
      </c>
      <c r="L12" s="106">
        <v>1225.74</v>
      </c>
      <c r="M12" s="106">
        <v>8035.39</v>
      </c>
    </row>
    <row r="13" spans="1:39" x14ac:dyDescent="0.25">
      <c r="A13" s="104">
        <v>43105</v>
      </c>
      <c r="B13" s="104"/>
      <c r="C13" s="104"/>
      <c r="D13" s="104"/>
      <c r="E13" s="105" t="s">
        <v>114</v>
      </c>
      <c r="F13" s="105" t="s">
        <v>38</v>
      </c>
      <c r="G13" s="105" t="s">
        <v>104</v>
      </c>
      <c r="H13" s="106">
        <v>0</v>
      </c>
      <c r="I13" s="106">
        <v>0</v>
      </c>
      <c r="J13" s="106">
        <v>0</v>
      </c>
      <c r="K13" s="106">
        <v>2772.06</v>
      </c>
      <c r="L13" s="106">
        <v>0</v>
      </c>
      <c r="M13" s="106">
        <v>2772.06</v>
      </c>
    </row>
    <row r="14" spans="1:39" x14ac:dyDescent="0.25">
      <c r="A14" s="104">
        <v>43105</v>
      </c>
      <c r="B14" s="104"/>
      <c r="C14" s="104"/>
      <c r="D14" s="104"/>
      <c r="E14" s="105" t="s">
        <v>115</v>
      </c>
      <c r="F14" s="105" t="s">
        <v>38</v>
      </c>
      <c r="G14" s="105" t="s">
        <v>104</v>
      </c>
      <c r="H14" s="106">
        <v>2015.18</v>
      </c>
      <c r="I14" s="106">
        <v>0</v>
      </c>
      <c r="J14" s="106">
        <v>0</v>
      </c>
      <c r="K14" s="106">
        <v>0</v>
      </c>
      <c r="L14" s="106">
        <v>362.73</v>
      </c>
      <c r="M14" s="106">
        <v>2377.91</v>
      </c>
    </row>
    <row r="15" spans="1:39" x14ac:dyDescent="0.25">
      <c r="A15" s="104">
        <v>43105</v>
      </c>
      <c r="B15" s="104"/>
      <c r="C15" s="104"/>
      <c r="D15" s="104"/>
      <c r="E15" s="105" t="s">
        <v>116</v>
      </c>
      <c r="F15" s="105" t="s">
        <v>38</v>
      </c>
      <c r="G15" s="105" t="s">
        <v>104</v>
      </c>
      <c r="H15" s="106">
        <v>0</v>
      </c>
      <c r="I15" s="106">
        <v>0</v>
      </c>
      <c r="J15" s="106">
        <v>0</v>
      </c>
      <c r="K15" s="106">
        <v>47572.34</v>
      </c>
      <c r="L15" s="106">
        <v>0</v>
      </c>
      <c r="M15" s="106">
        <v>47572.34</v>
      </c>
    </row>
    <row r="16" spans="1:39" x14ac:dyDescent="0.25">
      <c r="A16" s="104">
        <v>43108</v>
      </c>
      <c r="B16" s="104"/>
      <c r="C16" s="104"/>
      <c r="D16" s="104"/>
      <c r="E16" s="105" t="s">
        <v>117</v>
      </c>
      <c r="F16" s="105" t="s">
        <v>38</v>
      </c>
      <c r="G16" s="105" t="s">
        <v>104</v>
      </c>
      <c r="H16" s="106">
        <v>5994</v>
      </c>
      <c r="I16" s="106">
        <v>0</v>
      </c>
      <c r="J16" s="106">
        <v>0</v>
      </c>
      <c r="K16" s="106">
        <v>0</v>
      </c>
      <c r="L16" s="106">
        <v>1078.92</v>
      </c>
      <c r="M16" s="106">
        <v>7072.92</v>
      </c>
    </row>
    <row r="17" spans="1:13" x14ac:dyDescent="0.25">
      <c r="A17" s="104">
        <v>43108</v>
      </c>
      <c r="B17" s="104"/>
      <c r="C17" s="104"/>
      <c r="D17" s="104"/>
      <c r="E17" s="105" t="s">
        <v>118</v>
      </c>
      <c r="F17" s="105" t="s">
        <v>38</v>
      </c>
      <c r="G17" s="105" t="s">
        <v>104</v>
      </c>
      <c r="H17" s="106">
        <v>105894</v>
      </c>
      <c r="I17" s="106">
        <v>0</v>
      </c>
      <c r="J17" s="106">
        <v>0</v>
      </c>
      <c r="K17" s="106">
        <v>0</v>
      </c>
      <c r="L17" s="106">
        <v>19060.919999999998</v>
      </c>
      <c r="M17" s="106">
        <v>124954.92</v>
      </c>
    </row>
    <row r="18" spans="1:13" x14ac:dyDescent="0.25">
      <c r="A18" s="104">
        <v>43108</v>
      </c>
      <c r="B18" s="104"/>
      <c r="C18" s="104"/>
      <c r="D18" s="104"/>
      <c r="E18" s="105" t="s">
        <v>119</v>
      </c>
      <c r="F18" s="105" t="s">
        <v>38</v>
      </c>
      <c r="G18" s="105" t="s">
        <v>104</v>
      </c>
      <c r="H18" s="106">
        <v>55315.68</v>
      </c>
      <c r="I18" s="106">
        <v>0</v>
      </c>
      <c r="J18" s="106">
        <v>0</v>
      </c>
      <c r="K18" s="106">
        <v>0</v>
      </c>
      <c r="L18" s="106">
        <v>9956.82</v>
      </c>
      <c r="M18" s="106">
        <v>65272.5</v>
      </c>
    </row>
    <row r="19" spans="1:13" x14ac:dyDescent="0.25">
      <c r="A19" s="104">
        <v>43108</v>
      </c>
      <c r="B19" s="104"/>
      <c r="C19" s="104"/>
      <c r="D19" s="104"/>
      <c r="E19" s="105" t="s">
        <v>120</v>
      </c>
      <c r="F19" s="105" t="s">
        <v>49</v>
      </c>
      <c r="G19" s="105" t="s">
        <v>50</v>
      </c>
      <c r="H19" s="106">
        <v>2818.8</v>
      </c>
      <c r="I19" s="106">
        <v>0</v>
      </c>
      <c r="J19" s="106">
        <v>0</v>
      </c>
      <c r="K19" s="106">
        <v>0</v>
      </c>
      <c r="L19" s="106">
        <v>507.38</v>
      </c>
      <c r="M19" s="106">
        <v>3326.18</v>
      </c>
    </row>
    <row r="20" spans="1:13" x14ac:dyDescent="0.25">
      <c r="A20" s="104">
        <v>43109</v>
      </c>
      <c r="B20" s="104"/>
      <c r="C20" s="104"/>
      <c r="D20" s="104"/>
      <c r="E20" s="105" t="s">
        <v>121</v>
      </c>
      <c r="F20" s="105" t="s">
        <v>38</v>
      </c>
      <c r="G20" s="105" t="s">
        <v>104</v>
      </c>
      <c r="H20" s="106">
        <v>0</v>
      </c>
      <c r="I20" s="106">
        <v>0</v>
      </c>
      <c r="J20" s="106">
        <v>0</v>
      </c>
      <c r="K20" s="106">
        <v>11224.08</v>
      </c>
      <c r="L20" s="106">
        <v>0</v>
      </c>
      <c r="M20" s="106">
        <v>11224.08</v>
      </c>
    </row>
    <row r="21" spans="1:13" x14ac:dyDescent="0.25">
      <c r="A21" s="104">
        <v>43109</v>
      </c>
      <c r="B21" s="104"/>
      <c r="C21" s="104"/>
      <c r="D21" s="104"/>
      <c r="E21" s="105" t="s">
        <v>122</v>
      </c>
      <c r="F21" s="105" t="s">
        <v>38</v>
      </c>
      <c r="G21" s="105" t="s">
        <v>104</v>
      </c>
      <c r="H21" s="106">
        <v>0</v>
      </c>
      <c r="I21" s="106">
        <v>0</v>
      </c>
      <c r="J21" s="106">
        <v>0</v>
      </c>
      <c r="K21" s="106">
        <v>78044.399999999994</v>
      </c>
      <c r="L21" s="106">
        <v>0</v>
      </c>
      <c r="M21" s="106">
        <v>78044.399999999994</v>
      </c>
    </row>
    <row r="22" spans="1:13" x14ac:dyDescent="0.25">
      <c r="A22" s="104">
        <v>43109</v>
      </c>
      <c r="B22" s="104"/>
      <c r="C22" s="104"/>
      <c r="D22" s="104"/>
      <c r="E22" s="105" t="s">
        <v>123</v>
      </c>
      <c r="F22" s="105" t="s">
        <v>38</v>
      </c>
      <c r="G22" s="105" t="s">
        <v>104</v>
      </c>
      <c r="H22" s="106">
        <v>572.91999999999996</v>
      </c>
      <c r="I22" s="106">
        <v>0</v>
      </c>
      <c r="J22" s="106">
        <v>0</v>
      </c>
      <c r="K22" s="106">
        <v>0</v>
      </c>
      <c r="L22" s="106">
        <v>103.12</v>
      </c>
      <c r="M22" s="106">
        <v>676.04</v>
      </c>
    </row>
    <row r="23" spans="1:13" x14ac:dyDescent="0.25">
      <c r="A23" s="104">
        <v>43109</v>
      </c>
      <c r="B23" s="104"/>
      <c r="C23" s="104"/>
      <c r="D23" s="104"/>
      <c r="E23" s="105" t="s">
        <v>124</v>
      </c>
      <c r="F23" s="105" t="s">
        <v>38</v>
      </c>
      <c r="G23" s="105" t="s">
        <v>104</v>
      </c>
      <c r="H23" s="106">
        <v>0</v>
      </c>
      <c r="I23" s="106">
        <v>0</v>
      </c>
      <c r="J23" s="106">
        <v>0</v>
      </c>
      <c r="K23" s="106">
        <v>2310.3000000000002</v>
      </c>
      <c r="L23" s="106">
        <v>0</v>
      </c>
      <c r="M23" s="106">
        <v>2310.3000000000002</v>
      </c>
    </row>
    <row r="24" spans="1:13" x14ac:dyDescent="0.25">
      <c r="A24" s="104">
        <v>43109</v>
      </c>
      <c r="B24" s="104"/>
      <c r="C24" s="104"/>
      <c r="D24" s="104"/>
      <c r="E24" s="105" t="s">
        <v>125</v>
      </c>
      <c r="F24" s="105" t="s">
        <v>38</v>
      </c>
      <c r="G24" s="105" t="s">
        <v>104</v>
      </c>
      <c r="H24" s="106">
        <v>0</v>
      </c>
      <c r="I24" s="106">
        <v>0</v>
      </c>
      <c r="J24" s="106">
        <v>0</v>
      </c>
      <c r="K24" s="106">
        <v>22745.57</v>
      </c>
      <c r="L24" s="106">
        <v>0</v>
      </c>
      <c r="M24" s="106">
        <v>22745.57</v>
      </c>
    </row>
    <row r="25" spans="1:13" x14ac:dyDescent="0.25">
      <c r="A25" s="104">
        <v>43109</v>
      </c>
      <c r="B25" s="104"/>
      <c r="C25" s="104"/>
      <c r="D25" s="104"/>
      <c r="E25" s="105" t="s">
        <v>126</v>
      </c>
      <c r="F25" s="105" t="s">
        <v>38</v>
      </c>
      <c r="G25" s="105" t="s">
        <v>104</v>
      </c>
      <c r="H25" s="106">
        <v>2055.44</v>
      </c>
      <c r="I25" s="106">
        <v>0</v>
      </c>
      <c r="J25" s="106">
        <v>0</v>
      </c>
      <c r="K25" s="106">
        <v>0</v>
      </c>
      <c r="L25" s="106">
        <v>369.98</v>
      </c>
      <c r="M25" s="106">
        <v>2425.42</v>
      </c>
    </row>
    <row r="26" spans="1:13" x14ac:dyDescent="0.25">
      <c r="A26" s="104">
        <v>43111</v>
      </c>
      <c r="B26" s="104"/>
      <c r="C26" s="104"/>
      <c r="D26" s="104"/>
      <c r="E26" s="105" t="s">
        <v>127</v>
      </c>
      <c r="F26" s="105" t="s">
        <v>49</v>
      </c>
      <c r="G26" s="105" t="s">
        <v>50</v>
      </c>
      <c r="H26" s="106">
        <v>3874.18</v>
      </c>
      <c r="I26" s="106">
        <v>0</v>
      </c>
      <c r="J26" s="106">
        <v>0</v>
      </c>
      <c r="K26" s="106">
        <v>0</v>
      </c>
      <c r="L26" s="106">
        <v>697.35</v>
      </c>
      <c r="M26" s="106">
        <v>4571.53</v>
      </c>
    </row>
    <row r="27" spans="1:13" x14ac:dyDescent="0.25">
      <c r="A27" s="104">
        <v>43111</v>
      </c>
      <c r="B27" s="104"/>
      <c r="C27" s="104"/>
      <c r="D27" s="104"/>
      <c r="E27" s="105" t="s">
        <v>128</v>
      </c>
      <c r="F27" s="105" t="s">
        <v>49</v>
      </c>
      <c r="G27" s="105" t="s">
        <v>50</v>
      </c>
      <c r="H27" s="106">
        <v>0</v>
      </c>
      <c r="I27" s="106">
        <v>0</v>
      </c>
      <c r="J27" s="106">
        <v>0</v>
      </c>
      <c r="K27" s="106">
        <v>4237.38</v>
      </c>
      <c r="L27" s="106">
        <v>0</v>
      </c>
      <c r="M27" s="106">
        <v>4237.38</v>
      </c>
    </row>
    <row r="28" spans="1:13" x14ac:dyDescent="0.25">
      <c r="A28" s="104">
        <v>43111</v>
      </c>
      <c r="B28" s="104"/>
      <c r="C28" s="104"/>
      <c r="D28" s="104"/>
      <c r="E28" s="105" t="s">
        <v>129</v>
      </c>
      <c r="F28" s="105" t="s">
        <v>49</v>
      </c>
      <c r="G28" s="105" t="s">
        <v>50</v>
      </c>
      <c r="H28" s="106">
        <v>2208.9499999999998</v>
      </c>
      <c r="I28" s="106">
        <v>0</v>
      </c>
      <c r="J28" s="106">
        <v>0</v>
      </c>
      <c r="K28" s="106">
        <v>0</v>
      </c>
      <c r="L28" s="106">
        <v>397.61</v>
      </c>
      <c r="M28" s="106">
        <v>2606.56</v>
      </c>
    </row>
    <row r="29" spans="1:13" x14ac:dyDescent="0.25">
      <c r="A29" s="104">
        <v>43111</v>
      </c>
      <c r="B29" s="104"/>
      <c r="C29" s="104"/>
      <c r="D29" s="104"/>
      <c r="E29" s="105" t="s">
        <v>130</v>
      </c>
      <c r="F29" s="105" t="s">
        <v>49</v>
      </c>
      <c r="G29" s="105" t="s">
        <v>50</v>
      </c>
      <c r="H29" s="106">
        <v>0</v>
      </c>
      <c r="I29" s="106">
        <v>0</v>
      </c>
      <c r="J29" s="106">
        <v>0</v>
      </c>
      <c r="K29" s="106">
        <v>5229.71</v>
      </c>
      <c r="L29" s="106">
        <v>0</v>
      </c>
      <c r="M29" s="106">
        <v>5229.71</v>
      </c>
    </row>
    <row r="30" spans="1:13" x14ac:dyDescent="0.25">
      <c r="A30" s="104">
        <v>43111</v>
      </c>
      <c r="B30" s="104"/>
      <c r="C30" s="104"/>
      <c r="D30" s="104"/>
      <c r="E30" s="105" t="s">
        <v>131</v>
      </c>
      <c r="F30" s="105" t="s">
        <v>38</v>
      </c>
      <c r="G30" s="105" t="s">
        <v>104</v>
      </c>
      <c r="H30" s="106">
        <v>95904</v>
      </c>
      <c r="I30" s="106">
        <v>0</v>
      </c>
      <c r="J30" s="106">
        <v>0</v>
      </c>
      <c r="K30" s="106">
        <v>0</v>
      </c>
      <c r="L30" s="106">
        <v>17262.72</v>
      </c>
      <c r="M30" s="106">
        <v>113166.72</v>
      </c>
    </row>
    <row r="31" spans="1:13" x14ac:dyDescent="0.25">
      <c r="A31" s="104">
        <v>43112</v>
      </c>
      <c r="B31" s="104"/>
      <c r="C31" s="104"/>
      <c r="D31" s="104"/>
      <c r="E31" s="105" t="s">
        <v>132</v>
      </c>
      <c r="F31" s="105" t="s">
        <v>55</v>
      </c>
      <c r="G31" s="105" t="s">
        <v>56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</row>
    <row r="32" spans="1:13" x14ac:dyDescent="0.25">
      <c r="A32" s="104">
        <v>43112</v>
      </c>
      <c r="B32" s="104"/>
      <c r="C32" s="104"/>
      <c r="D32" s="104"/>
      <c r="E32" s="105" t="s">
        <v>133</v>
      </c>
      <c r="F32" s="105" t="s">
        <v>55</v>
      </c>
      <c r="G32" s="105" t="s">
        <v>56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</row>
    <row r="33" spans="1:13" x14ac:dyDescent="0.25">
      <c r="A33" s="104">
        <v>43112</v>
      </c>
      <c r="B33" s="104"/>
      <c r="C33" s="104"/>
      <c r="D33" s="104"/>
      <c r="E33" s="105" t="s">
        <v>134</v>
      </c>
      <c r="F33" s="105" t="s">
        <v>38</v>
      </c>
      <c r="G33" s="105" t="s">
        <v>104</v>
      </c>
      <c r="H33" s="106">
        <v>0</v>
      </c>
      <c r="I33" s="106">
        <v>0</v>
      </c>
      <c r="J33" s="106">
        <v>0</v>
      </c>
      <c r="K33" s="106">
        <v>348294.96</v>
      </c>
      <c r="L33" s="106">
        <v>0</v>
      </c>
      <c r="M33" s="106">
        <v>348294.96</v>
      </c>
    </row>
    <row r="34" spans="1:13" x14ac:dyDescent="0.25">
      <c r="A34" s="104">
        <v>43112</v>
      </c>
      <c r="B34" s="104"/>
      <c r="C34" s="104"/>
      <c r="D34" s="104"/>
      <c r="E34" s="105" t="s">
        <v>135</v>
      </c>
      <c r="F34" s="105" t="s">
        <v>38</v>
      </c>
      <c r="G34" s="105" t="s">
        <v>104</v>
      </c>
      <c r="H34" s="106">
        <v>0</v>
      </c>
      <c r="I34" s="106">
        <v>0</v>
      </c>
      <c r="J34" s="106">
        <v>0</v>
      </c>
      <c r="K34" s="106">
        <v>4291.92</v>
      </c>
      <c r="L34" s="106">
        <v>0</v>
      </c>
      <c r="M34" s="106">
        <v>4291.92</v>
      </c>
    </row>
    <row r="35" spans="1:13" x14ac:dyDescent="0.25">
      <c r="A35" s="104">
        <v>43112</v>
      </c>
      <c r="B35" s="104"/>
      <c r="C35" s="104"/>
      <c r="D35" s="104"/>
      <c r="E35" s="105" t="s">
        <v>136</v>
      </c>
      <c r="F35" s="105" t="s">
        <v>38</v>
      </c>
      <c r="G35" s="105" t="s">
        <v>104</v>
      </c>
      <c r="H35" s="106">
        <v>0</v>
      </c>
      <c r="I35" s="106">
        <v>0</v>
      </c>
      <c r="J35" s="106">
        <v>0</v>
      </c>
      <c r="K35" s="106">
        <v>1734.36</v>
      </c>
      <c r="L35" s="106">
        <v>0</v>
      </c>
      <c r="M35" s="106">
        <v>1734.36</v>
      </c>
    </row>
    <row r="36" spans="1:13" x14ac:dyDescent="0.25">
      <c r="A36" s="104">
        <v>43112</v>
      </c>
      <c r="B36" s="104"/>
      <c r="C36" s="104"/>
      <c r="D36" s="104"/>
      <c r="E36" s="105" t="s">
        <v>137</v>
      </c>
      <c r="F36" s="105" t="s">
        <v>55</v>
      </c>
      <c r="G36" s="105" t="s">
        <v>56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</row>
    <row r="37" spans="1:13" x14ac:dyDescent="0.25">
      <c r="A37" s="104">
        <v>43112</v>
      </c>
      <c r="B37" s="104"/>
      <c r="C37" s="104"/>
      <c r="D37" s="104"/>
      <c r="E37" s="105" t="s">
        <v>138</v>
      </c>
      <c r="F37" s="105" t="s">
        <v>55</v>
      </c>
      <c r="G37" s="105" t="s">
        <v>56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</row>
    <row r="38" spans="1:13" x14ac:dyDescent="0.25">
      <c r="A38" s="104">
        <v>43112</v>
      </c>
      <c r="B38" s="104"/>
      <c r="C38" s="104"/>
      <c r="D38" s="104"/>
      <c r="E38" s="105" t="s">
        <v>139</v>
      </c>
      <c r="F38" s="105" t="s">
        <v>55</v>
      </c>
      <c r="G38" s="105" t="s">
        <v>56</v>
      </c>
      <c r="H38" s="106">
        <v>0</v>
      </c>
      <c r="I38" s="106">
        <v>0</v>
      </c>
      <c r="J38" s="106">
        <v>0</v>
      </c>
      <c r="K38" s="106">
        <v>0</v>
      </c>
      <c r="L38" s="106">
        <v>0</v>
      </c>
      <c r="M38" s="106">
        <v>0</v>
      </c>
    </row>
    <row r="39" spans="1:13" x14ac:dyDescent="0.25">
      <c r="A39" s="104">
        <v>43112</v>
      </c>
      <c r="B39" s="104"/>
      <c r="C39" s="104"/>
      <c r="D39" s="104"/>
      <c r="E39" s="105" t="s">
        <v>140</v>
      </c>
      <c r="F39" s="105" t="s">
        <v>38</v>
      </c>
      <c r="G39" s="105" t="s">
        <v>104</v>
      </c>
      <c r="H39" s="106">
        <v>0</v>
      </c>
      <c r="I39" s="106">
        <v>0</v>
      </c>
      <c r="J39" s="106">
        <v>0</v>
      </c>
      <c r="K39" s="106">
        <v>14285.25</v>
      </c>
      <c r="L39" s="106">
        <v>0</v>
      </c>
      <c r="M39" s="106">
        <v>14285.25</v>
      </c>
    </row>
    <row r="40" spans="1:13" x14ac:dyDescent="0.25">
      <c r="A40" s="104">
        <v>43112</v>
      </c>
      <c r="B40" s="104"/>
      <c r="C40" s="104"/>
      <c r="D40" s="104"/>
      <c r="E40" s="105" t="s">
        <v>141</v>
      </c>
      <c r="F40" s="105" t="s">
        <v>38</v>
      </c>
      <c r="G40" s="105" t="s">
        <v>104</v>
      </c>
      <c r="H40" s="106">
        <v>1719.89</v>
      </c>
      <c r="I40" s="106">
        <v>0</v>
      </c>
      <c r="J40" s="106">
        <v>0</v>
      </c>
      <c r="K40" s="106">
        <v>0</v>
      </c>
      <c r="L40" s="106">
        <v>309.58</v>
      </c>
      <c r="M40" s="106">
        <v>2029.47</v>
      </c>
    </row>
    <row r="41" spans="1:13" x14ac:dyDescent="0.25">
      <c r="A41" s="104">
        <v>43113</v>
      </c>
      <c r="B41" s="104"/>
      <c r="C41" s="104"/>
      <c r="D41" s="104"/>
      <c r="E41" s="105" t="s">
        <v>142</v>
      </c>
      <c r="F41" s="105" t="s">
        <v>49</v>
      </c>
      <c r="G41" s="105" t="s">
        <v>50</v>
      </c>
      <c r="H41" s="106">
        <v>0</v>
      </c>
      <c r="I41" s="106">
        <v>0</v>
      </c>
      <c r="J41" s="106">
        <v>0</v>
      </c>
      <c r="K41" s="106">
        <v>44154.45</v>
      </c>
      <c r="L41" s="106">
        <v>0</v>
      </c>
      <c r="M41" s="106">
        <v>44154.45</v>
      </c>
    </row>
    <row r="42" spans="1:13" x14ac:dyDescent="0.25">
      <c r="A42" s="104">
        <v>43113</v>
      </c>
      <c r="B42" s="104"/>
      <c r="C42" s="104"/>
      <c r="D42" s="104"/>
      <c r="E42" s="105" t="s">
        <v>143</v>
      </c>
      <c r="F42" s="105" t="s">
        <v>49</v>
      </c>
      <c r="G42" s="105" t="s">
        <v>50</v>
      </c>
      <c r="H42" s="106">
        <v>0</v>
      </c>
      <c r="I42" s="106">
        <v>0</v>
      </c>
      <c r="J42" s="106">
        <v>0</v>
      </c>
      <c r="K42" s="106">
        <v>4289.5200000000004</v>
      </c>
      <c r="L42" s="106">
        <v>0</v>
      </c>
      <c r="M42" s="106">
        <v>4289.5200000000004</v>
      </c>
    </row>
    <row r="43" spans="1:13" x14ac:dyDescent="0.25">
      <c r="A43" s="104">
        <v>43113</v>
      </c>
      <c r="B43" s="104"/>
      <c r="C43" s="104"/>
      <c r="D43" s="104"/>
      <c r="E43" s="105" t="s">
        <v>144</v>
      </c>
      <c r="F43" s="105" t="s">
        <v>49</v>
      </c>
      <c r="G43" s="105" t="s">
        <v>50</v>
      </c>
      <c r="H43" s="106">
        <v>924.96</v>
      </c>
      <c r="I43" s="106">
        <v>0</v>
      </c>
      <c r="J43" s="106">
        <v>0</v>
      </c>
      <c r="K43" s="106">
        <v>0</v>
      </c>
      <c r="L43" s="106">
        <v>166.49</v>
      </c>
      <c r="M43" s="106">
        <v>1091.45</v>
      </c>
    </row>
    <row r="44" spans="1:13" x14ac:dyDescent="0.25">
      <c r="A44" s="104">
        <v>43115</v>
      </c>
      <c r="B44" s="104"/>
      <c r="C44" s="104"/>
      <c r="D44" s="104"/>
      <c r="E44" s="105" t="s">
        <v>145</v>
      </c>
      <c r="F44" s="105" t="s">
        <v>55</v>
      </c>
      <c r="G44" s="105" t="s">
        <v>56</v>
      </c>
      <c r="H44" s="106">
        <v>0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</row>
    <row r="45" spans="1:13" x14ac:dyDescent="0.25">
      <c r="A45" s="104">
        <v>43115</v>
      </c>
      <c r="B45" s="104"/>
      <c r="C45" s="104"/>
      <c r="D45" s="104"/>
      <c r="E45" s="105" t="s">
        <v>146</v>
      </c>
      <c r="F45" s="105" t="s">
        <v>55</v>
      </c>
      <c r="G45" s="105" t="s">
        <v>56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</row>
    <row r="46" spans="1:13" x14ac:dyDescent="0.25">
      <c r="A46" s="104">
        <v>43115</v>
      </c>
      <c r="B46" s="104"/>
      <c r="C46" s="104"/>
      <c r="D46" s="104"/>
      <c r="E46" s="105" t="s">
        <v>147</v>
      </c>
      <c r="F46" s="105" t="s">
        <v>55</v>
      </c>
      <c r="G46" s="105" t="s">
        <v>56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</row>
    <row r="47" spans="1:13" x14ac:dyDescent="0.25">
      <c r="A47" s="104">
        <v>43115</v>
      </c>
      <c r="B47" s="104"/>
      <c r="C47" s="104"/>
      <c r="D47" s="104"/>
      <c r="E47" s="105" t="s">
        <v>148</v>
      </c>
      <c r="F47" s="105" t="s">
        <v>55</v>
      </c>
      <c r="G47" s="105" t="s">
        <v>56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</row>
    <row r="48" spans="1:13" x14ac:dyDescent="0.25">
      <c r="A48" s="104">
        <v>43115</v>
      </c>
      <c r="B48" s="104"/>
      <c r="C48" s="104"/>
      <c r="D48" s="104"/>
      <c r="E48" s="105" t="s">
        <v>149</v>
      </c>
      <c r="F48" s="105" t="s">
        <v>38</v>
      </c>
      <c r="G48" s="105" t="s">
        <v>104</v>
      </c>
      <c r="H48" s="106">
        <v>0</v>
      </c>
      <c r="I48" s="106">
        <v>0</v>
      </c>
      <c r="J48" s="106">
        <v>0</v>
      </c>
      <c r="K48" s="106">
        <v>149397.6</v>
      </c>
      <c r="L48" s="106">
        <v>0</v>
      </c>
      <c r="M48" s="106">
        <v>149397.6</v>
      </c>
    </row>
    <row r="49" spans="1:13" x14ac:dyDescent="0.25">
      <c r="A49" s="104">
        <v>43115</v>
      </c>
      <c r="B49" s="104"/>
      <c r="C49" s="104"/>
      <c r="D49" s="104"/>
      <c r="E49" s="105" t="s">
        <v>150</v>
      </c>
      <c r="F49" s="105" t="s">
        <v>38</v>
      </c>
      <c r="G49" s="105" t="s">
        <v>104</v>
      </c>
      <c r="H49" s="106">
        <v>0</v>
      </c>
      <c r="I49" s="106">
        <v>0</v>
      </c>
      <c r="J49" s="106">
        <v>0</v>
      </c>
      <c r="K49" s="106">
        <v>2826</v>
      </c>
      <c r="L49" s="106">
        <v>0</v>
      </c>
      <c r="M49" s="106">
        <v>2826</v>
      </c>
    </row>
    <row r="50" spans="1:13" x14ac:dyDescent="0.25">
      <c r="A50" s="104">
        <v>43115</v>
      </c>
      <c r="B50" s="104"/>
      <c r="C50" s="104"/>
      <c r="D50" s="104"/>
      <c r="E50" s="105" t="s">
        <v>151</v>
      </c>
      <c r="F50" s="105" t="s">
        <v>38</v>
      </c>
      <c r="G50" s="105" t="s">
        <v>104</v>
      </c>
      <c r="H50" s="106">
        <v>0</v>
      </c>
      <c r="I50" s="106">
        <v>0</v>
      </c>
      <c r="J50" s="106">
        <v>0</v>
      </c>
      <c r="K50" s="106">
        <v>12700.8</v>
      </c>
      <c r="L50" s="106">
        <v>0</v>
      </c>
      <c r="M50" s="106">
        <v>12700.8</v>
      </c>
    </row>
    <row r="51" spans="1:13" x14ac:dyDescent="0.25">
      <c r="A51" s="104">
        <v>43115</v>
      </c>
      <c r="B51" s="104"/>
      <c r="C51" s="104"/>
      <c r="D51" s="104"/>
      <c r="E51" s="105" t="s">
        <v>152</v>
      </c>
      <c r="F51" s="105" t="s">
        <v>38</v>
      </c>
      <c r="G51" s="105" t="s">
        <v>104</v>
      </c>
      <c r="H51" s="106">
        <v>0</v>
      </c>
      <c r="I51" s="106">
        <v>0</v>
      </c>
      <c r="J51" s="106">
        <v>0</v>
      </c>
      <c r="K51" s="106">
        <v>21963.87</v>
      </c>
      <c r="L51" s="106">
        <v>0</v>
      </c>
      <c r="M51" s="106">
        <v>21963.87</v>
      </c>
    </row>
    <row r="52" spans="1:13" x14ac:dyDescent="0.25">
      <c r="A52" s="104">
        <v>43115</v>
      </c>
      <c r="B52" s="104"/>
      <c r="C52" s="104"/>
      <c r="D52" s="104"/>
      <c r="E52" s="105" t="s">
        <v>152</v>
      </c>
      <c r="F52" s="105" t="s">
        <v>38</v>
      </c>
      <c r="G52" s="105" t="s">
        <v>104</v>
      </c>
      <c r="H52" s="106">
        <v>0</v>
      </c>
      <c r="I52" s="106">
        <v>0</v>
      </c>
      <c r="J52" s="106">
        <v>0</v>
      </c>
      <c r="K52" s="106">
        <v>21963.87</v>
      </c>
      <c r="L52" s="106">
        <v>0</v>
      </c>
      <c r="M52" s="106">
        <v>21963.87</v>
      </c>
    </row>
    <row r="53" spans="1:13" x14ac:dyDescent="0.25">
      <c r="A53" s="104">
        <v>43115</v>
      </c>
      <c r="B53" s="104"/>
      <c r="C53" s="104"/>
      <c r="D53" s="104"/>
      <c r="E53" s="105" t="s">
        <v>153</v>
      </c>
      <c r="F53" s="105" t="s">
        <v>38</v>
      </c>
      <c r="G53" s="105" t="s">
        <v>104</v>
      </c>
      <c r="H53" s="106">
        <v>0</v>
      </c>
      <c r="I53" s="106">
        <v>0</v>
      </c>
      <c r="J53" s="106">
        <v>0</v>
      </c>
      <c r="K53" s="106">
        <v>3634.26</v>
      </c>
      <c r="L53" s="106">
        <v>0</v>
      </c>
      <c r="M53" s="106">
        <v>3634.26</v>
      </c>
    </row>
    <row r="54" spans="1:13" x14ac:dyDescent="0.25">
      <c r="A54" s="104">
        <v>43115</v>
      </c>
      <c r="B54" s="104"/>
      <c r="C54" s="104"/>
      <c r="D54" s="104"/>
      <c r="E54" s="105" t="s">
        <v>154</v>
      </c>
      <c r="F54" s="105" t="s">
        <v>38</v>
      </c>
      <c r="G54" s="105" t="s">
        <v>104</v>
      </c>
      <c r="H54" s="106">
        <v>1853.47</v>
      </c>
      <c r="I54" s="106">
        <v>0</v>
      </c>
      <c r="J54" s="106">
        <v>0</v>
      </c>
      <c r="K54" s="106">
        <v>0</v>
      </c>
      <c r="L54" s="106">
        <v>333.63</v>
      </c>
      <c r="M54" s="106">
        <v>2187.1</v>
      </c>
    </row>
    <row r="55" spans="1:13" x14ac:dyDescent="0.25">
      <c r="A55" s="104">
        <v>43115</v>
      </c>
      <c r="B55" s="104"/>
      <c r="C55" s="104"/>
      <c r="D55" s="104"/>
      <c r="E55" s="105" t="s">
        <v>155</v>
      </c>
      <c r="F55" s="105" t="s">
        <v>38</v>
      </c>
      <c r="G55" s="105" t="s">
        <v>104</v>
      </c>
      <c r="H55" s="106">
        <v>4990.9399999999996</v>
      </c>
      <c r="I55" s="106">
        <v>0</v>
      </c>
      <c r="J55" s="106">
        <v>0</v>
      </c>
      <c r="K55" s="106">
        <v>0</v>
      </c>
      <c r="L55" s="106">
        <v>898.37</v>
      </c>
      <c r="M55" s="106">
        <v>5889.31</v>
      </c>
    </row>
    <row r="56" spans="1:13" x14ac:dyDescent="0.25">
      <c r="A56" s="104">
        <v>43116</v>
      </c>
      <c r="B56" s="104"/>
      <c r="C56" s="104"/>
      <c r="D56" s="104"/>
      <c r="E56" s="105" t="s">
        <v>156</v>
      </c>
      <c r="F56" s="105" t="s">
        <v>78</v>
      </c>
      <c r="G56" s="105" t="s">
        <v>79</v>
      </c>
      <c r="H56" s="106">
        <v>288.25</v>
      </c>
      <c r="I56" s="106">
        <v>0</v>
      </c>
      <c r="J56" s="106">
        <v>0</v>
      </c>
      <c r="K56" s="106">
        <v>0</v>
      </c>
      <c r="L56" s="106">
        <v>51.89</v>
      </c>
      <c r="M56" s="106">
        <v>340.14</v>
      </c>
    </row>
    <row r="57" spans="1:13" x14ac:dyDescent="0.25">
      <c r="A57" s="104">
        <v>43117</v>
      </c>
      <c r="B57" s="104"/>
      <c r="C57" s="104"/>
      <c r="D57" s="104"/>
      <c r="E57" s="105" t="s">
        <v>157</v>
      </c>
      <c r="F57" s="105" t="s">
        <v>55</v>
      </c>
      <c r="G57" s="105" t="s">
        <v>56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</row>
    <row r="58" spans="1:13" x14ac:dyDescent="0.25">
      <c r="A58" s="104">
        <v>43117</v>
      </c>
      <c r="B58" s="104"/>
      <c r="C58" s="104"/>
      <c r="D58" s="104"/>
      <c r="E58" s="105" t="s">
        <v>158</v>
      </c>
      <c r="F58" s="105" t="s">
        <v>55</v>
      </c>
      <c r="G58" s="105" t="s">
        <v>56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</row>
    <row r="59" spans="1:13" x14ac:dyDescent="0.25">
      <c r="A59" s="104">
        <v>43118</v>
      </c>
      <c r="B59" s="104"/>
      <c r="C59" s="104"/>
      <c r="D59" s="104"/>
      <c r="E59" s="105" t="s">
        <v>159</v>
      </c>
      <c r="F59" s="105" t="s">
        <v>49</v>
      </c>
      <c r="G59" s="105" t="s">
        <v>50</v>
      </c>
      <c r="H59" s="106">
        <v>1214.6199999999999</v>
      </c>
      <c r="I59" s="106">
        <v>0</v>
      </c>
      <c r="J59" s="106">
        <v>0</v>
      </c>
      <c r="K59" s="106">
        <v>0</v>
      </c>
      <c r="L59" s="106">
        <v>218.63</v>
      </c>
      <c r="M59" s="106">
        <v>1433.25</v>
      </c>
    </row>
    <row r="60" spans="1:13" x14ac:dyDescent="0.25">
      <c r="A60" s="104">
        <v>43118</v>
      </c>
      <c r="B60" s="104"/>
      <c r="C60" s="104"/>
      <c r="D60" s="104"/>
      <c r="E60" s="105" t="s">
        <v>160</v>
      </c>
      <c r="F60" s="105" t="s">
        <v>49</v>
      </c>
      <c r="G60" s="105" t="s">
        <v>50</v>
      </c>
      <c r="H60" s="106">
        <v>856.69</v>
      </c>
      <c r="I60" s="106">
        <v>0</v>
      </c>
      <c r="J60" s="106">
        <v>0</v>
      </c>
      <c r="K60" s="106">
        <v>0</v>
      </c>
      <c r="L60" s="106">
        <v>154.19999999999999</v>
      </c>
      <c r="M60" s="106">
        <v>1010.89</v>
      </c>
    </row>
    <row r="61" spans="1:13" x14ac:dyDescent="0.25">
      <c r="A61" s="104">
        <v>43118</v>
      </c>
      <c r="B61" s="104"/>
      <c r="C61" s="104"/>
      <c r="D61" s="104"/>
      <c r="E61" s="105" t="s">
        <v>161</v>
      </c>
      <c r="F61" s="105" t="s">
        <v>38</v>
      </c>
      <c r="G61" s="105" t="s">
        <v>104</v>
      </c>
      <c r="H61" s="106">
        <v>107892</v>
      </c>
      <c r="I61" s="106">
        <v>0</v>
      </c>
      <c r="J61" s="106">
        <v>0</v>
      </c>
      <c r="K61" s="106">
        <v>0</v>
      </c>
      <c r="L61" s="106">
        <v>19420.560000000001</v>
      </c>
      <c r="M61" s="106">
        <v>127312.56</v>
      </c>
    </row>
    <row r="62" spans="1:13" x14ac:dyDescent="0.25">
      <c r="A62" s="104">
        <v>43118</v>
      </c>
      <c r="B62" s="104"/>
      <c r="C62" s="104"/>
      <c r="D62" s="104"/>
      <c r="E62" s="105" t="s">
        <v>162</v>
      </c>
      <c r="F62" s="105" t="s">
        <v>38</v>
      </c>
      <c r="G62" s="105" t="s">
        <v>104</v>
      </c>
      <c r="H62" s="106">
        <v>63344.75</v>
      </c>
      <c r="I62" s="106">
        <v>0</v>
      </c>
      <c r="J62" s="106">
        <v>0</v>
      </c>
      <c r="K62" s="106">
        <v>0</v>
      </c>
      <c r="L62" s="106">
        <v>11402.05</v>
      </c>
      <c r="M62" s="106">
        <v>74746.8</v>
      </c>
    </row>
    <row r="63" spans="1:13" x14ac:dyDescent="0.25">
      <c r="A63" s="104">
        <v>43119</v>
      </c>
      <c r="B63" s="104"/>
      <c r="C63" s="104"/>
      <c r="D63" s="104"/>
      <c r="E63" s="105" t="s">
        <v>163</v>
      </c>
      <c r="F63" s="105" t="s">
        <v>38</v>
      </c>
      <c r="G63" s="105" t="s">
        <v>104</v>
      </c>
      <c r="H63" s="106">
        <v>0</v>
      </c>
      <c r="I63" s="106">
        <v>0</v>
      </c>
      <c r="J63" s="106">
        <v>0</v>
      </c>
      <c r="K63" s="106">
        <v>5920.2</v>
      </c>
      <c r="L63" s="106">
        <v>0</v>
      </c>
      <c r="M63" s="106">
        <v>5920.2</v>
      </c>
    </row>
    <row r="64" spans="1:13" x14ac:dyDescent="0.25">
      <c r="A64" s="104">
        <v>43119</v>
      </c>
      <c r="B64" s="104"/>
      <c r="C64" s="104"/>
      <c r="D64" s="104"/>
      <c r="E64" s="105" t="s">
        <v>164</v>
      </c>
      <c r="F64" s="105" t="s">
        <v>38</v>
      </c>
      <c r="G64" s="105" t="s">
        <v>104</v>
      </c>
      <c r="H64" s="106">
        <v>0</v>
      </c>
      <c r="I64" s="106">
        <v>0</v>
      </c>
      <c r="J64" s="106">
        <v>0</v>
      </c>
      <c r="K64" s="106">
        <v>96615</v>
      </c>
      <c r="L64" s="106">
        <v>0</v>
      </c>
      <c r="M64" s="106">
        <v>96615</v>
      </c>
    </row>
    <row r="65" spans="1:13" x14ac:dyDescent="0.25">
      <c r="A65" s="104">
        <v>43119</v>
      </c>
      <c r="B65" s="104"/>
      <c r="C65" s="104"/>
      <c r="D65" s="104"/>
      <c r="E65" s="105" t="s">
        <v>165</v>
      </c>
      <c r="F65" s="105" t="s">
        <v>38</v>
      </c>
      <c r="G65" s="105" t="s">
        <v>104</v>
      </c>
      <c r="H65" s="106">
        <v>0</v>
      </c>
      <c r="I65" s="106">
        <v>0</v>
      </c>
      <c r="J65" s="106">
        <v>0</v>
      </c>
      <c r="K65" s="106">
        <v>2826.24</v>
      </c>
      <c r="L65" s="106">
        <v>0</v>
      </c>
      <c r="M65" s="106">
        <v>2826.24</v>
      </c>
    </row>
    <row r="66" spans="1:13" x14ac:dyDescent="0.25">
      <c r="A66" s="104">
        <v>43119</v>
      </c>
      <c r="B66" s="104"/>
      <c r="C66" s="104"/>
      <c r="D66" s="104"/>
      <c r="E66" s="105" t="s">
        <v>166</v>
      </c>
      <c r="F66" s="105" t="s">
        <v>38</v>
      </c>
      <c r="G66" s="105" t="s">
        <v>104</v>
      </c>
      <c r="H66" s="106">
        <v>0</v>
      </c>
      <c r="I66" s="106">
        <v>0</v>
      </c>
      <c r="J66" s="106">
        <v>0</v>
      </c>
      <c r="K66" s="106">
        <v>1537.2</v>
      </c>
      <c r="L66" s="106">
        <v>0</v>
      </c>
      <c r="M66" s="106">
        <v>1537.2</v>
      </c>
    </row>
    <row r="67" spans="1:13" x14ac:dyDescent="0.25">
      <c r="A67" s="104">
        <v>43119</v>
      </c>
      <c r="B67" s="104"/>
      <c r="C67" s="104"/>
      <c r="D67" s="104"/>
      <c r="E67" s="105" t="s">
        <v>167</v>
      </c>
      <c r="F67" s="105" t="s">
        <v>38</v>
      </c>
      <c r="G67" s="105" t="s">
        <v>104</v>
      </c>
      <c r="H67" s="106">
        <v>0</v>
      </c>
      <c r="I67" s="106">
        <v>0</v>
      </c>
      <c r="J67" s="106">
        <v>0</v>
      </c>
      <c r="K67" s="106">
        <v>1593.43</v>
      </c>
      <c r="L67" s="106">
        <v>0</v>
      </c>
      <c r="M67" s="106">
        <v>1593.43</v>
      </c>
    </row>
    <row r="68" spans="1:13" x14ac:dyDescent="0.25">
      <c r="A68" s="104">
        <v>43119</v>
      </c>
      <c r="B68" s="104"/>
      <c r="C68" s="104"/>
      <c r="D68" s="104"/>
      <c r="E68" s="105" t="s">
        <v>168</v>
      </c>
      <c r="F68" s="105" t="s">
        <v>38</v>
      </c>
      <c r="G68" s="105" t="s">
        <v>104</v>
      </c>
      <c r="H68" s="106">
        <v>3539.06</v>
      </c>
      <c r="I68" s="106">
        <v>0</v>
      </c>
      <c r="J68" s="106">
        <v>0</v>
      </c>
      <c r="K68" s="106">
        <v>0</v>
      </c>
      <c r="L68" s="106">
        <v>637.03</v>
      </c>
      <c r="M68" s="106">
        <v>4176.09</v>
      </c>
    </row>
    <row r="69" spans="1:13" x14ac:dyDescent="0.25">
      <c r="A69" s="104">
        <v>43119</v>
      </c>
      <c r="B69" s="104"/>
      <c r="C69" s="104"/>
      <c r="D69" s="104"/>
      <c r="E69" s="105" t="s">
        <v>169</v>
      </c>
      <c r="F69" s="105" t="s">
        <v>38</v>
      </c>
      <c r="G69" s="105" t="s">
        <v>104</v>
      </c>
      <c r="H69" s="106">
        <v>433.32</v>
      </c>
      <c r="I69" s="106">
        <v>0</v>
      </c>
      <c r="J69" s="106">
        <v>0</v>
      </c>
      <c r="K69" s="106">
        <v>0</v>
      </c>
      <c r="L69" s="106">
        <v>78</v>
      </c>
      <c r="M69" s="106">
        <v>511.32</v>
      </c>
    </row>
    <row r="70" spans="1:13" x14ac:dyDescent="0.25">
      <c r="A70" s="104">
        <v>43119</v>
      </c>
      <c r="B70" s="104"/>
      <c r="C70" s="104"/>
      <c r="D70" s="104"/>
      <c r="E70" s="105" t="s">
        <v>170</v>
      </c>
      <c r="F70" s="105" t="s">
        <v>171</v>
      </c>
      <c r="G70" s="105" t="s">
        <v>172</v>
      </c>
      <c r="H70" s="106">
        <v>0</v>
      </c>
      <c r="I70" s="106">
        <v>0</v>
      </c>
      <c r="J70" s="106">
        <v>0</v>
      </c>
      <c r="K70" s="106">
        <v>19118</v>
      </c>
      <c r="L70" s="106">
        <v>0</v>
      </c>
      <c r="M70" s="106">
        <v>19118</v>
      </c>
    </row>
    <row r="71" spans="1:13" x14ac:dyDescent="0.25">
      <c r="A71" s="104">
        <v>43120</v>
      </c>
      <c r="B71" s="104"/>
      <c r="C71" s="104"/>
      <c r="D71" s="104"/>
      <c r="E71" s="105" t="s">
        <v>173</v>
      </c>
      <c r="F71" s="105" t="s">
        <v>38</v>
      </c>
      <c r="G71" s="105" t="s">
        <v>104</v>
      </c>
      <c r="H71" s="106">
        <v>9990</v>
      </c>
      <c r="I71" s="106">
        <v>0</v>
      </c>
      <c r="J71" s="106">
        <v>0</v>
      </c>
      <c r="K71" s="106">
        <v>0</v>
      </c>
      <c r="L71" s="106">
        <v>1798.2</v>
      </c>
      <c r="M71" s="106">
        <v>11788.2</v>
      </c>
    </row>
    <row r="72" spans="1:13" x14ac:dyDescent="0.25">
      <c r="A72" s="104">
        <v>43120</v>
      </c>
      <c r="B72" s="104"/>
      <c r="C72" s="104"/>
      <c r="D72" s="104"/>
      <c r="E72" s="105" t="s">
        <v>174</v>
      </c>
      <c r="F72" s="105" t="s">
        <v>38</v>
      </c>
      <c r="G72" s="105" t="s">
        <v>104</v>
      </c>
      <c r="H72" s="106">
        <v>39837.199999999997</v>
      </c>
      <c r="I72" s="106">
        <v>0</v>
      </c>
      <c r="J72" s="106">
        <v>0</v>
      </c>
      <c r="K72" s="106">
        <v>0</v>
      </c>
      <c r="L72" s="106">
        <v>7170.7</v>
      </c>
      <c r="M72" s="106">
        <v>47007.9</v>
      </c>
    </row>
    <row r="73" spans="1:13" x14ac:dyDescent="0.25">
      <c r="A73" s="104">
        <v>43120</v>
      </c>
      <c r="B73" s="104"/>
      <c r="C73" s="104"/>
      <c r="D73" s="104"/>
      <c r="E73" s="105" t="s">
        <v>175</v>
      </c>
      <c r="F73" s="105" t="s">
        <v>55</v>
      </c>
      <c r="G73" s="105" t="s">
        <v>56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</row>
    <row r="74" spans="1:13" x14ac:dyDescent="0.25">
      <c r="A74" s="104">
        <v>43120</v>
      </c>
      <c r="B74" s="104"/>
      <c r="C74" s="104"/>
      <c r="D74" s="104"/>
      <c r="E74" s="105" t="s">
        <v>176</v>
      </c>
      <c r="F74" s="105" t="s">
        <v>38</v>
      </c>
      <c r="G74" s="105" t="s">
        <v>104</v>
      </c>
      <c r="H74" s="106">
        <v>73013.64</v>
      </c>
      <c r="I74" s="106">
        <v>0</v>
      </c>
      <c r="J74" s="106">
        <v>0</v>
      </c>
      <c r="K74" s="106">
        <v>0</v>
      </c>
      <c r="L74" s="106">
        <v>13142.46</v>
      </c>
      <c r="M74" s="106">
        <v>86156.1</v>
      </c>
    </row>
    <row r="75" spans="1:13" x14ac:dyDescent="0.25">
      <c r="A75" s="104">
        <v>43122</v>
      </c>
      <c r="B75" s="104"/>
      <c r="C75" s="104"/>
      <c r="D75" s="104"/>
      <c r="E75" s="105" t="s">
        <v>177</v>
      </c>
      <c r="F75" s="105" t="s">
        <v>38</v>
      </c>
      <c r="G75" s="105" t="s">
        <v>104</v>
      </c>
      <c r="H75" s="106">
        <v>12398.31</v>
      </c>
      <c r="I75" s="106">
        <v>0</v>
      </c>
      <c r="J75" s="106">
        <v>0</v>
      </c>
      <c r="K75" s="106">
        <v>0</v>
      </c>
      <c r="L75" s="106">
        <v>2231.69</v>
      </c>
      <c r="M75" s="106">
        <v>14630</v>
      </c>
    </row>
    <row r="76" spans="1:13" x14ac:dyDescent="0.25">
      <c r="A76" s="104">
        <v>43122</v>
      </c>
      <c r="B76" s="104"/>
      <c r="C76" s="104"/>
      <c r="D76" s="104"/>
      <c r="E76" s="105" t="s">
        <v>178</v>
      </c>
      <c r="F76" s="105" t="s">
        <v>38</v>
      </c>
      <c r="G76" s="105" t="s">
        <v>104</v>
      </c>
      <c r="H76" s="106">
        <v>52417.37</v>
      </c>
      <c r="I76" s="106">
        <v>0</v>
      </c>
      <c r="J76" s="106">
        <v>0</v>
      </c>
      <c r="K76" s="106">
        <v>0</v>
      </c>
      <c r="L76" s="106">
        <v>9435.1299999999992</v>
      </c>
      <c r="M76" s="106">
        <v>61852.5</v>
      </c>
    </row>
    <row r="77" spans="1:13" x14ac:dyDescent="0.25">
      <c r="A77" s="104">
        <v>43122</v>
      </c>
      <c r="B77" s="104"/>
      <c r="C77" s="104"/>
      <c r="D77" s="104"/>
      <c r="E77" s="105" t="s">
        <v>179</v>
      </c>
      <c r="F77" s="105" t="s">
        <v>38</v>
      </c>
      <c r="G77" s="105" t="s">
        <v>104</v>
      </c>
      <c r="H77" s="106">
        <v>9990</v>
      </c>
      <c r="I77" s="106">
        <v>0</v>
      </c>
      <c r="J77" s="106">
        <v>0</v>
      </c>
      <c r="K77" s="106">
        <v>0</v>
      </c>
      <c r="L77" s="106">
        <v>1798.2</v>
      </c>
      <c r="M77" s="106">
        <v>11788.2</v>
      </c>
    </row>
    <row r="78" spans="1:13" x14ac:dyDescent="0.25">
      <c r="A78" s="104">
        <v>43122</v>
      </c>
      <c r="B78" s="104"/>
      <c r="C78" s="104"/>
      <c r="D78" s="104"/>
      <c r="E78" s="105" t="s">
        <v>180</v>
      </c>
      <c r="F78" s="105" t="s">
        <v>38</v>
      </c>
      <c r="G78" s="105" t="s">
        <v>104</v>
      </c>
      <c r="H78" s="106">
        <v>24190.17</v>
      </c>
      <c r="I78" s="106">
        <v>0</v>
      </c>
      <c r="J78" s="106">
        <v>0</v>
      </c>
      <c r="K78" s="106">
        <v>0</v>
      </c>
      <c r="L78" s="106">
        <v>4354.2299999999996</v>
      </c>
      <c r="M78" s="106">
        <v>28544.400000000001</v>
      </c>
    </row>
    <row r="79" spans="1:13" x14ac:dyDescent="0.25">
      <c r="A79" s="104">
        <v>43122</v>
      </c>
      <c r="B79" s="104"/>
      <c r="C79" s="104"/>
      <c r="D79" s="104"/>
      <c r="E79" s="105" t="s">
        <v>181</v>
      </c>
      <c r="F79" s="105" t="s">
        <v>38</v>
      </c>
      <c r="G79" s="105" t="s">
        <v>104</v>
      </c>
      <c r="H79" s="106">
        <v>93906</v>
      </c>
      <c r="I79" s="106">
        <v>0</v>
      </c>
      <c r="J79" s="106">
        <v>0</v>
      </c>
      <c r="K79" s="106">
        <v>0</v>
      </c>
      <c r="L79" s="106">
        <v>16903.080000000002</v>
      </c>
      <c r="M79" s="106">
        <v>110809.08</v>
      </c>
    </row>
    <row r="80" spans="1:13" x14ac:dyDescent="0.25">
      <c r="A80" s="104">
        <v>43122</v>
      </c>
      <c r="B80" s="104"/>
      <c r="C80" s="104"/>
      <c r="D80" s="104"/>
      <c r="E80" s="105" t="s">
        <v>182</v>
      </c>
      <c r="F80" s="105" t="s">
        <v>55</v>
      </c>
      <c r="G80" s="105" t="s">
        <v>56</v>
      </c>
      <c r="H80" s="106">
        <v>0</v>
      </c>
      <c r="I80" s="106">
        <v>0</v>
      </c>
      <c r="J80" s="106">
        <v>0</v>
      </c>
      <c r="K80" s="106">
        <v>0</v>
      </c>
      <c r="L80" s="106">
        <v>0</v>
      </c>
      <c r="M80" s="106">
        <v>0</v>
      </c>
    </row>
    <row r="81" spans="1:13" x14ac:dyDescent="0.25">
      <c r="A81" s="104">
        <v>43122</v>
      </c>
      <c r="B81" s="104"/>
      <c r="C81" s="104"/>
      <c r="D81" s="104"/>
      <c r="E81" s="105" t="s">
        <v>183</v>
      </c>
      <c r="F81" s="105" t="s">
        <v>49</v>
      </c>
      <c r="G81" s="105" t="s">
        <v>50</v>
      </c>
      <c r="H81" s="106">
        <v>0</v>
      </c>
      <c r="I81" s="106">
        <v>0</v>
      </c>
      <c r="J81" s="106">
        <v>0</v>
      </c>
      <c r="K81" s="106">
        <v>2268.69</v>
      </c>
      <c r="L81" s="106">
        <v>0</v>
      </c>
      <c r="M81" s="106">
        <v>2268.69</v>
      </c>
    </row>
    <row r="82" spans="1:13" x14ac:dyDescent="0.25">
      <c r="A82" s="104">
        <v>43122</v>
      </c>
      <c r="B82" s="104"/>
      <c r="C82" s="104"/>
      <c r="D82" s="104"/>
      <c r="E82" s="105" t="s">
        <v>184</v>
      </c>
      <c r="F82" s="105" t="s">
        <v>49</v>
      </c>
      <c r="G82" s="105" t="s">
        <v>50</v>
      </c>
      <c r="H82" s="106">
        <v>0</v>
      </c>
      <c r="I82" s="106">
        <v>0</v>
      </c>
      <c r="J82" s="106">
        <v>0</v>
      </c>
      <c r="K82" s="106">
        <v>515.41</v>
      </c>
      <c r="L82" s="106">
        <v>0</v>
      </c>
      <c r="M82" s="106">
        <v>515.41</v>
      </c>
    </row>
    <row r="83" spans="1:13" x14ac:dyDescent="0.25">
      <c r="A83" s="104">
        <v>43124</v>
      </c>
      <c r="B83" s="104"/>
      <c r="C83" s="104"/>
      <c r="D83" s="104"/>
      <c r="E83" s="105" t="s">
        <v>185</v>
      </c>
      <c r="F83" s="105" t="s">
        <v>55</v>
      </c>
      <c r="G83" s="105" t="s">
        <v>56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0</v>
      </c>
    </row>
    <row r="84" spans="1:13" x14ac:dyDescent="0.25">
      <c r="A84" s="104">
        <v>43124</v>
      </c>
      <c r="B84" s="104"/>
      <c r="C84" s="104"/>
      <c r="D84" s="104"/>
      <c r="E84" s="105" t="s">
        <v>186</v>
      </c>
      <c r="F84" s="105" t="s">
        <v>38</v>
      </c>
      <c r="G84" s="105" t="s">
        <v>104</v>
      </c>
      <c r="H84" s="106">
        <v>0</v>
      </c>
      <c r="I84" s="106">
        <v>0</v>
      </c>
      <c r="J84" s="106">
        <v>0</v>
      </c>
      <c r="K84" s="106">
        <v>42510.6</v>
      </c>
      <c r="L84" s="106">
        <v>0</v>
      </c>
      <c r="M84" s="106">
        <v>42510.6</v>
      </c>
    </row>
    <row r="85" spans="1:13" x14ac:dyDescent="0.25">
      <c r="A85" s="104">
        <v>43124</v>
      </c>
      <c r="B85" s="104"/>
      <c r="C85" s="104"/>
      <c r="D85" s="104"/>
      <c r="E85" s="105" t="s">
        <v>187</v>
      </c>
      <c r="F85" s="105" t="s">
        <v>38</v>
      </c>
      <c r="G85" s="105" t="s">
        <v>104</v>
      </c>
      <c r="H85" s="106">
        <v>0</v>
      </c>
      <c r="I85" s="106">
        <v>0</v>
      </c>
      <c r="J85" s="106">
        <v>0</v>
      </c>
      <c r="K85" s="106">
        <v>12700.44</v>
      </c>
      <c r="L85" s="106">
        <v>0</v>
      </c>
      <c r="M85" s="106">
        <v>12700.44</v>
      </c>
    </row>
    <row r="86" spans="1:13" x14ac:dyDescent="0.25">
      <c r="A86" s="104">
        <v>43124</v>
      </c>
      <c r="B86" s="104"/>
      <c r="C86" s="104"/>
      <c r="D86" s="104"/>
      <c r="E86" s="105" t="s">
        <v>188</v>
      </c>
      <c r="F86" s="105" t="s">
        <v>38</v>
      </c>
      <c r="G86" s="105" t="s">
        <v>104</v>
      </c>
      <c r="H86" s="106">
        <v>0</v>
      </c>
      <c r="I86" s="106">
        <v>0</v>
      </c>
      <c r="J86" s="106">
        <v>0</v>
      </c>
      <c r="K86" s="106">
        <v>2826.24</v>
      </c>
      <c r="L86" s="106">
        <v>0</v>
      </c>
      <c r="M86" s="106">
        <v>2826.24</v>
      </c>
    </row>
    <row r="87" spans="1:13" x14ac:dyDescent="0.25">
      <c r="A87" s="104">
        <v>43124</v>
      </c>
      <c r="B87" s="104"/>
      <c r="C87" s="104"/>
      <c r="D87" s="104"/>
      <c r="E87" s="105" t="s">
        <v>189</v>
      </c>
      <c r="F87" s="105" t="s">
        <v>38</v>
      </c>
      <c r="G87" s="105" t="s">
        <v>104</v>
      </c>
      <c r="H87" s="106">
        <v>0</v>
      </c>
      <c r="I87" s="106">
        <v>0</v>
      </c>
      <c r="J87" s="106">
        <v>0</v>
      </c>
      <c r="K87" s="106">
        <v>2077.5</v>
      </c>
      <c r="L87" s="106">
        <v>0</v>
      </c>
      <c r="M87" s="106">
        <v>2077.5</v>
      </c>
    </row>
    <row r="88" spans="1:13" x14ac:dyDescent="0.25">
      <c r="A88" s="104">
        <v>43124</v>
      </c>
      <c r="B88" s="104"/>
      <c r="C88" s="104"/>
      <c r="D88" s="104"/>
      <c r="E88" s="105" t="s">
        <v>190</v>
      </c>
      <c r="F88" s="105" t="s">
        <v>55</v>
      </c>
      <c r="G88" s="105" t="s">
        <v>56</v>
      </c>
      <c r="H88" s="106">
        <v>0</v>
      </c>
      <c r="I88" s="106">
        <v>0</v>
      </c>
      <c r="J88" s="106">
        <v>0</v>
      </c>
      <c r="K88" s="106">
        <v>0</v>
      </c>
      <c r="L88" s="106">
        <v>0</v>
      </c>
      <c r="M88" s="106">
        <v>0</v>
      </c>
    </row>
    <row r="89" spans="1:13" x14ac:dyDescent="0.25">
      <c r="A89" s="104">
        <v>43124</v>
      </c>
      <c r="B89" s="104"/>
      <c r="C89" s="104"/>
      <c r="D89" s="104"/>
      <c r="E89" s="105" t="s">
        <v>191</v>
      </c>
      <c r="F89" s="105" t="s">
        <v>38</v>
      </c>
      <c r="G89" s="105" t="s">
        <v>104</v>
      </c>
      <c r="H89" s="106">
        <v>0</v>
      </c>
      <c r="I89" s="106">
        <v>0</v>
      </c>
      <c r="J89" s="106">
        <v>0</v>
      </c>
      <c r="K89" s="106">
        <v>14154.24</v>
      </c>
      <c r="L89" s="106">
        <v>0</v>
      </c>
      <c r="M89" s="106">
        <v>14154.24</v>
      </c>
    </row>
    <row r="90" spans="1:13" x14ac:dyDescent="0.25">
      <c r="A90" s="104">
        <v>43124</v>
      </c>
      <c r="B90" s="104"/>
      <c r="C90" s="104"/>
      <c r="D90" s="104"/>
      <c r="E90" s="105" t="s">
        <v>192</v>
      </c>
      <c r="F90" s="105" t="s">
        <v>38</v>
      </c>
      <c r="G90" s="105" t="s">
        <v>104</v>
      </c>
      <c r="H90" s="106">
        <v>4031.62</v>
      </c>
      <c r="I90" s="106">
        <v>0</v>
      </c>
      <c r="J90" s="106">
        <v>0</v>
      </c>
      <c r="K90" s="106">
        <v>0</v>
      </c>
      <c r="L90" s="106">
        <v>725.69</v>
      </c>
      <c r="M90" s="106">
        <v>4757.3100000000004</v>
      </c>
    </row>
    <row r="91" spans="1:13" x14ac:dyDescent="0.25">
      <c r="A91" s="104">
        <v>43124</v>
      </c>
      <c r="B91" s="104"/>
      <c r="C91" s="104"/>
      <c r="D91" s="104"/>
      <c r="E91" s="105" t="s">
        <v>193</v>
      </c>
      <c r="F91" s="105" t="s">
        <v>38</v>
      </c>
      <c r="G91" s="105" t="s">
        <v>104</v>
      </c>
      <c r="H91" s="106">
        <v>10007.85</v>
      </c>
      <c r="I91" s="106">
        <v>0</v>
      </c>
      <c r="J91" s="106">
        <v>0</v>
      </c>
      <c r="K91" s="106">
        <v>0</v>
      </c>
      <c r="L91" s="106">
        <v>1801.41</v>
      </c>
      <c r="M91" s="106">
        <v>11809.26</v>
      </c>
    </row>
    <row r="92" spans="1:13" x14ac:dyDescent="0.25">
      <c r="A92" s="104">
        <v>43124</v>
      </c>
      <c r="B92" s="104"/>
      <c r="C92" s="104"/>
      <c r="D92" s="104"/>
      <c r="E92" s="105" t="s">
        <v>194</v>
      </c>
      <c r="F92" s="105" t="s">
        <v>38</v>
      </c>
      <c r="G92" s="105" t="s">
        <v>104</v>
      </c>
      <c r="H92" s="106">
        <v>27257.03</v>
      </c>
      <c r="I92" s="106">
        <v>0</v>
      </c>
      <c r="J92" s="106">
        <v>0</v>
      </c>
      <c r="K92" s="106">
        <v>0</v>
      </c>
      <c r="L92" s="106">
        <v>4906.2700000000004</v>
      </c>
      <c r="M92" s="106">
        <v>32163.3</v>
      </c>
    </row>
    <row r="93" spans="1:13" x14ac:dyDescent="0.25">
      <c r="A93" s="104">
        <v>43124</v>
      </c>
      <c r="B93" s="104"/>
      <c r="C93" s="104"/>
      <c r="D93" s="104"/>
      <c r="E93" s="105" t="s">
        <v>195</v>
      </c>
      <c r="F93" s="105" t="s">
        <v>38</v>
      </c>
      <c r="G93" s="105" t="s">
        <v>104</v>
      </c>
      <c r="H93" s="106">
        <v>46364.49</v>
      </c>
      <c r="I93" s="106">
        <v>0</v>
      </c>
      <c r="J93" s="106">
        <v>0</v>
      </c>
      <c r="K93" s="106">
        <v>0</v>
      </c>
      <c r="L93" s="106">
        <v>8345.61</v>
      </c>
      <c r="M93" s="106">
        <v>54710.1</v>
      </c>
    </row>
    <row r="94" spans="1:13" x14ac:dyDescent="0.25">
      <c r="A94" s="104">
        <v>43124</v>
      </c>
      <c r="B94" s="104"/>
      <c r="C94" s="104"/>
      <c r="D94" s="104"/>
      <c r="E94" s="105" t="s">
        <v>196</v>
      </c>
      <c r="F94" s="105" t="s">
        <v>38</v>
      </c>
      <c r="G94" s="105" t="s">
        <v>104</v>
      </c>
      <c r="H94" s="106">
        <v>221778</v>
      </c>
      <c r="I94" s="106">
        <v>0</v>
      </c>
      <c r="J94" s="106">
        <v>0</v>
      </c>
      <c r="K94" s="106">
        <v>0</v>
      </c>
      <c r="L94" s="106">
        <v>39920.04</v>
      </c>
      <c r="M94" s="106">
        <v>261698.04</v>
      </c>
    </row>
    <row r="95" spans="1:13" x14ac:dyDescent="0.25">
      <c r="A95" s="104">
        <v>43125</v>
      </c>
      <c r="B95" s="104"/>
      <c r="C95" s="104"/>
      <c r="D95" s="104"/>
      <c r="E95" s="105" t="s">
        <v>197</v>
      </c>
      <c r="F95" s="105" t="s">
        <v>55</v>
      </c>
      <c r="G95" s="105" t="s">
        <v>56</v>
      </c>
      <c r="H95" s="106">
        <v>0</v>
      </c>
      <c r="I95" s="106">
        <v>0</v>
      </c>
      <c r="J95" s="106">
        <v>0</v>
      </c>
      <c r="K95" s="106">
        <v>0</v>
      </c>
      <c r="L95" s="106">
        <v>0</v>
      </c>
      <c r="M95" s="106">
        <v>0</v>
      </c>
    </row>
    <row r="96" spans="1:13" x14ac:dyDescent="0.25">
      <c r="A96" s="104">
        <v>43125</v>
      </c>
      <c r="B96" s="104"/>
      <c r="C96" s="104"/>
      <c r="D96" s="104"/>
      <c r="E96" s="105" t="s">
        <v>198</v>
      </c>
      <c r="F96" s="105" t="s">
        <v>55</v>
      </c>
      <c r="G96" s="105" t="s">
        <v>56</v>
      </c>
      <c r="H96" s="106">
        <v>0</v>
      </c>
      <c r="I96" s="106">
        <v>0</v>
      </c>
      <c r="J96" s="106">
        <v>0</v>
      </c>
      <c r="K96" s="106">
        <v>0</v>
      </c>
      <c r="L96" s="106">
        <v>0</v>
      </c>
      <c r="M96" s="106">
        <v>0</v>
      </c>
    </row>
    <row r="97" spans="1:13" x14ac:dyDescent="0.25">
      <c r="A97" s="104">
        <v>43125</v>
      </c>
      <c r="B97" s="104"/>
      <c r="C97" s="104"/>
      <c r="D97" s="104"/>
      <c r="E97" s="105" t="s">
        <v>199</v>
      </c>
      <c r="F97" s="105" t="s">
        <v>55</v>
      </c>
      <c r="G97" s="105" t="s">
        <v>56</v>
      </c>
      <c r="H97" s="106">
        <v>0</v>
      </c>
      <c r="I97" s="106">
        <v>0</v>
      </c>
      <c r="J97" s="106">
        <v>0</v>
      </c>
      <c r="K97" s="106">
        <v>0</v>
      </c>
      <c r="L97" s="106">
        <v>0</v>
      </c>
      <c r="M97" s="106">
        <v>0</v>
      </c>
    </row>
    <row r="98" spans="1:13" x14ac:dyDescent="0.25">
      <c r="A98" s="104">
        <v>43126</v>
      </c>
      <c r="B98" s="104"/>
      <c r="C98" s="104"/>
      <c r="D98" s="104"/>
      <c r="E98" s="105" t="s">
        <v>200</v>
      </c>
      <c r="F98" s="105" t="s">
        <v>38</v>
      </c>
      <c r="G98" s="105" t="s">
        <v>104</v>
      </c>
      <c r="H98" s="106">
        <v>73.13</v>
      </c>
      <c r="I98" s="106">
        <v>0</v>
      </c>
      <c r="J98" s="106">
        <v>0</v>
      </c>
      <c r="K98" s="106">
        <v>0</v>
      </c>
      <c r="L98" s="106">
        <v>13.16</v>
      </c>
      <c r="M98" s="106">
        <v>86.29</v>
      </c>
    </row>
    <row r="99" spans="1:13" x14ac:dyDescent="0.25">
      <c r="A99" s="104">
        <v>43126</v>
      </c>
      <c r="B99" s="104"/>
      <c r="C99" s="104"/>
      <c r="D99" s="104"/>
      <c r="E99" s="105" t="s">
        <v>201</v>
      </c>
      <c r="F99" s="105" t="s">
        <v>38</v>
      </c>
      <c r="G99" s="105" t="s">
        <v>104</v>
      </c>
      <c r="H99" s="106">
        <v>0</v>
      </c>
      <c r="I99" s="106">
        <v>0</v>
      </c>
      <c r="J99" s="106">
        <v>0</v>
      </c>
      <c r="K99" s="106">
        <v>1643.4</v>
      </c>
      <c r="L99" s="106">
        <v>0</v>
      </c>
      <c r="M99" s="106">
        <v>1643.4</v>
      </c>
    </row>
    <row r="100" spans="1:13" x14ac:dyDescent="0.25">
      <c r="A100" s="104">
        <v>43126</v>
      </c>
      <c r="B100" s="104"/>
      <c r="C100" s="104"/>
      <c r="D100" s="104"/>
      <c r="E100" s="105" t="s">
        <v>202</v>
      </c>
      <c r="F100" s="105" t="s">
        <v>38</v>
      </c>
      <c r="G100" s="105" t="s">
        <v>104</v>
      </c>
      <c r="H100" s="106">
        <v>0</v>
      </c>
      <c r="I100" s="106">
        <v>0</v>
      </c>
      <c r="J100" s="106">
        <v>0</v>
      </c>
      <c r="K100" s="106">
        <v>13644.3</v>
      </c>
      <c r="L100" s="106">
        <v>0</v>
      </c>
      <c r="M100" s="106">
        <v>13644.3</v>
      </c>
    </row>
    <row r="101" spans="1:13" x14ac:dyDescent="0.25">
      <c r="A101" s="104">
        <v>43126</v>
      </c>
      <c r="B101" s="104"/>
      <c r="C101" s="104"/>
      <c r="D101" s="104"/>
      <c r="E101" s="105" t="s">
        <v>203</v>
      </c>
      <c r="F101" s="105" t="s">
        <v>38</v>
      </c>
      <c r="G101" s="105" t="s">
        <v>104</v>
      </c>
      <c r="H101" s="106">
        <v>0</v>
      </c>
      <c r="I101" s="106">
        <v>0</v>
      </c>
      <c r="J101" s="106">
        <v>0</v>
      </c>
      <c r="K101" s="106">
        <v>8546.76</v>
      </c>
      <c r="L101" s="106">
        <v>0</v>
      </c>
      <c r="M101" s="106">
        <v>8546.76</v>
      </c>
    </row>
    <row r="102" spans="1:13" x14ac:dyDescent="0.25">
      <c r="A102" s="104">
        <v>43126</v>
      </c>
      <c r="B102" s="104"/>
      <c r="C102" s="104"/>
      <c r="D102" s="104"/>
      <c r="E102" s="105" t="s">
        <v>204</v>
      </c>
      <c r="F102" s="105" t="s">
        <v>38</v>
      </c>
      <c r="G102" s="105" t="s">
        <v>104</v>
      </c>
      <c r="H102" s="106">
        <v>0</v>
      </c>
      <c r="I102" s="106">
        <v>0</v>
      </c>
      <c r="J102" s="106">
        <v>0</v>
      </c>
      <c r="K102" s="106">
        <v>14131.2</v>
      </c>
      <c r="L102" s="106">
        <v>0</v>
      </c>
      <c r="M102" s="106">
        <v>14131.2</v>
      </c>
    </row>
    <row r="103" spans="1:13" x14ac:dyDescent="0.25">
      <c r="A103" s="104">
        <v>43126</v>
      </c>
      <c r="B103" s="104"/>
      <c r="C103" s="104"/>
      <c r="D103" s="104"/>
      <c r="E103" s="105" t="s">
        <v>205</v>
      </c>
      <c r="F103" s="105" t="s">
        <v>38</v>
      </c>
      <c r="G103" s="105" t="s">
        <v>104</v>
      </c>
      <c r="H103" s="106">
        <v>2278.4299999999998</v>
      </c>
      <c r="I103" s="106">
        <v>0</v>
      </c>
      <c r="J103" s="106">
        <v>0</v>
      </c>
      <c r="K103" s="106">
        <v>0</v>
      </c>
      <c r="L103" s="106">
        <v>410.12</v>
      </c>
      <c r="M103" s="106">
        <v>2688.55</v>
      </c>
    </row>
    <row r="104" spans="1:13" x14ac:dyDescent="0.25">
      <c r="A104" s="104">
        <v>43129</v>
      </c>
      <c r="B104" s="104"/>
      <c r="C104" s="104"/>
      <c r="D104" s="104"/>
      <c r="E104" s="105" t="s">
        <v>206</v>
      </c>
      <c r="F104" s="105" t="s">
        <v>38</v>
      </c>
      <c r="G104" s="105" t="s">
        <v>104</v>
      </c>
      <c r="H104" s="106">
        <v>22067.24</v>
      </c>
      <c r="I104" s="106">
        <v>0</v>
      </c>
      <c r="J104" s="106">
        <v>0</v>
      </c>
      <c r="K104" s="106">
        <v>0</v>
      </c>
      <c r="L104" s="106">
        <v>3972.1</v>
      </c>
      <c r="M104" s="106">
        <v>26039.34</v>
      </c>
    </row>
    <row r="105" spans="1:13" x14ac:dyDescent="0.25">
      <c r="A105" s="104">
        <v>43129</v>
      </c>
      <c r="B105" s="104"/>
      <c r="C105" s="104"/>
      <c r="D105" s="104"/>
      <c r="E105" s="105" t="s">
        <v>207</v>
      </c>
      <c r="F105" s="105" t="s">
        <v>38</v>
      </c>
      <c r="G105" s="105" t="s">
        <v>104</v>
      </c>
      <c r="H105" s="106">
        <v>46127.29</v>
      </c>
      <c r="I105" s="106">
        <v>0</v>
      </c>
      <c r="J105" s="106">
        <v>0</v>
      </c>
      <c r="K105" s="106">
        <v>0</v>
      </c>
      <c r="L105" s="106">
        <v>8302.91</v>
      </c>
      <c r="M105" s="106">
        <v>54430.2</v>
      </c>
    </row>
    <row r="106" spans="1:13" x14ac:dyDescent="0.25">
      <c r="A106" s="104">
        <v>43129</v>
      </c>
      <c r="B106" s="104"/>
      <c r="C106" s="104"/>
      <c r="D106" s="104"/>
      <c r="E106" s="105" t="s">
        <v>208</v>
      </c>
      <c r="F106" s="105" t="s">
        <v>55</v>
      </c>
      <c r="G106" s="105" t="s">
        <v>56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</row>
    <row r="107" spans="1:13" x14ac:dyDescent="0.25">
      <c r="A107" s="104">
        <v>43129</v>
      </c>
      <c r="B107" s="104"/>
      <c r="C107" s="104"/>
      <c r="D107" s="104"/>
      <c r="E107" s="105" t="s">
        <v>209</v>
      </c>
      <c r="F107" s="105" t="s">
        <v>38</v>
      </c>
      <c r="G107" s="105" t="s">
        <v>104</v>
      </c>
      <c r="H107" s="106">
        <v>239760</v>
      </c>
      <c r="I107" s="106">
        <v>0</v>
      </c>
      <c r="J107" s="106">
        <v>0</v>
      </c>
      <c r="K107" s="106">
        <v>0</v>
      </c>
      <c r="L107" s="106">
        <v>43156.800000000003</v>
      </c>
      <c r="M107" s="106">
        <v>282916.8</v>
      </c>
    </row>
    <row r="108" spans="1:13" x14ac:dyDescent="0.25">
      <c r="A108" s="104">
        <v>43129</v>
      </c>
      <c r="B108" s="104"/>
      <c r="C108" s="104"/>
      <c r="D108" s="104"/>
      <c r="E108" s="105" t="s">
        <v>210</v>
      </c>
      <c r="F108" s="105" t="s">
        <v>38</v>
      </c>
      <c r="G108" s="105" t="s">
        <v>104</v>
      </c>
      <c r="H108" s="106">
        <v>0</v>
      </c>
      <c r="I108" s="106">
        <v>0</v>
      </c>
      <c r="J108" s="106">
        <v>0</v>
      </c>
      <c r="K108" s="106">
        <v>152372.4</v>
      </c>
      <c r="L108" s="106">
        <v>0</v>
      </c>
      <c r="M108" s="106">
        <v>152372.4</v>
      </c>
    </row>
    <row r="109" spans="1:13" x14ac:dyDescent="0.25">
      <c r="A109" s="104">
        <v>43129</v>
      </c>
      <c r="B109" s="104"/>
      <c r="C109" s="104"/>
      <c r="D109" s="104"/>
      <c r="E109" s="105" t="s">
        <v>211</v>
      </c>
      <c r="F109" s="105" t="s">
        <v>38</v>
      </c>
      <c r="G109" s="105" t="s">
        <v>104</v>
      </c>
      <c r="H109" s="106">
        <v>0</v>
      </c>
      <c r="I109" s="106">
        <v>0</v>
      </c>
      <c r="J109" s="106">
        <v>0</v>
      </c>
      <c r="K109" s="106">
        <v>4581.72</v>
      </c>
      <c r="L109" s="106">
        <v>0</v>
      </c>
      <c r="M109" s="106">
        <v>4581.72</v>
      </c>
    </row>
    <row r="110" spans="1:13" x14ac:dyDescent="0.25">
      <c r="A110" s="104">
        <v>43129</v>
      </c>
      <c r="B110" s="104"/>
      <c r="C110" s="104"/>
      <c r="D110" s="104"/>
      <c r="E110" s="105" t="s">
        <v>212</v>
      </c>
      <c r="F110" s="105" t="s">
        <v>38</v>
      </c>
      <c r="G110" s="105" t="s">
        <v>104</v>
      </c>
      <c r="H110" s="106">
        <v>1766.75</v>
      </c>
      <c r="I110" s="106">
        <v>0</v>
      </c>
      <c r="J110" s="106">
        <v>0</v>
      </c>
      <c r="K110" s="106">
        <v>0</v>
      </c>
      <c r="L110" s="106">
        <v>318.01</v>
      </c>
      <c r="M110" s="106">
        <v>2084.7600000000002</v>
      </c>
    </row>
    <row r="111" spans="1:13" x14ac:dyDescent="0.25">
      <c r="A111" s="104">
        <v>43129</v>
      </c>
      <c r="B111" s="104"/>
      <c r="C111" s="104"/>
      <c r="D111" s="104"/>
      <c r="E111" s="105" t="s">
        <v>213</v>
      </c>
      <c r="F111" s="105" t="s">
        <v>38</v>
      </c>
      <c r="G111" s="105" t="s">
        <v>104</v>
      </c>
      <c r="H111" s="106">
        <v>4621.12</v>
      </c>
      <c r="I111" s="106">
        <v>0</v>
      </c>
      <c r="J111" s="106">
        <v>0</v>
      </c>
      <c r="K111" s="106">
        <v>0</v>
      </c>
      <c r="L111" s="106">
        <v>831.8</v>
      </c>
      <c r="M111" s="106">
        <v>5452.92</v>
      </c>
    </row>
    <row r="112" spans="1:13" x14ac:dyDescent="0.25">
      <c r="A112" s="104">
        <v>43129</v>
      </c>
      <c r="B112" s="104"/>
      <c r="C112" s="104"/>
      <c r="D112" s="104"/>
      <c r="E112" s="105" t="s">
        <v>214</v>
      </c>
      <c r="F112" s="105" t="s">
        <v>38</v>
      </c>
      <c r="G112" s="105" t="s">
        <v>104</v>
      </c>
      <c r="H112" s="106">
        <v>0</v>
      </c>
      <c r="I112" s="106">
        <v>0</v>
      </c>
      <c r="J112" s="106">
        <v>0</v>
      </c>
      <c r="K112" s="106">
        <v>21428.77</v>
      </c>
      <c r="L112" s="106">
        <v>0</v>
      </c>
      <c r="M112" s="106">
        <v>21428.77</v>
      </c>
    </row>
    <row r="113" spans="1:13" x14ac:dyDescent="0.25">
      <c r="A113" s="104">
        <v>43129</v>
      </c>
      <c r="B113" s="104"/>
      <c r="C113" s="104"/>
      <c r="D113" s="104"/>
      <c r="E113" s="105" t="s">
        <v>215</v>
      </c>
      <c r="F113" s="105" t="s">
        <v>38</v>
      </c>
      <c r="G113" s="105" t="s">
        <v>104</v>
      </c>
      <c r="H113" s="106">
        <v>0</v>
      </c>
      <c r="I113" s="106">
        <v>0</v>
      </c>
      <c r="J113" s="106">
        <v>0</v>
      </c>
      <c r="K113" s="106">
        <v>1861.14</v>
      </c>
      <c r="L113" s="106">
        <v>0</v>
      </c>
      <c r="M113" s="106">
        <v>1861.14</v>
      </c>
    </row>
    <row r="114" spans="1:13" x14ac:dyDescent="0.25">
      <c r="A114" s="104">
        <v>43129</v>
      </c>
      <c r="B114" s="104"/>
      <c r="C114" s="104"/>
      <c r="D114" s="104"/>
      <c r="E114" s="105" t="s">
        <v>216</v>
      </c>
      <c r="F114" s="105" t="s">
        <v>85</v>
      </c>
      <c r="G114" s="105" t="s">
        <v>86</v>
      </c>
      <c r="H114" s="106">
        <v>0</v>
      </c>
      <c r="I114" s="106">
        <v>0</v>
      </c>
      <c r="J114" s="106">
        <v>0</v>
      </c>
      <c r="K114" s="106">
        <v>5734.8</v>
      </c>
      <c r="L114" s="106">
        <v>0</v>
      </c>
      <c r="M114" s="106">
        <v>5734.8</v>
      </c>
    </row>
    <row r="115" spans="1:13" x14ac:dyDescent="0.25">
      <c r="A115" s="104">
        <v>43129</v>
      </c>
      <c r="B115" s="104"/>
      <c r="C115" s="104"/>
      <c r="D115" s="104"/>
      <c r="E115" s="105" t="s">
        <v>217</v>
      </c>
      <c r="F115" s="105" t="s">
        <v>49</v>
      </c>
      <c r="G115" s="105" t="s">
        <v>50</v>
      </c>
      <c r="H115" s="106">
        <v>0</v>
      </c>
      <c r="I115" s="106">
        <v>0</v>
      </c>
      <c r="J115" s="106">
        <v>0</v>
      </c>
      <c r="K115" s="106">
        <v>1829.93</v>
      </c>
      <c r="L115" s="106">
        <v>0</v>
      </c>
      <c r="M115" s="106">
        <v>1829.93</v>
      </c>
    </row>
    <row r="116" spans="1:13" x14ac:dyDescent="0.25">
      <c r="A116" s="104">
        <v>43130</v>
      </c>
      <c r="B116" s="104"/>
      <c r="C116" s="104"/>
      <c r="D116" s="104"/>
      <c r="E116" s="105" t="s">
        <v>218</v>
      </c>
      <c r="F116" s="105" t="s">
        <v>38</v>
      </c>
      <c r="G116" s="105" t="s">
        <v>104</v>
      </c>
      <c r="H116" s="106">
        <v>0</v>
      </c>
      <c r="I116" s="106">
        <v>0</v>
      </c>
      <c r="J116" s="106">
        <v>0</v>
      </c>
      <c r="K116" s="106">
        <v>111492</v>
      </c>
      <c r="L116" s="106">
        <v>0</v>
      </c>
      <c r="M116" s="106">
        <v>111492</v>
      </c>
    </row>
    <row r="117" spans="1:13" x14ac:dyDescent="0.25">
      <c r="A117" s="104">
        <v>43130</v>
      </c>
      <c r="B117" s="104"/>
      <c r="C117" s="104"/>
      <c r="D117" s="104"/>
      <c r="E117" s="105" t="s">
        <v>219</v>
      </c>
      <c r="F117" s="105" t="s">
        <v>38</v>
      </c>
      <c r="G117" s="105" t="s">
        <v>104</v>
      </c>
      <c r="H117" s="106">
        <v>0</v>
      </c>
      <c r="I117" s="106">
        <v>0</v>
      </c>
      <c r="J117" s="106">
        <v>0</v>
      </c>
      <c r="K117" s="106">
        <v>5652.48</v>
      </c>
      <c r="L117" s="106">
        <v>0</v>
      </c>
      <c r="M117" s="106">
        <v>5652.48</v>
      </c>
    </row>
    <row r="118" spans="1:13" x14ac:dyDescent="0.25">
      <c r="A118" s="104">
        <v>43130</v>
      </c>
      <c r="B118" s="104"/>
      <c r="C118" s="104"/>
      <c r="D118" s="104"/>
      <c r="E118" s="105" t="s">
        <v>220</v>
      </c>
      <c r="F118" s="105" t="s">
        <v>49</v>
      </c>
      <c r="G118" s="105" t="s">
        <v>50</v>
      </c>
      <c r="H118" s="106">
        <v>796.52</v>
      </c>
      <c r="I118" s="106">
        <v>0</v>
      </c>
      <c r="J118" s="106">
        <v>0</v>
      </c>
      <c r="K118" s="106">
        <v>0</v>
      </c>
      <c r="L118" s="106">
        <v>143.37</v>
      </c>
      <c r="M118" s="106">
        <v>939.89</v>
      </c>
    </row>
    <row r="119" spans="1:13" x14ac:dyDescent="0.25">
      <c r="A119" s="104">
        <v>43130</v>
      </c>
      <c r="B119" s="104"/>
      <c r="C119" s="104"/>
      <c r="D119" s="104"/>
      <c r="E119" s="105" t="s">
        <v>221</v>
      </c>
      <c r="F119" s="105" t="s">
        <v>49</v>
      </c>
      <c r="G119" s="105" t="s">
        <v>50</v>
      </c>
      <c r="H119" s="106">
        <v>0</v>
      </c>
      <c r="I119" s="106">
        <v>0</v>
      </c>
      <c r="J119" s="106">
        <v>0</v>
      </c>
      <c r="K119" s="106">
        <v>7940.64</v>
      </c>
      <c r="L119" s="106">
        <v>0</v>
      </c>
      <c r="M119" s="106">
        <v>7940.64</v>
      </c>
    </row>
    <row r="120" spans="1:13" x14ac:dyDescent="0.25">
      <c r="A120" s="104">
        <v>43131</v>
      </c>
      <c r="B120" s="104"/>
      <c r="C120" s="104"/>
      <c r="D120" s="104"/>
      <c r="E120" s="105" t="s">
        <v>222</v>
      </c>
      <c r="F120" s="105" t="s">
        <v>55</v>
      </c>
      <c r="G120" s="105" t="s">
        <v>56</v>
      </c>
      <c r="H120" s="106">
        <v>0</v>
      </c>
      <c r="I120" s="106">
        <v>0</v>
      </c>
      <c r="J120" s="106">
        <v>0</v>
      </c>
      <c r="K120" s="106">
        <v>0</v>
      </c>
      <c r="L120" s="106">
        <v>0</v>
      </c>
      <c r="M120" s="106">
        <v>0</v>
      </c>
    </row>
    <row r="121" spans="1:13" x14ac:dyDescent="0.25">
      <c r="A121" s="104">
        <v>43131</v>
      </c>
      <c r="B121" s="104"/>
      <c r="C121" s="104"/>
      <c r="D121" s="104"/>
      <c r="E121" s="105" t="s">
        <v>223</v>
      </c>
      <c r="F121" s="105" t="s">
        <v>55</v>
      </c>
      <c r="G121" s="105" t="s">
        <v>56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</row>
    <row r="122" spans="1:13" x14ac:dyDescent="0.25">
      <c r="A122" s="104">
        <v>43131</v>
      </c>
      <c r="B122" s="104"/>
      <c r="C122" s="104"/>
      <c r="D122" s="104"/>
      <c r="E122" s="105" t="s">
        <v>224</v>
      </c>
      <c r="F122" s="105" t="s">
        <v>55</v>
      </c>
      <c r="G122" s="105" t="s">
        <v>56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</row>
    <row r="123" spans="1:13" x14ac:dyDescent="0.25">
      <c r="A123" s="104">
        <v>43131</v>
      </c>
      <c r="B123" s="104"/>
      <c r="C123" s="104"/>
      <c r="D123" s="104"/>
      <c r="E123" s="105" t="s">
        <v>225</v>
      </c>
      <c r="F123" s="105" t="s">
        <v>49</v>
      </c>
      <c r="G123" s="105" t="s">
        <v>50</v>
      </c>
      <c r="H123" s="106">
        <v>499.33</v>
      </c>
      <c r="I123" s="106">
        <v>0</v>
      </c>
      <c r="J123" s="106">
        <v>0</v>
      </c>
      <c r="K123" s="106">
        <v>0</v>
      </c>
      <c r="L123" s="106">
        <v>89.88</v>
      </c>
      <c r="M123" s="106">
        <v>589.21</v>
      </c>
    </row>
    <row r="124" spans="1:13" x14ac:dyDescent="0.25">
      <c r="A124" s="104">
        <v>43131</v>
      </c>
      <c r="B124" s="104"/>
      <c r="C124" s="104"/>
      <c r="D124" s="104"/>
      <c r="E124" s="105" t="s">
        <v>226</v>
      </c>
      <c r="F124" s="105" t="s">
        <v>49</v>
      </c>
      <c r="G124" s="105" t="s">
        <v>50</v>
      </c>
      <c r="H124" s="106">
        <v>2837.27</v>
      </c>
      <c r="I124" s="106">
        <v>0</v>
      </c>
      <c r="J124" s="106">
        <v>0</v>
      </c>
      <c r="K124" s="106">
        <v>0</v>
      </c>
      <c r="L124" s="106">
        <v>510.71</v>
      </c>
      <c r="M124" s="106">
        <v>3347.98</v>
      </c>
    </row>
    <row r="125" spans="1:13" x14ac:dyDescent="0.25">
      <c r="A125" s="104">
        <v>43111</v>
      </c>
      <c r="B125" s="104"/>
      <c r="C125" s="104"/>
      <c r="D125" s="104"/>
      <c r="E125" s="105" t="s">
        <v>227</v>
      </c>
      <c r="F125" s="105" t="s">
        <v>228</v>
      </c>
      <c r="G125" s="105" t="s">
        <v>229</v>
      </c>
      <c r="H125" s="106">
        <v>0</v>
      </c>
      <c r="I125" s="106">
        <v>0</v>
      </c>
      <c r="J125" s="106">
        <v>0</v>
      </c>
      <c r="K125" s="106">
        <v>60000</v>
      </c>
      <c r="L125" s="106">
        <v>0</v>
      </c>
      <c r="M125" s="106">
        <v>60000</v>
      </c>
    </row>
    <row r="126" spans="1:13" x14ac:dyDescent="0.25">
      <c r="A126" s="104">
        <v>43111</v>
      </c>
      <c r="B126" s="104"/>
      <c r="C126" s="104"/>
      <c r="D126" s="104"/>
      <c r="E126" s="105" t="s">
        <v>230</v>
      </c>
      <c r="F126" s="105" t="s">
        <v>228</v>
      </c>
      <c r="G126" s="105" t="s">
        <v>229</v>
      </c>
      <c r="H126" s="106">
        <v>0</v>
      </c>
      <c r="I126" s="106">
        <v>0</v>
      </c>
      <c r="J126" s="106">
        <v>0</v>
      </c>
      <c r="K126" s="106">
        <v>60000</v>
      </c>
      <c r="L126" s="106">
        <v>0</v>
      </c>
      <c r="M126" s="106">
        <v>60000</v>
      </c>
    </row>
    <row r="127" spans="1:13" x14ac:dyDescent="0.25">
      <c r="A127" s="104">
        <v>43112</v>
      </c>
      <c r="B127" s="104"/>
      <c r="C127" s="104"/>
      <c r="D127" s="104"/>
      <c r="E127" s="105" t="s">
        <v>231</v>
      </c>
      <c r="F127" s="105" t="s">
        <v>228</v>
      </c>
      <c r="G127" s="105" t="s">
        <v>229</v>
      </c>
      <c r="H127" s="106">
        <v>0</v>
      </c>
      <c r="I127" s="106">
        <v>0</v>
      </c>
      <c r="J127" s="106">
        <v>0</v>
      </c>
      <c r="K127" s="106">
        <v>110000</v>
      </c>
      <c r="L127" s="106">
        <v>0</v>
      </c>
      <c r="M127" s="106">
        <v>110000</v>
      </c>
    </row>
    <row r="128" spans="1:13" x14ac:dyDescent="0.25">
      <c r="A128" s="104">
        <v>43112</v>
      </c>
      <c r="B128" s="104"/>
      <c r="C128" s="104"/>
      <c r="D128" s="104"/>
      <c r="E128" s="105" t="s">
        <v>232</v>
      </c>
      <c r="F128" s="105" t="s">
        <v>228</v>
      </c>
      <c r="G128" s="105" t="s">
        <v>229</v>
      </c>
      <c r="H128" s="106">
        <v>0</v>
      </c>
      <c r="I128" s="106">
        <v>0</v>
      </c>
      <c r="J128" s="106">
        <v>0</v>
      </c>
      <c r="K128" s="106">
        <v>110000</v>
      </c>
      <c r="L128" s="106">
        <v>0</v>
      </c>
      <c r="M128" s="106">
        <v>110000</v>
      </c>
    </row>
    <row r="129" spans="1:13" x14ac:dyDescent="0.25">
      <c r="A129" s="104">
        <v>43105</v>
      </c>
      <c r="B129" s="104"/>
      <c r="C129" s="104"/>
      <c r="D129" s="104"/>
      <c r="E129" s="105" t="s">
        <v>233</v>
      </c>
      <c r="F129" s="105" t="s">
        <v>80</v>
      </c>
      <c r="G129" s="105" t="s">
        <v>81</v>
      </c>
      <c r="H129" s="106">
        <v>49.36</v>
      </c>
      <c r="I129" s="106">
        <v>0</v>
      </c>
      <c r="J129" s="106">
        <v>0</v>
      </c>
      <c r="K129" s="106">
        <v>0</v>
      </c>
      <c r="L129" s="106">
        <v>8.8800000000000008</v>
      </c>
      <c r="M129" s="106">
        <v>58.24</v>
      </c>
    </row>
    <row r="130" spans="1:13" x14ac:dyDescent="0.25">
      <c r="A130" s="104">
        <v>43105</v>
      </c>
      <c r="B130" s="104"/>
      <c r="C130" s="104"/>
      <c r="D130" s="104"/>
      <c r="E130" s="105" t="s">
        <v>234</v>
      </c>
      <c r="F130" s="105" t="s">
        <v>57</v>
      </c>
      <c r="G130" s="105" t="s">
        <v>58</v>
      </c>
      <c r="H130" s="106">
        <v>0</v>
      </c>
      <c r="I130" s="106">
        <v>0</v>
      </c>
      <c r="J130" s="106">
        <v>0</v>
      </c>
      <c r="K130" s="106">
        <v>111.38</v>
      </c>
      <c r="L130" s="106">
        <v>0</v>
      </c>
      <c r="M130" s="106">
        <v>111.38</v>
      </c>
    </row>
    <row r="131" spans="1:13" x14ac:dyDescent="0.25">
      <c r="A131" s="104">
        <v>43105</v>
      </c>
      <c r="B131" s="104"/>
      <c r="C131" s="104"/>
      <c r="D131" s="104"/>
      <c r="E131" s="105" t="s">
        <v>235</v>
      </c>
      <c r="F131" s="105" t="s">
        <v>57</v>
      </c>
      <c r="G131" s="105" t="s">
        <v>58</v>
      </c>
      <c r="H131" s="106">
        <v>93.22</v>
      </c>
      <c r="I131" s="106">
        <v>0</v>
      </c>
      <c r="J131" s="106">
        <v>0</v>
      </c>
      <c r="K131" s="106">
        <v>0</v>
      </c>
      <c r="L131" s="106">
        <v>16.78</v>
      </c>
      <c r="M131" s="106">
        <v>110</v>
      </c>
    </row>
    <row r="132" spans="1:13" x14ac:dyDescent="0.25">
      <c r="A132" s="104">
        <v>43105</v>
      </c>
      <c r="B132" s="104"/>
      <c r="C132" s="104"/>
      <c r="D132" s="104"/>
      <c r="E132" s="105" t="s">
        <v>236</v>
      </c>
      <c r="F132" s="105" t="s">
        <v>87</v>
      </c>
      <c r="G132" s="105" t="s">
        <v>237</v>
      </c>
      <c r="H132" s="106">
        <v>0</v>
      </c>
      <c r="I132" s="106">
        <v>0</v>
      </c>
      <c r="J132" s="106">
        <v>0</v>
      </c>
      <c r="K132" s="106">
        <v>13.95</v>
      </c>
      <c r="L132" s="106">
        <v>0</v>
      </c>
      <c r="M132" s="106">
        <v>13.95</v>
      </c>
    </row>
    <row r="133" spans="1:13" x14ac:dyDescent="0.25">
      <c r="A133" s="104">
        <v>43105</v>
      </c>
      <c r="B133" s="104"/>
      <c r="C133" s="104"/>
      <c r="D133" s="104"/>
      <c r="E133" s="105" t="s">
        <v>238</v>
      </c>
      <c r="F133" s="105" t="s">
        <v>87</v>
      </c>
      <c r="G133" s="105" t="s">
        <v>237</v>
      </c>
      <c r="H133" s="106">
        <v>9.6999999999999993</v>
      </c>
      <c r="I133" s="106">
        <v>0</v>
      </c>
      <c r="J133" s="106">
        <v>0</v>
      </c>
      <c r="K133" s="106">
        <v>0</v>
      </c>
      <c r="L133" s="106">
        <v>1.75</v>
      </c>
      <c r="M133" s="106">
        <v>11.45</v>
      </c>
    </row>
    <row r="134" spans="1:13" x14ac:dyDescent="0.25">
      <c r="A134" s="104">
        <v>43111</v>
      </c>
      <c r="B134" s="104"/>
      <c r="C134" s="104"/>
      <c r="D134" s="104"/>
      <c r="E134" s="105" t="s">
        <v>239</v>
      </c>
      <c r="F134" s="105" t="s">
        <v>240</v>
      </c>
      <c r="G134" s="105" t="s">
        <v>61</v>
      </c>
      <c r="H134" s="106">
        <v>0</v>
      </c>
      <c r="I134" s="106">
        <v>0</v>
      </c>
      <c r="J134" s="106">
        <v>0</v>
      </c>
      <c r="K134" s="106">
        <v>13.95</v>
      </c>
      <c r="L134" s="106">
        <v>0</v>
      </c>
      <c r="M134" s="106">
        <v>13.95</v>
      </c>
    </row>
    <row r="135" spans="1:13" x14ac:dyDescent="0.25">
      <c r="A135" s="104">
        <v>43111</v>
      </c>
      <c r="B135" s="104"/>
      <c r="C135" s="104"/>
      <c r="D135" s="104"/>
      <c r="E135" s="105" t="s">
        <v>241</v>
      </c>
      <c r="F135" s="105" t="s">
        <v>242</v>
      </c>
      <c r="G135" s="105" t="s">
        <v>243</v>
      </c>
      <c r="H135" s="106">
        <v>0</v>
      </c>
      <c r="I135" s="106">
        <v>0</v>
      </c>
      <c r="J135" s="106">
        <v>0</v>
      </c>
      <c r="K135" s="106">
        <v>13.95</v>
      </c>
      <c r="L135" s="106">
        <v>0</v>
      </c>
      <c r="M135" s="106">
        <v>13.95</v>
      </c>
    </row>
    <row r="136" spans="1:13" x14ac:dyDescent="0.25">
      <c r="A136" s="104">
        <v>43111</v>
      </c>
      <c r="B136" s="104"/>
      <c r="C136" s="104"/>
      <c r="D136" s="104"/>
      <c r="E136" s="105" t="s">
        <v>244</v>
      </c>
      <c r="F136" s="105" t="s">
        <v>245</v>
      </c>
      <c r="G136" s="105" t="s">
        <v>246</v>
      </c>
      <c r="H136" s="106">
        <v>9.6999999999999993</v>
      </c>
      <c r="I136" s="106">
        <v>0</v>
      </c>
      <c r="J136" s="106">
        <v>0</v>
      </c>
      <c r="K136" s="106">
        <v>0</v>
      </c>
      <c r="L136" s="106">
        <v>1.75</v>
      </c>
      <c r="M136" s="106">
        <v>11.45</v>
      </c>
    </row>
    <row r="137" spans="1:13" x14ac:dyDescent="0.25">
      <c r="A137" s="104">
        <v>43111</v>
      </c>
      <c r="B137" s="104"/>
      <c r="C137" s="104"/>
      <c r="D137" s="104"/>
      <c r="E137" s="105" t="s">
        <v>247</v>
      </c>
      <c r="F137" s="105" t="s">
        <v>59</v>
      </c>
      <c r="G137" s="105" t="s">
        <v>60</v>
      </c>
      <c r="H137" s="106">
        <v>0</v>
      </c>
      <c r="I137" s="106">
        <v>0</v>
      </c>
      <c r="J137" s="106">
        <v>0</v>
      </c>
      <c r="K137" s="106">
        <v>17.399999999999999</v>
      </c>
      <c r="L137" s="106">
        <v>0</v>
      </c>
      <c r="M137" s="106">
        <v>17.399999999999999</v>
      </c>
    </row>
    <row r="138" spans="1:13" x14ac:dyDescent="0.25">
      <c r="A138" s="104">
        <v>43111</v>
      </c>
      <c r="B138" s="104"/>
      <c r="C138" s="104"/>
      <c r="D138" s="104"/>
      <c r="E138" s="105" t="s">
        <v>248</v>
      </c>
      <c r="F138" s="105" t="s">
        <v>59</v>
      </c>
      <c r="G138" s="105" t="s">
        <v>60</v>
      </c>
      <c r="H138" s="106">
        <v>19.41</v>
      </c>
      <c r="I138" s="106">
        <v>0</v>
      </c>
      <c r="J138" s="106">
        <v>0</v>
      </c>
      <c r="K138" s="106">
        <v>0</v>
      </c>
      <c r="L138" s="106">
        <v>3.49</v>
      </c>
      <c r="M138" s="106">
        <v>22.9</v>
      </c>
    </row>
    <row r="139" spans="1:13" x14ac:dyDescent="0.25">
      <c r="A139" s="104">
        <v>43122</v>
      </c>
      <c r="B139" s="104"/>
      <c r="C139" s="104"/>
      <c r="D139" s="104"/>
      <c r="E139" s="105" t="s">
        <v>249</v>
      </c>
      <c r="F139" s="105" t="s">
        <v>76</v>
      </c>
      <c r="G139" s="105" t="s">
        <v>77</v>
      </c>
      <c r="H139" s="106">
        <v>0</v>
      </c>
      <c r="I139" s="106">
        <v>0</v>
      </c>
      <c r="J139" s="106">
        <v>0</v>
      </c>
      <c r="K139" s="106">
        <v>266</v>
      </c>
      <c r="L139" s="106">
        <v>0</v>
      </c>
      <c r="M139" s="106">
        <v>266</v>
      </c>
    </row>
    <row r="140" spans="1:13" x14ac:dyDescent="0.25">
      <c r="A140" s="104">
        <v>43131</v>
      </c>
      <c r="B140" s="104"/>
      <c r="C140" s="104"/>
      <c r="D140" s="104"/>
      <c r="E140" s="105" t="s">
        <v>250</v>
      </c>
      <c r="F140" s="105" t="s">
        <v>84</v>
      </c>
      <c r="G140" s="105" t="s">
        <v>251</v>
      </c>
      <c r="H140" s="106">
        <v>44.92</v>
      </c>
      <c r="I140" s="106">
        <v>0</v>
      </c>
      <c r="J140" s="106">
        <v>0</v>
      </c>
      <c r="K140" s="106">
        <v>0</v>
      </c>
      <c r="L140" s="106">
        <v>8.09</v>
      </c>
      <c r="M140" s="106">
        <v>53.01</v>
      </c>
    </row>
    <row r="141" spans="1:13" x14ac:dyDescent="0.25">
      <c r="A141" s="104">
        <v>43131</v>
      </c>
      <c r="B141" s="104"/>
      <c r="C141" s="104"/>
      <c r="D141" s="104"/>
      <c r="E141" s="105" t="s">
        <v>252</v>
      </c>
      <c r="F141" s="105" t="s">
        <v>253</v>
      </c>
      <c r="G141" s="105" t="s">
        <v>254</v>
      </c>
      <c r="H141" s="106">
        <v>0</v>
      </c>
      <c r="I141" s="106">
        <v>0</v>
      </c>
      <c r="J141" s="106">
        <v>0</v>
      </c>
      <c r="K141" s="106">
        <v>3.65</v>
      </c>
      <c r="L141" s="106">
        <v>0</v>
      </c>
      <c r="M141" s="106">
        <v>3.65</v>
      </c>
    </row>
    <row r="142" spans="1:13" x14ac:dyDescent="0.25">
      <c r="A142" s="104">
        <v>43131</v>
      </c>
      <c r="B142" s="104"/>
      <c r="C142" s="104"/>
      <c r="D142" s="104"/>
      <c r="E142" s="105" t="s">
        <v>255</v>
      </c>
      <c r="F142" s="105" t="s">
        <v>256</v>
      </c>
      <c r="G142" s="105" t="s">
        <v>257</v>
      </c>
      <c r="H142" s="106">
        <v>0</v>
      </c>
      <c r="I142" s="106">
        <v>0</v>
      </c>
      <c r="J142" s="106">
        <v>0</v>
      </c>
      <c r="K142" s="106">
        <v>20.7</v>
      </c>
      <c r="L142" s="106">
        <v>0</v>
      </c>
      <c r="M142" s="106">
        <v>20.7</v>
      </c>
    </row>
    <row r="143" spans="1:13" x14ac:dyDescent="0.25">
      <c r="A143" s="104">
        <v>43131</v>
      </c>
      <c r="B143" s="104"/>
      <c r="C143" s="104"/>
      <c r="D143" s="104"/>
      <c r="E143" s="105" t="s">
        <v>258</v>
      </c>
      <c r="F143" s="105" t="s">
        <v>256</v>
      </c>
      <c r="G143" s="105" t="s">
        <v>257</v>
      </c>
      <c r="H143" s="106">
        <v>4.8099999999999996</v>
      </c>
      <c r="I143" s="106">
        <v>0</v>
      </c>
      <c r="J143" s="106">
        <v>0</v>
      </c>
      <c r="K143" s="106">
        <v>0</v>
      </c>
      <c r="L143" s="106">
        <v>0.87</v>
      </c>
      <c r="M143" s="106">
        <v>5.68</v>
      </c>
    </row>
    <row r="144" spans="1:13" x14ac:dyDescent="0.25">
      <c r="A144" s="104">
        <v>43131</v>
      </c>
      <c r="B144" s="104"/>
      <c r="C144" s="104"/>
      <c r="D144" s="104"/>
      <c r="E144" s="105" t="s">
        <v>259</v>
      </c>
      <c r="F144" s="105" t="s">
        <v>260</v>
      </c>
      <c r="G144" s="105" t="s">
        <v>261</v>
      </c>
      <c r="H144" s="106">
        <v>0</v>
      </c>
      <c r="I144" s="106">
        <v>0</v>
      </c>
      <c r="J144" s="106">
        <v>0</v>
      </c>
      <c r="K144" s="106">
        <v>13.8</v>
      </c>
      <c r="L144" s="106">
        <v>0</v>
      </c>
      <c r="M144" s="106">
        <v>13.8</v>
      </c>
    </row>
    <row r="145" spans="1:13" x14ac:dyDescent="0.25">
      <c r="A145" s="104">
        <v>43131</v>
      </c>
      <c r="B145" s="104"/>
      <c r="C145" s="104"/>
      <c r="D145" s="104"/>
      <c r="E145" s="105" t="s">
        <v>262</v>
      </c>
      <c r="F145" s="105" t="s">
        <v>260</v>
      </c>
      <c r="G145" s="105" t="s">
        <v>261</v>
      </c>
      <c r="H145" s="106">
        <v>9.32</v>
      </c>
      <c r="I145" s="106">
        <v>0</v>
      </c>
      <c r="J145" s="106">
        <v>0</v>
      </c>
      <c r="K145" s="106">
        <v>0</v>
      </c>
      <c r="L145" s="106">
        <v>1.68</v>
      </c>
      <c r="M145" s="106">
        <v>11</v>
      </c>
    </row>
    <row r="146" spans="1:13" x14ac:dyDescent="0.25">
      <c r="A146" s="104">
        <v>43131</v>
      </c>
      <c r="B146" s="104"/>
      <c r="C146" s="104"/>
      <c r="D146" s="104"/>
      <c r="E146" s="105" t="s">
        <v>263</v>
      </c>
      <c r="F146" s="105" t="s">
        <v>240</v>
      </c>
      <c r="G146" s="105" t="s">
        <v>61</v>
      </c>
      <c r="H146" s="106">
        <v>0</v>
      </c>
      <c r="I146" s="106">
        <v>0</v>
      </c>
      <c r="J146" s="106">
        <v>0</v>
      </c>
      <c r="K146" s="106">
        <v>13.8</v>
      </c>
      <c r="L146" s="106">
        <v>0</v>
      </c>
      <c r="M146" s="106">
        <v>13.8</v>
      </c>
    </row>
    <row r="147" spans="1:13" x14ac:dyDescent="0.25">
      <c r="A147" s="104">
        <v>43131</v>
      </c>
      <c r="B147" s="104"/>
      <c r="C147" s="104"/>
      <c r="D147" s="104"/>
      <c r="E147" s="105" t="s">
        <v>264</v>
      </c>
      <c r="F147" s="105" t="s">
        <v>265</v>
      </c>
      <c r="G147" s="105" t="s">
        <v>266</v>
      </c>
      <c r="H147" s="106">
        <v>0</v>
      </c>
      <c r="I147" s="106">
        <v>0</v>
      </c>
      <c r="J147" s="106">
        <v>0</v>
      </c>
      <c r="K147" s="106">
        <v>13.8</v>
      </c>
      <c r="L147" s="106">
        <v>0</v>
      </c>
      <c r="M147" s="106">
        <v>13.8</v>
      </c>
    </row>
    <row r="148" spans="1:13" x14ac:dyDescent="0.25">
      <c r="A148" s="104">
        <v>43131</v>
      </c>
      <c r="B148" s="104"/>
      <c r="C148" s="104"/>
      <c r="D148" s="104"/>
      <c r="E148" s="105" t="s">
        <v>267</v>
      </c>
      <c r="F148" s="105" t="s">
        <v>268</v>
      </c>
      <c r="G148" s="105" t="s">
        <v>269</v>
      </c>
      <c r="H148" s="106">
        <v>5.25</v>
      </c>
      <c r="I148" s="106">
        <v>0</v>
      </c>
      <c r="J148" s="106">
        <v>0</v>
      </c>
      <c r="K148" s="106">
        <v>0</v>
      </c>
      <c r="L148" s="106">
        <v>0.95</v>
      </c>
      <c r="M148" s="106">
        <v>6.2</v>
      </c>
    </row>
    <row r="149" spans="1:13" x14ac:dyDescent="0.25">
      <c r="A149" s="104">
        <v>43131</v>
      </c>
      <c r="B149" s="104"/>
      <c r="C149" s="104"/>
      <c r="D149" s="104"/>
      <c r="E149" s="105" t="s">
        <v>270</v>
      </c>
      <c r="F149" s="105" t="s">
        <v>271</v>
      </c>
      <c r="G149" s="105" t="s">
        <v>272</v>
      </c>
      <c r="H149" s="106">
        <v>9.32</v>
      </c>
      <c r="I149" s="106">
        <v>0</v>
      </c>
      <c r="J149" s="106">
        <v>0</v>
      </c>
      <c r="K149" s="106">
        <v>0</v>
      </c>
      <c r="L149" s="106">
        <v>1.68</v>
      </c>
      <c r="M149" s="106">
        <v>11</v>
      </c>
    </row>
    <row r="150" spans="1:13" x14ac:dyDescent="0.25">
      <c r="A150" s="104">
        <v>43131</v>
      </c>
      <c r="B150" s="104"/>
      <c r="C150" s="104"/>
      <c r="D150" s="104"/>
      <c r="E150" s="105" t="s">
        <v>273</v>
      </c>
      <c r="F150" s="105" t="s">
        <v>271</v>
      </c>
      <c r="G150" s="105" t="s">
        <v>272</v>
      </c>
      <c r="H150" s="106">
        <v>0</v>
      </c>
      <c r="I150" s="106">
        <v>0</v>
      </c>
      <c r="J150" s="106">
        <v>0</v>
      </c>
      <c r="K150" s="106">
        <v>7.1</v>
      </c>
      <c r="L150" s="106">
        <v>0</v>
      </c>
      <c r="M150" s="106">
        <v>7.1</v>
      </c>
    </row>
    <row r="151" spans="1:13" x14ac:dyDescent="0.25">
      <c r="A151" s="104">
        <v>43131</v>
      </c>
      <c r="B151" s="104"/>
      <c r="C151" s="104"/>
      <c r="D151" s="104"/>
      <c r="E151" s="105" t="s">
        <v>274</v>
      </c>
      <c r="F151" s="105" t="s">
        <v>90</v>
      </c>
      <c r="G151" s="105" t="s">
        <v>91</v>
      </c>
      <c r="H151" s="106">
        <v>0</v>
      </c>
      <c r="I151" s="106">
        <v>0</v>
      </c>
      <c r="J151" s="106">
        <v>0</v>
      </c>
      <c r="K151" s="106">
        <v>13.8</v>
      </c>
      <c r="L151" s="106">
        <v>0</v>
      </c>
      <c r="M151" s="106">
        <v>13.8</v>
      </c>
    </row>
    <row r="152" spans="1:13" x14ac:dyDescent="0.25">
      <c r="A152" s="104">
        <v>43131</v>
      </c>
      <c r="B152" s="104"/>
      <c r="C152" s="104"/>
      <c r="D152" s="104"/>
      <c r="E152" s="105" t="s">
        <v>275</v>
      </c>
      <c r="F152" s="105" t="s">
        <v>276</v>
      </c>
      <c r="G152" s="105" t="s">
        <v>277</v>
      </c>
      <c r="H152" s="106">
        <v>0</v>
      </c>
      <c r="I152" s="106">
        <v>0</v>
      </c>
      <c r="J152" s="106">
        <v>0</v>
      </c>
      <c r="K152" s="106">
        <v>13.8</v>
      </c>
      <c r="L152" s="106">
        <v>0</v>
      </c>
      <c r="M152" s="106">
        <v>13.8</v>
      </c>
    </row>
    <row r="153" spans="1:13" x14ac:dyDescent="0.25">
      <c r="A153" s="104">
        <v>43131</v>
      </c>
      <c r="B153" s="104"/>
      <c r="C153" s="104"/>
      <c r="D153" s="104"/>
      <c r="E153" s="105" t="s">
        <v>278</v>
      </c>
      <c r="F153" s="105" t="s">
        <v>83</v>
      </c>
      <c r="G153" s="105" t="s">
        <v>279</v>
      </c>
      <c r="H153" s="106">
        <v>0</v>
      </c>
      <c r="I153" s="106">
        <v>0</v>
      </c>
      <c r="J153" s="106">
        <v>0</v>
      </c>
      <c r="K153" s="106">
        <v>13.8</v>
      </c>
      <c r="L153" s="106">
        <v>0</v>
      </c>
      <c r="M153" s="106">
        <v>13.8</v>
      </c>
    </row>
    <row r="154" spans="1:13" x14ac:dyDescent="0.25">
      <c r="A154" s="104">
        <v>43131</v>
      </c>
      <c r="B154" s="104"/>
      <c r="C154" s="104"/>
      <c r="D154" s="104"/>
      <c r="E154" s="105" t="s">
        <v>280</v>
      </c>
      <c r="F154" s="105" t="s">
        <v>281</v>
      </c>
      <c r="G154" s="105" t="s">
        <v>282</v>
      </c>
      <c r="H154" s="106">
        <v>3.2</v>
      </c>
      <c r="I154" s="106">
        <v>0</v>
      </c>
      <c r="J154" s="106">
        <v>0</v>
      </c>
      <c r="K154" s="106">
        <v>0</v>
      </c>
      <c r="L154" s="106">
        <v>0.57999999999999996</v>
      </c>
      <c r="M154" s="106">
        <v>3.78</v>
      </c>
    </row>
    <row r="155" spans="1:13" x14ac:dyDescent="0.25">
      <c r="A155" s="104">
        <v>43131</v>
      </c>
      <c r="B155" s="104"/>
      <c r="C155" s="104"/>
      <c r="D155" s="104"/>
      <c r="E155" s="105" t="s">
        <v>283</v>
      </c>
      <c r="F155" s="105" t="s">
        <v>245</v>
      </c>
      <c r="G155" s="105" t="s">
        <v>246</v>
      </c>
      <c r="H155" s="106">
        <v>9.32</v>
      </c>
      <c r="I155" s="106">
        <v>0</v>
      </c>
      <c r="J155" s="106">
        <v>0</v>
      </c>
      <c r="K155" s="106">
        <v>0</v>
      </c>
      <c r="L155" s="106">
        <v>1.68</v>
      </c>
      <c r="M155" s="106">
        <v>11</v>
      </c>
    </row>
    <row r="156" spans="1:13" x14ac:dyDescent="0.25">
      <c r="A156" s="104">
        <v>43131</v>
      </c>
      <c r="B156" s="104"/>
      <c r="C156" s="104"/>
      <c r="D156" s="104"/>
      <c r="E156" s="105" t="s">
        <v>284</v>
      </c>
      <c r="F156" s="105" t="s">
        <v>242</v>
      </c>
      <c r="G156" s="105" t="s">
        <v>243</v>
      </c>
      <c r="H156" s="106">
        <v>0</v>
      </c>
      <c r="I156" s="106">
        <v>0</v>
      </c>
      <c r="J156" s="106">
        <v>0</v>
      </c>
      <c r="K156" s="106">
        <v>13.8</v>
      </c>
      <c r="L156" s="106">
        <v>0</v>
      </c>
      <c r="M156" s="106">
        <v>13.8</v>
      </c>
    </row>
    <row r="157" spans="1:13" x14ac:dyDescent="0.25">
      <c r="A157" s="104">
        <v>43131</v>
      </c>
      <c r="B157" s="104"/>
      <c r="C157" s="104"/>
      <c r="D157" s="104"/>
      <c r="E157" s="105" t="s">
        <v>285</v>
      </c>
      <c r="F157" s="105" t="s">
        <v>242</v>
      </c>
      <c r="G157" s="105" t="s">
        <v>243</v>
      </c>
      <c r="H157" s="106">
        <v>5.25</v>
      </c>
      <c r="I157" s="106">
        <v>0</v>
      </c>
      <c r="J157" s="106">
        <v>0</v>
      </c>
      <c r="K157" s="106">
        <v>0</v>
      </c>
      <c r="L157" s="106">
        <v>0.95</v>
      </c>
      <c r="M157" s="106">
        <v>6.2</v>
      </c>
    </row>
    <row r="158" spans="1:13" x14ac:dyDescent="0.25">
      <c r="A158" s="104">
        <v>43131</v>
      </c>
      <c r="B158" s="104"/>
      <c r="C158" s="104"/>
      <c r="D158" s="104"/>
      <c r="E158" s="105" t="s">
        <v>286</v>
      </c>
      <c r="F158" s="105" t="s">
        <v>287</v>
      </c>
      <c r="G158" s="105" t="s">
        <v>288</v>
      </c>
      <c r="H158" s="106">
        <v>0</v>
      </c>
      <c r="I158" s="106">
        <v>0</v>
      </c>
      <c r="J158" s="106">
        <v>0</v>
      </c>
      <c r="K158" s="106">
        <v>13.8</v>
      </c>
      <c r="L158" s="106">
        <v>0</v>
      </c>
      <c r="M158" s="106">
        <v>13.8</v>
      </c>
    </row>
    <row r="159" spans="1:13" x14ac:dyDescent="0.25">
      <c r="A159" s="104">
        <v>43131</v>
      </c>
      <c r="B159" s="104"/>
      <c r="C159" s="104"/>
      <c r="D159" s="104"/>
      <c r="E159" s="105" t="s">
        <v>289</v>
      </c>
      <c r="F159" s="105" t="s">
        <v>82</v>
      </c>
      <c r="G159" s="105" t="s">
        <v>290</v>
      </c>
      <c r="H159" s="106">
        <v>0</v>
      </c>
      <c r="I159" s="106">
        <v>0</v>
      </c>
      <c r="J159" s="106">
        <v>0</v>
      </c>
      <c r="K159" s="106">
        <v>133</v>
      </c>
      <c r="L159" s="106">
        <v>0</v>
      </c>
      <c r="M159" s="106">
        <v>133</v>
      </c>
    </row>
    <row r="160" spans="1:13" x14ac:dyDescent="0.25">
      <c r="A160" s="104">
        <v>43131</v>
      </c>
      <c r="B160" s="104"/>
      <c r="C160" s="104"/>
      <c r="D160" s="104"/>
      <c r="E160" s="105" t="s">
        <v>291</v>
      </c>
      <c r="F160" s="105" t="s">
        <v>64</v>
      </c>
      <c r="G160" s="105" t="s">
        <v>65</v>
      </c>
      <c r="H160" s="106">
        <v>0</v>
      </c>
      <c r="I160" s="106">
        <v>0</v>
      </c>
      <c r="J160" s="106">
        <v>0</v>
      </c>
      <c r="K160" s="106">
        <v>209.8</v>
      </c>
      <c r="L160" s="106">
        <v>0</v>
      </c>
      <c r="M160" s="106">
        <v>209.8</v>
      </c>
    </row>
    <row r="161" spans="1:13" x14ac:dyDescent="0.25">
      <c r="A161" s="104">
        <v>43131</v>
      </c>
      <c r="B161" s="104"/>
      <c r="C161" s="104"/>
      <c r="D161" s="104"/>
      <c r="E161" s="105" t="s">
        <v>292</v>
      </c>
      <c r="F161" s="105" t="s">
        <v>64</v>
      </c>
      <c r="G161" s="105" t="s">
        <v>65</v>
      </c>
      <c r="H161" s="106">
        <v>21.13</v>
      </c>
      <c r="I161" s="106">
        <v>0</v>
      </c>
      <c r="J161" s="106">
        <v>0</v>
      </c>
      <c r="K161" s="106">
        <v>0</v>
      </c>
      <c r="L161" s="106">
        <v>3.8</v>
      </c>
      <c r="M161" s="106">
        <v>24.93</v>
      </c>
    </row>
    <row r="162" spans="1:13" x14ac:dyDescent="0.25">
      <c r="A162" s="104">
        <v>43131</v>
      </c>
      <c r="B162" s="104"/>
      <c r="C162" s="104"/>
      <c r="D162" s="104"/>
      <c r="E162" s="105" t="s">
        <v>293</v>
      </c>
      <c r="F162" s="105" t="s">
        <v>88</v>
      </c>
      <c r="G162" s="105" t="s">
        <v>89</v>
      </c>
      <c r="H162" s="106">
        <v>9.7200000000000006</v>
      </c>
      <c r="I162" s="106">
        <v>0</v>
      </c>
      <c r="J162" s="106">
        <v>0</v>
      </c>
      <c r="K162" s="106">
        <v>0</v>
      </c>
      <c r="L162" s="106">
        <v>1.75</v>
      </c>
      <c r="M162" s="106">
        <v>11.47</v>
      </c>
    </row>
    <row r="163" spans="1:13" x14ac:dyDescent="0.25">
      <c r="A163" s="104">
        <v>43131</v>
      </c>
      <c r="B163" s="104"/>
      <c r="C163" s="104"/>
      <c r="D163" s="104"/>
      <c r="E163" s="105" t="s">
        <v>294</v>
      </c>
      <c r="F163" s="105" t="s">
        <v>87</v>
      </c>
      <c r="G163" s="105" t="s">
        <v>237</v>
      </c>
      <c r="H163" s="106">
        <v>9.32</v>
      </c>
      <c r="I163" s="106">
        <v>0</v>
      </c>
      <c r="J163" s="106">
        <v>0</v>
      </c>
      <c r="K163" s="106">
        <v>0</v>
      </c>
      <c r="L163" s="106">
        <v>1.68</v>
      </c>
      <c r="M163" s="106">
        <v>11</v>
      </c>
    </row>
    <row r="164" spans="1:13" x14ac:dyDescent="0.25">
      <c r="A164" s="104">
        <v>43131</v>
      </c>
      <c r="B164" s="104"/>
      <c r="C164" s="104"/>
      <c r="D164" s="104"/>
      <c r="E164" s="105" t="s">
        <v>295</v>
      </c>
      <c r="F164" s="105" t="s">
        <v>80</v>
      </c>
      <c r="G164" s="105" t="s">
        <v>81</v>
      </c>
      <c r="H164" s="106">
        <v>88.98</v>
      </c>
      <c r="I164" s="106">
        <v>0</v>
      </c>
      <c r="J164" s="106">
        <v>0</v>
      </c>
      <c r="K164" s="106">
        <v>0</v>
      </c>
      <c r="L164" s="106">
        <v>16.02</v>
      </c>
      <c r="M164" s="106">
        <v>105</v>
      </c>
    </row>
    <row r="165" spans="1:13" x14ac:dyDescent="0.25">
      <c r="A165" s="104">
        <v>43131</v>
      </c>
      <c r="B165" s="104"/>
      <c r="C165" s="104"/>
      <c r="D165" s="104"/>
      <c r="E165" s="105" t="s">
        <v>296</v>
      </c>
      <c r="F165" s="105" t="s">
        <v>80</v>
      </c>
      <c r="G165" s="105" t="s">
        <v>81</v>
      </c>
      <c r="H165" s="106">
        <v>0</v>
      </c>
      <c r="I165" s="106">
        <v>0</v>
      </c>
      <c r="J165" s="106">
        <v>0</v>
      </c>
      <c r="K165" s="106">
        <v>18.75</v>
      </c>
      <c r="L165" s="106">
        <v>0</v>
      </c>
      <c r="M165" s="106">
        <v>18.75</v>
      </c>
    </row>
    <row r="166" spans="1:13" x14ac:dyDescent="0.25">
      <c r="A166" s="104">
        <v>43131</v>
      </c>
      <c r="B166" s="104"/>
      <c r="C166" s="104"/>
      <c r="D166" s="104"/>
      <c r="E166" s="105" t="s">
        <v>297</v>
      </c>
      <c r="F166" s="105" t="s">
        <v>59</v>
      </c>
      <c r="G166" s="105" t="s">
        <v>60</v>
      </c>
      <c r="H166" s="106">
        <v>0</v>
      </c>
      <c r="I166" s="106">
        <v>0</v>
      </c>
      <c r="J166" s="106">
        <v>0</v>
      </c>
      <c r="K166" s="106">
        <v>133</v>
      </c>
      <c r="L166" s="106">
        <v>0</v>
      </c>
      <c r="M166" s="106">
        <v>133</v>
      </c>
    </row>
    <row r="167" spans="1:13" s="97" customFormat="1" x14ac:dyDescent="0.25">
      <c r="A167" s="99">
        <v>43101</v>
      </c>
      <c r="B167" s="99"/>
      <c r="C167" s="99">
        <v>43129</v>
      </c>
      <c r="D167" s="99"/>
      <c r="E167" s="98" t="s">
        <v>298</v>
      </c>
      <c r="F167" s="98" t="s">
        <v>55</v>
      </c>
      <c r="G167" s="98" t="s">
        <v>56</v>
      </c>
      <c r="H167" s="83">
        <v>0</v>
      </c>
      <c r="I167" s="83">
        <v>0</v>
      </c>
      <c r="J167" s="83">
        <v>0</v>
      </c>
      <c r="K167" s="83">
        <v>0</v>
      </c>
      <c r="L167" s="83">
        <v>0</v>
      </c>
      <c r="M167" s="83">
        <v>0</v>
      </c>
    </row>
    <row r="168" spans="1:13" x14ac:dyDescent="0.25">
      <c r="A168" s="104">
        <v>43109</v>
      </c>
      <c r="B168" s="104"/>
      <c r="C168" s="104">
        <v>43103</v>
      </c>
      <c r="D168" s="104"/>
      <c r="E168" s="105" t="s">
        <v>299</v>
      </c>
      <c r="F168" s="105" t="s">
        <v>38</v>
      </c>
      <c r="G168" s="105" t="s">
        <v>104</v>
      </c>
      <c r="H168" s="106">
        <v>-386.67</v>
      </c>
      <c r="I168" s="106">
        <v>0</v>
      </c>
      <c r="J168" s="106">
        <v>0</v>
      </c>
      <c r="K168" s="106">
        <v>0</v>
      </c>
      <c r="L168" s="106">
        <v>-69.599999999999994</v>
      </c>
      <c r="M168" s="106">
        <v>-456.27</v>
      </c>
    </row>
    <row r="169" spans="1:13" x14ac:dyDescent="0.25">
      <c r="A169" s="104">
        <v>43120</v>
      </c>
      <c r="B169" s="104"/>
      <c r="C169" s="104">
        <v>43120</v>
      </c>
      <c r="D169" s="104"/>
      <c r="E169" s="105" t="s">
        <v>300</v>
      </c>
      <c r="F169" s="105" t="s">
        <v>38</v>
      </c>
      <c r="G169" s="105" t="s">
        <v>104</v>
      </c>
      <c r="H169" s="106">
        <v>-1679.64</v>
      </c>
      <c r="I169" s="106">
        <v>0</v>
      </c>
      <c r="J169" s="106">
        <v>0</v>
      </c>
      <c r="K169" s="106">
        <v>0</v>
      </c>
      <c r="L169" s="106">
        <v>-302.33999999999997</v>
      </c>
      <c r="M169" s="106">
        <v>-1981.98</v>
      </c>
    </row>
    <row r="170" spans="1:13" x14ac:dyDescent="0.25">
      <c r="A170" s="104">
        <v>43122</v>
      </c>
      <c r="B170" s="104"/>
      <c r="C170" s="104">
        <v>43118</v>
      </c>
      <c r="D170" s="104"/>
      <c r="E170" s="105" t="s">
        <v>301</v>
      </c>
      <c r="F170" s="105" t="s">
        <v>49</v>
      </c>
      <c r="G170" s="105" t="s">
        <v>50</v>
      </c>
      <c r="H170" s="106">
        <v>-150.41</v>
      </c>
      <c r="I170" s="106">
        <v>0</v>
      </c>
      <c r="J170" s="106">
        <v>0</v>
      </c>
      <c r="K170" s="106">
        <v>0</v>
      </c>
      <c r="L170" s="106">
        <v>-27.07</v>
      </c>
      <c r="M170" s="106">
        <v>-177.48</v>
      </c>
    </row>
    <row r="171" spans="1:13" x14ac:dyDescent="0.25">
      <c r="A171" s="104">
        <v>43126</v>
      </c>
      <c r="B171" s="104"/>
      <c r="C171" s="104">
        <v>43126</v>
      </c>
      <c r="D171" s="104"/>
      <c r="E171" s="105" t="s">
        <v>302</v>
      </c>
      <c r="F171" s="105" t="s">
        <v>55</v>
      </c>
      <c r="G171" s="105" t="s">
        <v>56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  <c r="M171" s="106">
        <v>0</v>
      </c>
    </row>
    <row r="172" spans="1:13" x14ac:dyDescent="0.25">
      <c r="A172" s="104">
        <v>43126</v>
      </c>
      <c r="B172" s="104"/>
      <c r="C172" s="104">
        <v>43126</v>
      </c>
      <c r="D172" s="104"/>
      <c r="E172" s="105" t="s">
        <v>303</v>
      </c>
      <c r="F172" s="105" t="s">
        <v>55</v>
      </c>
      <c r="G172" s="105" t="s">
        <v>56</v>
      </c>
      <c r="H172" s="106">
        <v>0</v>
      </c>
      <c r="I172" s="106">
        <v>0</v>
      </c>
      <c r="J172" s="106">
        <v>0</v>
      </c>
      <c r="K172" s="106">
        <v>0</v>
      </c>
      <c r="L172" s="106">
        <v>0</v>
      </c>
      <c r="M172" s="106">
        <v>0</v>
      </c>
    </row>
    <row r="173" spans="1:13" x14ac:dyDescent="0.25">
      <c r="A173" s="104">
        <v>43126</v>
      </c>
      <c r="B173" s="104"/>
      <c r="C173" s="104">
        <v>43105</v>
      </c>
      <c r="D173" s="104"/>
      <c r="E173" s="105" t="s">
        <v>304</v>
      </c>
      <c r="F173" s="105" t="s">
        <v>38</v>
      </c>
      <c r="G173" s="105" t="s">
        <v>104</v>
      </c>
      <c r="H173" s="106">
        <v>0</v>
      </c>
      <c r="I173" s="106">
        <v>0</v>
      </c>
      <c r="J173" s="106">
        <v>0</v>
      </c>
      <c r="K173" s="106">
        <v>-118741.01</v>
      </c>
      <c r="L173" s="106">
        <v>0</v>
      </c>
      <c r="M173" s="106">
        <v>-118741.01</v>
      </c>
    </row>
    <row r="174" spans="1:13" x14ac:dyDescent="0.25">
      <c r="A174" s="104">
        <v>43129</v>
      </c>
      <c r="B174" s="104"/>
      <c r="C174" s="104">
        <v>43122</v>
      </c>
      <c r="D174" s="104"/>
      <c r="E174" s="105" t="s">
        <v>305</v>
      </c>
      <c r="F174" s="105" t="s">
        <v>38</v>
      </c>
      <c r="G174" s="105" t="s">
        <v>104</v>
      </c>
      <c r="H174" s="106">
        <v>-108.87</v>
      </c>
      <c r="I174" s="106">
        <v>0</v>
      </c>
      <c r="J174" s="106">
        <v>0</v>
      </c>
      <c r="K174" s="106">
        <v>0</v>
      </c>
      <c r="L174" s="106">
        <v>-19.600000000000001</v>
      </c>
      <c r="M174" s="106">
        <v>-128.47</v>
      </c>
    </row>
    <row r="175" spans="1:13" x14ac:dyDescent="0.25">
      <c r="A175" s="104">
        <v>43130</v>
      </c>
      <c r="B175" s="104"/>
      <c r="C175" s="104">
        <v>43129</v>
      </c>
      <c r="D175" s="104"/>
      <c r="E175" s="105" t="s">
        <v>306</v>
      </c>
      <c r="F175" s="105" t="s">
        <v>38</v>
      </c>
      <c r="G175" s="105" t="s">
        <v>104</v>
      </c>
      <c r="H175" s="106">
        <v>-109.79</v>
      </c>
      <c r="I175" s="106">
        <v>0</v>
      </c>
      <c r="J175" s="106">
        <v>0</v>
      </c>
      <c r="K175" s="106">
        <v>0</v>
      </c>
      <c r="L175" s="106">
        <v>-19.760000000000002</v>
      </c>
      <c r="M175" s="106">
        <v>-129.55000000000001</v>
      </c>
    </row>
    <row r="176" spans="1:13" x14ac:dyDescent="0.25">
      <c r="A176" s="104">
        <v>43130</v>
      </c>
      <c r="B176" s="104"/>
      <c r="C176" s="104">
        <v>43129</v>
      </c>
      <c r="D176" s="104"/>
      <c r="E176" s="105" t="s">
        <v>307</v>
      </c>
      <c r="F176" s="105" t="s">
        <v>38</v>
      </c>
      <c r="G176" s="105" t="s">
        <v>104</v>
      </c>
      <c r="H176" s="106">
        <v>-11987.24</v>
      </c>
      <c r="I176" s="106">
        <v>0</v>
      </c>
      <c r="J176" s="106">
        <v>0</v>
      </c>
      <c r="K176" s="106">
        <v>0</v>
      </c>
      <c r="L176" s="106">
        <v>-2157.6999999999998</v>
      </c>
      <c r="M176" s="106">
        <v>-14144.94</v>
      </c>
    </row>
    <row r="177" spans="1:13" x14ac:dyDescent="0.25">
      <c r="A177" s="104">
        <v>43131</v>
      </c>
      <c r="B177" s="104"/>
      <c r="C177" s="104">
        <v>43131</v>
      </c>
      <c r="D177" s="104"/>
      <c r="E177" s="105" t="s">
        <v>308</v>
      </c>
      <c r="F177" s="105" t="s">
        <v>55</v>
      </c>
      <c r="G177" s="105" t="s">
        <v>56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  <c r="M177" s="106">
        <v>0</v>
      </c>
    </row>
    <row r="178" spans="1:13" x14ac:dyDescent="0.25">
      <c r="A178" s="104">
        <v>43131</v>
      </c>
      <c r="B178" s="104"/>
      <c r="C178" s="104">
        <v>43105</v>
      </c>
      <c r="D178" s="104"/>
      <c r="E178" s="105" t="s">
        <v>309</v>
      </c>
      <c r="F178" s="105" t="s">
        <v>38</v>
      </c>
      <c r="G178" s="105" t="s">
        <v>104</v>
      </c>
      <c r="H178" s="106">
        <v>0</v>
      </c>
      <c r="I178" s="106">
        <v>0</v>
      </c>
      <c r="J178" s="106">
        <v>0</v>
      </c>
      <c r="K178" s="106">
        <v>-6499.63</v>
      </c>
      <c r="L178" s="106">
        <v>0</v>
      </c>
      <c r="M178" s="106">
        <v>-6499.63</v>
      </c>
    </row>
    <row r="179" spans="1:13" x14ac:dyDescent="0.25">
      <c r="A179" s="104">
        <v>43131</v>
      </c>
      <c r="B179" s="104"/>
      <c r="C179" s="104">
        <v>43109</v>
      </c>
      <c r="D179" s="104"/>
      <c r="E179" s="105" t="s">
        <v>310</v>
      </c>
      <c r="F179" s="105" t="s">
        <v>38</v>
      </c>
      <c r="G179" s="105" t="s">
        <v>104</v>
      </c>
      <c r="H179" s="106">
        <v>0</v>
      </c>
      <c r="I179" s="106">
        <v>0</v>
      </c>
      <c r="J179" s="106">
        <v>0</v>
      </c>
      <c r="K179" s="106">
        <v>-7799.56</v>
      </c>
      <c r="L179" s="106">
        <v>0</v>
      </c>
      <c r="M179" s="106">
        <v>-7799.56</v>
      </c>
    </row>
    <row r="180" spans="1:13" x14ac:dyDescent="0.25">
      <c r="A180" s="104">
        <v>43131</v>
      </c>
      <c r="B180" s="104"/>
      <c r="C180" s="104">
        <v>43131</v>
      </c>
      <c r="D180" s="104"/>
      <c r="E180" s="105" t="s">
        <v>311</v>
      </c>
      <c r="F180" s="105" t="s">
        <v>55</v>
      </c>
      <c r="G180" s="105" t="s">
        <v>56</v>
      </c>
      <c r="H180" s="106">
        <v>0</v>
      </c>
      <c r="I180" s="106">
        <v>0</v>
      </c>
      <c r="J180" s="106">
        <v>0</v>
      </c>
      <c r="K180" s="106">
        <v>0</v>
      </c>
      <c r="L180" s="106">
        <v>0</v>
      </c>
      <c r="M180" s="106">
        <v>0</v>
      </c>
    </row>
    <row r="181" spans="1:13" x14ac:dyDescent="0.25">
      <c r="A181" s="104">
        <v>43131</v>
      </c>
      <c r="B181" s="104"/>
      <c r="C181" s="104">
        <v>43129</v>
      </c>
      <c r="D181" s="104"/>
      <c r="E181" s="105" t="s">
        <v>312</v>
      </c>
      <c r="F181" s="105" t="s">
        <v>38</v>
      </c>
      <c r="G181" s="105" t="s">
        <v>104</v>
      </c>
      <c r="H181" s="106">
        <v>-19319.88</v>
      </c>
      <c r="I181" s="106">
        <v>0</v>
      </c>
      <c r="J181" s="106">
        <v>0</v>
      </c>
      <c r="K181" s="106">
        <v>0</v>
      </c>
      <c r="L181" s="106">
        <v>-3477.58</v>
      </c>
      <c r="M181" s="106">
        <v>-22797.46</v>
      </c>
    </row>
    <row r="182" spans="1:13" x14ac:dyDescent="0.25">
      <c r="A182" s="104">
        <v>43131</v>
      </c>
      <c r="B182" s="104"/>
      <c r="C182" s="104">
        <v>43105</v>
      </c>
      <c r="D182" s="104"/>
      <c r="E182" s="105" t="s">
        <v>313</v>
      </c>
      <c r="F182" s="105" t="s">
        <v>38</v>
      </c>
      <c r="G182" s="105" t="s">
        <v>104</v>
      </c>
      <c r="H182" s="106">
        <v>0</v>
      </c>
      <c r="I182" s="106">
        <v>0</v>
      </c>
      <c r="J182" s="106">
        <v>0</v>
      </c>
      <c r="K182" s="106">
        <v>-87246.05</v>
      </c>
      <c r="L182" s="106">
        <v>0</v>
      </c>
      <c r="M182" s="106">
        <v>-87246.05</v>
      </c>
    </row>
    <row r="183" spans="1:13" x14ac:dyDescent="0.25">
      <c r="A183" s="104">
        <v>43131</v>
      </c>
      <c r="B183" s="104"/>
      <c r="C183" s="104">
        <v>43105</v>
      </c>
      <c r="D183" s="104"/>
      <c r="E183" s="105" t="s">
        <v>314</v>
      </c>
      <c r="F183" s="105" t="s">
        <v>38</v>
      </c>
      <c r="G183" s="105" t="s">
        <v>104</v>
      </c>
      <c r="H183" s="106">
        <v>0</v>
      </c>
      <c r="I183" s="106">
        <v>0</v>
      </c>
      <c r="J183" s="106">
        <v>0</v>
      </c>
      <c r="K183" s="106">
        <v>-6956.44</v>
      </c>
      <c r="L183" s="106">
        <v>0</v>
      </c>
      <c r="M183" s="106">
        <v>-6956.44</v>
      </c>
    </row>
    <row r="184" spans="1:13" x14ac:dyDescent="0.25">
      <c r="A184" s="104">
        <v>43131</v>
      </c>
      <c r="B184" s="104"/>
      <c r="C184" s="104">
        <v>43131</v>
      </c>
      <c r="D184" s="104"/>
      <c r="E184" s="105" t="s">
        <v>315</v>
      </c>
      <c r="F184" s="105" t="s">
        <v>49</v>
      </c>
      <c r="G184" s="105" t="s">
        <v>50</v>
      </c>
      <c r="H184" s="106">
        <v>-150.47</v>
      </c>
      <c r="I184" s="106">
        <v>0</v>
      </c>
      <c r="J184" s="106">
        <v>0</v>
      </c>
      <c r="K184" s="106">
        <v>0</v>
      </c>
      <c r="L184" s="106">
        <v>-27.08</v>
      </c>
      <c r="M184" s="106">
        <v>-177.55</v>
      </c>
    </row>
    <row r="185" spans="1:13" x14ac:dyDescent="0.25">
      <c r="M185" s="106"/>
    </row>
  </sheetData>
  <autoFilter ref="A1:M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 (2)</vt:lpstr>
      <vt:lpstr>ventas</vt:lpstr>
      <vt:lpstr>'RESUMEN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AUTONOMA</cp:lastModifiedBy>
  <cp:lastPrinted>2017-09-29T17:45:05Z</cp:lastPrinted>
  <dcterms:created xsi:type="dcterms:W3CDTF">2013-01-10T15:09:22Z</dcterms:created>
  <dcterms:modified xsi:type="dcterms:W3CDTF">2019-12-03T18:42:18Z</dcterms:modified>
</cp:coreProperties>
</file>