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Budget" sheetId="1" r:id="rId4"/>
    <sheet state="visible" name="Info" sheetId="2" r:id="rId5"/>
  </sheets>
  <definedNames/>
  <calcPr/>
</workbook>
</file>

<file path=xl/sharedStrings.xml><?xml version="1.0" encoding="utf-8"?>
<sst xmlns="http://schemas.openxmlformats.org/spreadsheetml/2006/main" count="114" uniqueCount="77">
  <si>
    <t xml:space="preserve"> </t>
  </si>
  <si>
    <t>Budgeted</t>
  </si>
  <si>
    <t>Left to Budget</t>
  </si>
  <si>
    <t>Income</t>
  </si>
  <si>
    <t>Total Spent</t>
  </si>
  <si>
    <t>Savings</t>
  </si>
  <si>
    <t>Left Over</t>
  </si>
  <si>
    <t>OVERVIEW</t>
  </si>
  <si>
    <t>BUDGET VS. ACTUAL</t>
  </si>
  <si>
    <t>EXPENSE CATEGORY BREAKDOWN</t>
  </si>
  <si>
    <t>Currency</t>
  </si>
  <si>
    <t>$</t>
  </si>
  <si>
    <t>Start Date</t>
  </si>
  <si>
    <t>End Date</t>
  </si>
  <si>
    <t>Start Balance</t>
  </si>
  <si>
    <t>CASH FLOW SUMMARY</t>
  </si>
  <si>
    <t>Name</t>
  </si>
  <si>
    <t>Budget</t>
  </si>
  <si>
    <t>Actual</t>
  </si>
  <si>
    <t>Debts</t>
  </si>
  <si>
    <t>Bills</t>
  </si>
  <si>
    <t>Expenses</t>
  </si>
  <si>
    <t>Total</t>
  </si>
  <si>
    <t>INCOME</t>
  </si>
  <si>
    <t>BILLS</t>
  </si>
  <si>
    <t>EXPENSES</t>
  </si>
  <si>
    <t>Description</t>
  </si>
  <si>
    <t>Expected</t>
  </si>
  <si>
    <t>Amount</t>
  </si>
  <si>
    <t>Due-Date</t>
  </si>
  <si>
    <t>Category</t>
  </si>
  <si>
    <t>Remaining</t>
  </si>
  <si>
    <t>Paycheck</t>
  </si>
  <si>
    <t>Cable &amp; Internet</t>
  </si>
  <si>
    <t>Personal Care</t>
  </si>
  <si>
    <t>Side Hustle</t>
  </si>
  <si>
    <t>Car Insurance</t>
  </si>
  <si>
    <t>Travel</t>
  </si>
  <si>
    <t>Gym membership</t>
  </si>
  <si>
    <t>Home</t>
  </si>
  <si>
    <t>Phone Bill</t>
  </si>
  <si>
    <t>Groceries</t>
  </si>
  <si>
    <t>Rent</t>
  </si>
  <si>
    <t>Pets</t>
  </si>
  <si>
    <t>Education</t>
  </si>
  <si>
    <t>Food</t>
  </si>
  <si>
    <t>Entertainment</t>
  </si>
  <si>
    <t>Fuel</t>
  </si>
  <si>
    <t>Totals</t>
  </si>
  <si>
    <t>DEBT</t>
  </si>
  <si>
    <t>Paid</t>
  </si>
  <si>
    <t>Credit Card 1</t>
  </si>
  <si>
    <t>Credit Card 2</t>
  </si>
  <si>
    <t>Student Loan</t>
  </si>
  <si>
    <t>Personal Loan</t>
  </si>
  <si>
    <t>SAVINGS</t>
  </si>
  <si>
    <t>Emergency Fund</t>
  </si>
  <si>
    <t>Vacation Fund</t>
  </si>
  <si>
    <t>EXPENSE TRACKER</t>
  </si>
  <si>
    <t>Date</t>
  </si>
  <si>
    <t>Skincare</t>
  </si>
  <si>
    <t>Uber</t>
  </si>
  <si>
    <t>Decor</t>
  </si>
  <si>
    <t>Supermarket</t>
  </si>
  <si>
    <t>Dog food</t>
  </si>
  <si>
    <t>Textbooks</t>
  </si>
  <si>
    <t>Takeout</t>
  </si>
  <si>
    <t>Movies</t>
  </si>
  <si>
    <t>Gas</t>
  </si>
  <si>
    <t>SPENDING BREAKDOWN</t>
  </si>
  <si>
    <t>Expense</t>
  </si>
  <si>
    <t>%</t>
  </si>
  <si>
    <t>📚 CHÀO MỪNG ĐẾN VỚI THƯ VIỆN GOOGLE SHEETS - GIẢI PHÁP SỐ EMS</t>
  </si>
  <si>
    <t xml:space="preserve"> xin chân thành cảm ơn bạn đã tin tưởng chúng tôi.</t>
  </si>
  <si>
    <t>CÓ THỂ BẠN ĐANG CẦN NHỮNG TEMPLATE NÀY</t>
  </si>
  <si>
    <t>Khám phá thêm các mẫu của chúng tôi tại đây:</t>
  </si>
  <si>
    <t>VISIT OUR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</si>
</sst>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"/>
    <numFmt numFmtId="165" formatCode="[$£-809]#,##0.00"/>
    <numFmt numFmtId="166" formatCode="mmmm&quot; &quot;d&quot;, &quot;yyyy"/>
    <numFmt numFmtId="167" formatCode="ddd&quot;, &quot;mmm&quot; &quot;d"/>
    <numFmt numFmtId="168" formatCode="0.0%"/>
  </numFmts>
  <fonts count="21">
    <font>
      <sz val="10.0"/>
      <color rgb="FF000000"/>
      <name val="Arial"/>
      <scheme val="minor"/>
    </font>
    <font>
      <sz val="10.0"/>
      <color theme="1"/>
      <name val="Montserrat"/>
    </font>
    <font>
      <sz val="36.0"/>
      <color rgb="FFE0B088"/>
      <name val="Montserrat"/>
    </font>
    <font>
      <sz val="10.0"/>
      <color theme="1"/>
      <name val="Arial"/>
    </font>
    <font/>
    <font>
      <sz val="10.0"/>
      <color rgb="FF000000"/>
      <name val="Montserrat"/>
    </font>
    <font>
      <sz val="12.0"/>
      <color theme="1"/>
      <name val="Montserrat"/>
    </font>
    <font>
      <sz val="10.0"/>
      <color theme="1"/>
      <name val="Urbanist"/>
    </font>
    <font>
      <sz val="10.0"/>
      <color rgb="FFCCCCCC"/>
      <name val="Montserrat"/>
    </font>
    <font>
      <sz val="10.0"/>
      <color rgb="FFFFFFFF"/>
      <name val="Montserrat"/>
    </font>
    <font>
      <sz val="10.0"/>
      <color rgb="FFFFB2A2"/>
      <name val="Montserrat"/>
    </font>
    <font>
      <sz val="10.0"/>
      <color theme="1"/>
      <name val="Arial"/>
      <scheme val="minor"/>
    </font>
    <font>
      <color theme="1"/>
      <name val="Mulish"/>
    </font>
    <font>
      <b/>
      <sz val="13.0"/>
      <color rgb="FFFFFFFF"/>
      <name val="Mulish"/>
    </font>
    <font>
      <u/>
      <color rgb="FF0000FF"/>
      <name val="Mulish"/>
    </font>
    <font>
      <sz val="11.0"/>
      <color rgb="FF000000"/>
      <name val="Mulish"/>
    </font>
    <font>
      <color theme="1"/>
      <name val="Arial"/>
      <scheme val="minor"/>
    </font>
    <font>
      <b/>
      <sz val="11.0"/>
      <color theme="1"/>
      <name val="Mulish"/>
    </font>
    <font>
      <color rgb="FF980000"/>
      <name val="Mulish"/>
    </font>
    <font>
      <b/>
      <u/>
      <color rgb="FF0B5394"/>
      <name val="Mulish"/>
    </font>
    <font>
      <u/>
      <color rgb="FF0000FF"/>
      <name val="Mulish"/>
    </font>
  </fonts>
  <fills count="18">
    <fill>
      <patternFill patternType="none"/>
    </fill>
    <fill>
      <patternFill patternType="lightGray"/>
    </fill>
    <fill>
      <patternFill patternType="solid">
        <fgColor rgb="FFFFEEE0"/>
        <bgColor rgb="FFFFEEE0"/>
      </patternFill>
    </fill>
    <fill>
      <patternFill patternType="solid">
        <fgColor rgb="FFFFF6EF"/>
        <bgColor rgb="FFFFF6E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1DADE"/>
        <bgColor rgb="FFC1DADE"/>
      </patternFill>
    </fill>
    <fill>
      <patternFill patternType="solid">
        <fgColor rgb="FFFFB2A2"/>
        <bgColor rgb="FFFFB2A2"/>
      </patternFill>
    </fill>
    <fill>
      <patternFill patternType="solid">
        <fgColor rgb="FFF28B90"/>
        <bgColor rgb="FFF28B90"/>
      </patternFill>
    </fill>
    <fill>
      <patternFill patternType="solid">
        <fgColor rgb="FFF1FDFF"/>
        <bgColor rgb="FFF1FDFF"/>
      </patternFill>
    </fill>
    <fill>
      <patternFill patternType="solid">
        <fgColor rgb="FFFFE7E1"/>
        <bgColor rgb="FFFFE7E1"/>
      </patternFill>
    </fill>
    <fill>
      <patternFill patternType="solid">
        <fgColor rgb="FFFFD9DA"/>
        <bgColor rgb="FFFFD9DA"/>
      </patternFill>
    </fill>
    <fill>
      <patternFill patternType="solid">
        <fgColor rgb="FFF9CB9C"/>
        <bgColor rgb="FFF9CB9C"/>
      </patternFill>
    </fill>
    <fill>
      <patternFill patternType="solid">
        <fgColor rgb="FFFFF0E1"/>
        <bgColor rgb="FFFFF0E1"/>
      </patternFill>
    </fill>
    <fill>
      <patternFill patternType="solid">
        <fgColor rgb="FFFFF7F5"/>
        <bgColor rgb="FFFFF7F5"/>
      </patternFill>
    </fill>
    <fill>
      <patternFill patternType="solid">
        <fgColor rgb="FF0B5394"/>
        <bgColor rgb="FF0B5394"/>
      </patternFill>
    </fill>
    <fill>
      <patternFill patternType="solid">
        <fgColor rgb="FFF4FAFF"/>
        <bgColor rgb="FFF4FAFF"/>
      </patternFill>
    </fill>
    <fill>
      <patternFill patternType="solid">
        <fgColor rgb="FFCFE2F3"/>
        <bgColor rgb="FFCFE2F3"/>
      </patternFill>
    </fill>
  </fills>
  <borders count="80">
    <border/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CCCCCC"/>
      </bottom>
    </border>
    <border>
      <top style="thin">
        <color rgb="FFB7B7B7"/>
      </top>
      <bottom style="thin">
        <color rgb="FFCCCCCC"/>
      </bottom>
    </border>
    <border>
      <right style="thin">
        <color rgb="FFB7B7B7"/>
      </right>
      <top style="thin">
        <color rgb="FFB7B7B7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top style="thin">
        <color rgb="FFCCCCCC"/>
      </top>
      <bottom style="thin">
        <color rgb="FFCCCCCC"/>
      </bottom>
    </border>
    <border>
      <right style="thin">
        <color rgb="FFB7B7B7"/>
      </right>
      <top style="thin">
        <color rgb="FFCCCCCC"/>
      </top>
      <bottom style="thin">
        <color rgb="FFCCCCCC"/>
      </bottom>
    </border>
    <border>
      <left style="thin">
        <color rgb="FFB7B7B7"/>
      </left>
      <top style="thin">
        <color rgb="FFCCCCCC"/>
      </top>
      <bottom style="thin">
        <color rgb="FFB7B7B7"/>
      </bottom>
    </border>
    <border>
      <top style="thin">
        <color rgb="FFCCCCCC"/>
      </top>
      <bottom style="thin">
        <color rgb="FFB7B7B7"/>
      </bottom>
    </border>
    <border>
      <right style="thin">
        <color rgb="FFB7B7B7"/>
      </right>
      <top style="thin">
        <color rgb="FFCCCCCC"/>
      </top>
      <bottom style="thin">
        <color rgb="FFB7B7B7"/>
      </bottom>
    </border>
    <border>
      <left style="thin">
        <color rgb="FFCCCCCC"/>
      </left>
      <top style="thin">
        <color rgb="FFB7B7B7"/>
      </top>
      <bottom style="thin">
        <color rgb="FFB7B7B7"/>
      </bottom>
    </border>
    <border>
      <right style="thin">
        <color rgb="FFD9D9D9"/>
      </right>
      <top style="thin">
        <color rgb="FFB7B7B7"/>
      </top>
      <bottom style="thin">
        <color rgb="FFB7B7B7"/>
      </bottom>
    </border>
    <border>
      <left style="thin">
        <color rgb="FFB7B7B7"/>
      </left>
      <bottom style="thin">
        <color rgb="FFD9D9D9"/>
      </bottom>
    </border>
    <border>
      <bottom style="thin">
        <color rgb="FFD9D9D9"/>
      </bottom>
    </border>
    <border>
      <left style="thin">
        <color rgb="FFCCCCCC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right style="thin">
        <color rgb="FFB7B7B7"/>
      </right>
      <bottom style="thin">
        <color rgb="FFD9D9D9"/>
      </bottom>
    </border>
    <border>
      <left style="thin">
        <color rgb="FFB7B7B7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B7B7B7"/>
      </right>
      <top style="thin">
        <color rgb="FFD9D9D9"/>
      </top>
      <bottom style="thin">
        <color rgb="FFD9D9D9"/>
      </bottom>
    </border>
    <border>
      <left style="thin">
        <color rgb="FFCCCCCC"/>
      </left>
      <bottom style="thin">
        <color rgb="FFB7B7B7"/>
      </bottom>
    </border>
    <border>
      <right style="thin">
        <color rgb="FFD9D9D9"/>
      </right>
      <bottom style="thin">
        <color rgb="FFB7B7B7"/>
      </bottom>
    </border>
    <border>
      <left style="thin">
        <color rgb="FFD9D9D9"/>
      </left>
      <top style="thin">
        <color rgb="FFB7B7B7"/>
      </top>
      <bottom style="thin">
        <color rgb="FFB7B7B7"/>
      </bottom>
    </border>
    <border>
      <left style="thin">
        <color rgb="FFD9D9D9"/>
      </left>
      <bottom style="thin">
        <color rgb="FFD9D9D9"/>
      </bottom>
    </border>
    <border>
      <right style="thin">
        <color rgb="FFCCCCCC"/>
      </right>
      <top style="thin">
        <color rgb="FFB7B7B7"/>
      </top>
      <bottom style="thin">
        <color rgb="FFCCCCCC"/>
      </bottom>
    </border>
    <border>
      <top style="thin">
        <color rgb="FFB7B7B7"/>
      </top>
      <bottom style="thin">
        <color rgb="FFD9D9D9"/>
      </bottom>
    </border>
    <border>
      <right style="thin">
        <color rgb="FFCCCCCC"/>
      </right>
      <top style="thin">
        <color rgb="FFB7B7B7"/>
      </top>
      <bottom style="thin">
        <color rgb="FFD9D9D9"/>
      </bottom>
    </border>
    <border>
      <left style="thin">
        <color rgb="FFD9D9D9"/>
      </left>
      <top style="thin">
        <color rgb="FFB7B7B7"/>
      </top>
      <bottom style="thin">
        <color rgb="FFD9D9D9"/>
      </bottom>
    </border>
    <border>
      <right style="thin">
        <color rgb="FFB7B7B7"/>
      </right>
      <top style="thin">
        <color rgb="FFB7B7B7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CCCCCC"/>
      </right>
      <top style="thin">
        <color rgb="FFD9D9D9"/>
      </top>
      <bottom style="thin">
        <color rgb="FFD9D9D9"/>
      </bottom>
    </border>
    <border>
      <right style="thin">
        <color rgb="FFCCCCCC"/>
      </right>
    </border>
    <border>
      <left style="thin">
        <color rgb="FFB7B7B7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top style="thin">
        <color rgb="FFD9D9D9"/>
      </top>
      <bottom style="thin">
        <color rgb="FFB7B7B7"/>
      </bottom>
    </border>
    <border>
      <right style="thin">
        <color rgb="FFD9D9D9"/>
      </right>
      <top style="thin">
        <color rgb="FFD9D9D9"/>
      </top>
      <bottom style="thin">
        <color rgb="FFB7B7B7"/>
      </bottom>
    </border>
    <border>
      <right style="thin">
        <color rgb="FFB7B7B7"/>
      </right>
      <top style="thin">
        <color rgb="FFD9D9D9"/>
      </top>
      <bottom style="thin">
        <color rgb="FFB7B7B7"/>
      </bottom>
    </border>
    <border>
      <left style="thin">
        <color rgb="FFD9D9D9"/>
      </left>
      <top style="thin">
        <color rgb="FFD9D9D9"/>
      </top>
    </border>
    <border>
      <right style="thin">
        <color rgb="FFB7B7B7"/>
      </right>
      <top style="thin">
        <color rgb="FFD9D9D9"/>
      </top>
    </border>
    <border>
      <left style="thin">
        <color rgb="FFB7B7B7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D9D9D9"/>
      </left>
      <bottom style="thin">
        <color rgb="FFB7B7B7"/>
      </bottom>
    </border>
    <border>
      <right style="thin">
        <color rgb="FFCCCCCC"/>
      </right>
      <top style="thin">
        <color rgb="FFD9D9D9"/>
      </top>
    </border>
    <border>
      <right style="thin">
        <color rgb="FFCCCCCC"/>
      </right>
      <bottom style="thin">
        <color rgb="FFD9D9D9"/>
      </bottom>
    </border>
    <border>
      <left style="thin">
        <color rgb="FFCCCCCC"/>
      </left>
      <top style="thin">
        <color rgb="FFD9D9D9"/>
      </top>
      <bottom style="thin">
        <color rgb="FFD9D9D9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thin">
        <color rgb="FFB7B7B7"/>
      </right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D9D9D9"/>
      </bottom>
    </border>
    <border>
      <top style="thin">
        <color rgb="FFCCCCCC"/>
      </top>
      <bottom style="thin">
        <color rgb="FFD9D9D9"/>
      </bottom>
    </border>
    <border>
      <right style="thin">
        <color rgb="FFCCCCCC"/>
      </right>
      <top style="thin">
        <color rgb="FFCCCCCC"/>
      </top>
      <bottom style="thin">
        <color rgb="FFD9D9D9"/>
      </bottom>
    </border>
    <border>
      <right style="thin">
        <color rgb="FFB7B7B7"/>
      </right>
      <top style="thin">
        <color rgb="FFCCCCCC"/>
      </top>
      <bottom style="thin">
        <color rgb="FFD9D9D9"/>
      </bottom>
    </border>
    <border>
      <left style="thin">
        <color rgb="FFCCCCCC"/>
      </left>
      <top style="thin">
        <color rgb="FFD9D9D9"/>
      </top>
    </border>
    <border>
      <left style="medium">
        <color rgb="FF0B5394"/>
      </left>
      <top style="medium">
        <color rgb="FF0B5394"/>
      </top>
    </border>
    <border>
      <top style="medium">
        <color rgb="FF0B5394"/>
      </top>
    </border>
    <border>
      <right style="medium">
        <color rgb="FF0B5394"/>
      </right>
      <top style="medium">
        <color rgb="FF0B5394"/>
      </top>
    </border>
    <border>
      <left style="medium">
        <color rgb="FF0B5394"/>
      </left>
    </border>
    <border>
      <right style="medium">
        <color rgb="FF0B5394"/>
      </right>
    </border>
    <border>
      <left style="thin">
        <color rgb="FF0B5394"/>
      </left>
      <top style="thin">
        <color rgb="FF0B5394"/>
      </top>
      <bottom style="thin">
        <color rgb="FF0B5394"/>
      </bottom>
    </border>
    <border>
      <top style="thin">
        <color rgb="FF0B5394"/>
      </top>
      <bottom style="thin">
        <color rgb="FF0B5394"/>
      </bottom>
    </border>
    <border>
      <right style="thin">
        <color rgb="FF0B5394"/>
      </right>
      <top style="thin">
        <color rgb="FF0B5394"/>
      </top>
      <bottom style="thin">
        <color rgb="FF0B5394"/>
      </bottom>
    </border>
    <border>
      <left style="medium">
        <color rgb="FF0B5394"/>
      </left>
      <bottom style="medium">
        <color rgb="FF0B5394"/>
      </bottom>
    </border>
    <border>
      <bottom style="medium">
        <color rgb="FF0B5394"/>
      </bottom>
    </border>
    <border>
      <right style="medium">
        <color rgb="FF0B5394"/>
      </right>
      <bottom style="medium">
        <color rgb="FF0B5394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4" fillId="2" fontId="1" numFmtId="0" xfId="0" applyAlignment="1" applyBorder="1" applyFont="1">
      <alignment horizontal="center" vertical="center"/>
    </xf>
    <xf borderId="0" fillId="2" fontId="2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9" xfId="0" applyAlignment="1" applyFont="1" applyNumberFormat="1">
      <alignment horizontal="center" vertical="center"/>
    </xf>
    <xf borderId="1" fillId="3" fontId="3" numFmtId="0" xfId="0" applyBorder="1" applyFill="1" applyFont="1"/>
    <xf borderId="2" fillId="0" fontId="4" numFmtId="0" xfId="0" applyBorder="1" applyFont="1"/>
    <xf borderId="3" fillId="0" fontId="4" numFmtId="0" xfId="0" applyBorder="1" applyFont="1"/>
    <xf borderId="5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2" fontId="1" numFmtId="165" xfId="0" applyAlignment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0" fillId="4" fontId="5" numFmtId="0" xfId="0" applyAlignment="1" applyFill="1" applyFont="1">
      <alignment horizontal="center" vertical="center"/>
    </xf>
    <xf borderId="9" fillId="3" fontId="5" numFmtId="0" xfId="0" applyAlignment="1" applyBorder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0" fillId="0" fontId="5" numFmtId="0" xfId="0" applyAlignment="1" applyFont="1">
      <alignment vertical="center"/>
    </xf>
    <xf borderId="4" fillId="0" fontId="5" numFmtId="0" xfId="0" applyAlignment="1" applyBorder="1" applyFont="1">
      <alignment vertical="center"/>
    </xf>
    <xf borderId="5" fillId="4" fontId="5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readingOrder="0" vertical="center"/>
    </xf>
    <xf borderId="13" fillId="0" fontId="4" numFmtId="0" xfId="0" applyBorder="1" applyFont="1"/>
    <xf borderId="14" fillId="0" fontId="4" numFmtId="0" xfId="0" applyBorder="1" applyFont="1"/>
    <xf borderId="15" fillId="4" fontId="7" numFmtId="0" xfId="0" applyAlignment="1" applyBorder="1" applyFont="1">
      <alignment horizontal="center" readingOrder="0" vertical="center"/>
    </xf>
    <xf borderId="16" fillId="0" fontId="4" numFmtId="0" xfId="0" applyBorder="1" applyFont="1"/>
    <xf borderId="17" fillId="0" fontId="4" numFmtId="0" xfId="0" applyBorder="1" applyFont="1"/>
    <xf borderId="4" fillId="4" fontId="5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0" fillId="4" fontId="5" numFmtId="0" xfId="0" applyAlignment="1" applyFont="1">
      <alignment shrinkToFit="0" vertical="center" wrapText="0"/>
    </xf>
    <xf borderId="13" fillId="0" fontId="1" numFmtId="166" xfId="0" applyAlignment="1" applyBorder="1" applyFont="1" applyNumberFormat="1">
      <alignment horizontal="center" readingOrder="0" vertical="center"/>
    </xf>
    <xf borderId="18" fillId="3" fontId="1" numFmtId="0" xfId="0" applyAlignment="1" applyBorder="1" applyFont="1">
      <alignment horizontal="center" readingOrder="0" vertical="center"/>
    </xf>
    <xf borderId="19" fillId="0" fontId="4" numFmtId="0" xfId="0" applyBorder="1" applyFont="1"/>
    <xf borderId="0" fillId="4" fontId="5" numFmtId="0" xfId="0" applyAlignment="1" applyFont="1">
      <alignment horizontal="center" readingOrder="0" vertical="center"/>
    </xf>
    <xf borderId="20" fillId="3" fontId="1" numFmtId="0" xfId="0" applyAlignment="1" applyBorder="1" applyFont="1">
      <alignment horizontal="center" readingOrder="0" vertical="center"/>
    </xf>
    <xf borderId="21" fillId="0" fontId="4" numFmtId="0" xfId="0" applyBorder="1" applyFont="1"/>
    <xf borderId="22" fillId="0" fontId="4" numFmtId="0" xfId="0" applyBorder="1" applyFont="1"/>
    <xf borderId="7" fillId="0" fontId="8" numFmtId="0" xfId="0" applyAlignment="1" applyBorder="1" applyFont="1">
      <alignment horizontal="center" vertical="center"/>
    </xf>
    <xf borderId="21" fillId="0" fontId="1" numFmtId="4" xfId="0" applyAlignment="1" applyBorder="1" applyFont="1" applyNumberFormat="1">
      <alignment horizontal="center" readingOrder="0" vertical="center"/>
    </xf>
    <xf borderId="0" fillId="4" fontId="5" numFmtId="4" xfId="0" applyAlignment="1" applyFont="1" applyNumberFormat="1">
      <alignment horizontal="left" vertical="center"/>
    </xf>
    <xf borderId="4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vertical="center"/>
    </xf>
    <xf borderId="9" fillId="3" fontId="1" numFmtId="0" xfId="0" applyAlignment="1" applyBorder="1" applyFont="1">
      <alignment horizontal="center" readingOrder="0" vertical="center"/>
    </xf>
    <xf borderId="23" fillId="3" fontId="1" numFmtId="0" xfId="0" applyAlignment="1" applyBorder="1" applyFont="1">
      <alignment horizontal="center" readingOrder="0" vertical="center"/>
    </xf>
    <xf borderId="24" fillId="0" fontId="4" numFmtId="0" xfId="0" applyBorder="1" applyFont="1"/>
    <xf borderId="10" fillId="3" fontId="1" numFmtId="0" xfId="0" applyAlignment="1" applyBorder="1" applyFont="1">
      <alignment horizontal="center" readingOrder="0" vertical="center"/>
    </xf>
    <xf borderId="25" fillId="5" fontId="5" numFmtId="0" xfId="0" applyAlignment="1" applyBorder="1" applyFill="1" applyFont="1">
      <alignment horizontal="center" readingOrder="0" vertical="center"/>
    </xf>
    <xf borderId="26" fillId="0" fontId="4" numFmtId="0" xfId="0" applyBorder="1" applyFont="1"/>
    <xf borderId="27" fillId="5" fontId="8" numFmtId="0" xfId="0" applyAlignment="1" applyBorder="1" applyFont="1">
      <alignment horizontal="center" vertical="center"/>
    </xf>
    <xf borderId="26" fillId="5" fontId="5" numFmtId="4" xfId="0" applyAlignment="1" applyBorder="1" applyFont="1" applyNumberFormat="1">
      <alignment horizontal="left" readingOrder="0" vertical="center"/>
    </xf>
    <xf borderId="28" fillId="0" fontId="4" numFmtId="0" xfId="0" applyBorder="1" applyFont="1"/>
    <xf borderId="29" fillId="0" fontId="4" numFmtId="0" xfId="0" applyBorder="1" applyFont="1"/>
    <xf borderId="30" fillId="5" fontId="5" numFmtId="0" xfId="0" applyAlignment="1" applyBorder="1" applyFont="1">
      <alignment horizontal="center" readingOrder="0" vertical="center"/>
    </xf>
    <xf borderId="31" fillId="0" fontId="4" numFmtId="0" xfId="0" applyBorder="1" applyFont="1"/>
    <xf borderId="31" fillId="5" fontId="5" numFmtId="4" xfId="0" applyAlignment="1" applyBorder="1" applyFont="1" applyNumberFormat="1">
      <alignment horizontal="left" readingOrder="0" vertical="center"/>
    </xf>
    <xf borderId="32" fillId="0" fontId="4" numFmtId="0" xfId="0" applyBorder="1" applyFont="1"/>
    <xf borderId="33" fillId="0" fontId="4" numFmtId="0" xfId="0" applyBorder="1" applyFont="1"/>
    <xf borderId="4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5" fillId="0" fontId="9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readingOrder="0" vertical="center"/>
    </xf>
    <xf borderId="34" fillId="3" fontId="1" numFmtId="0" xfId="0" applyAlignment="1" applyBorder="1" applyFont="1">
      <alignment horizontal="center" vertical="center"/>
    </xf>
    <xf borderId="7" fillId="3" fontId="1" numFmtId="4" xfId="0" applyAlignment="1" applyBorder="1" applyFont="1" applyNumberFormat="1">
      <alignment horizontal="left" readingOrder="0" vertical="center"/>
    </xf>
    <xf borderId="35" fillId="0" fontId="4" numFmtId="0" xfId="0" applyBorder="1" applyFont="1"/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" fillId="6" fontId="6" numFmtId="0" xfId="0" applyAlignment="1" applyBorder="1" applyFill="1" applyFont="1">
      <alignment horizontal="center" readingOrder="0" vertical="center"/>
    </xf>
    <xf borderId="1" fillId="7" fontId="6" numFmtId="0" xfId="0" applyAlignment="1" applyBorder="1" applyFill="1" applyFont="1">
      <alignment horizontal="center" readingOrder="0" vertical="center"/>
    </xf>
    <xf borderId="1" fillId="8" fontId="6" numFmtId="0" xfId="0" applyAlignment="1" applyBorder="1" applyFill="1" applyFont="1">
      <alignment horizontal="center" readingOrder="0" vertical="center"/>
    </xf>
    <xf borderId="9" fillId="9" fontId="1" numFmtId="0" xfId="0" applyAlignment="1" applyBorder="1" applyFill="1" applyFont="1">
      <alignment horizontal="center" readingOrder="0" vertical="center"/>
    </xf>
    <xf borderId="36" fillId="9" fontId="1" numFmtId="0" xfId="0" applyAlignment="1" applyBorder="1" applyFont="1">
      <alignment horizontal="center" readingOrder="0" vertical="center"/>
    </xf>
    <xf borderId="10" fillId="9" fontId="1" numFmtId="0" xfId="0" applyAlignment="1" applyBorder="1" applyFont="1">
      <alignment horizontal="center" readingOrder="0" vertical="center"/>
    </xf>
    <xf borderId="9" fillId="10" fontId="1" numFmtId="0" xfId="0" applyAlignment="1" applyBorder="1" applyFill="1" applyFont="1">
      <alignment horizontal="center" readingOrder="0" vertical="center"/>
    </xf>
    <xf borderId="36" fillId="10" fontId="1" numFmtId="0" xfId="0" applyAlignment="1" applyBorder="1" applyFont="1">
      <alignment horizontal="center" readingOrder="0" vertical="center"/>
    </xf>
    <xf borderId="10" fillId="10" fontId="1" numFmtId="0" xfId="0" applyAlignment="1" applyBorder="1" applyFont="1">
      <alignment horizontal="center" readingOrder="0" vertical="center"/>
    </xf>
    <xf borderId="9" fillId="11" fontId="1" numFmtId="0" xfId="0" applyAlignment="1" applyBorder="1" applyFill="1" applyFont="1">
      <alignment horizontal="center" readingOrder="0" vertical="center"/>
    </xf>
    <xf borderId="10" fillId="11" fontId="5" numFmtId="0" xfId="0" applyAlignment="1" applyBorder="1" applyFont="1">
      <alignment horizontal="center" readingOrder="0" vertical="center"/>
    </xf>
    <xf borderId="25" fillId="0" fontId="5" numFmtId="0" xfId="0" applyAlignment="1" applyBorder="1" applyFont="1">
      <alignment horizontal="left" readingOrder="0" vertical="center"/>
    </xf>
    <xf borderId="26" fillId="0" fontId="8" numFmtId="0" xfId="0" applyAlignment="1" applyBorder="1" applyFont="1">
      <alignment horizontal="center" vertical="center"/>
    </xf>
    <xf borderId="26" fillId="0" fontId="5" numFmtId="4" xfId="0" applyAlignment="1" applyBorder="1" applyFont="1" applyNumberFormat="1">
      <alignment horizontal="left" readingOrder="0" vertical="center"/>
    </xf>
    <xf borderId="25" fillId="0" fontId="10" numFmtId="0" xfId="0" applyAlignment="1" applyBorder="1" applyFont="1">
      <alignment horizontal="center" readingOrder="0" vertical="center"/>
    </xf>
    <xf borderId="26" fillId="0" fontId="5" numFmtId="0" xfId="0" applyAlignment="1" applyBorder="1" applyFont="1">
      <alignment horizontal="left" readingOrder="0" vertical="center"/>
    </xf>
    <xf borderId="37" fillId="0" fontId="5" numFmtId="167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readingOrder="0" vertical="center"/>
    </xf>
    <xf borderId="38" fillId="0" fontId="4" numFmtId="0" xfId="0" applyBorder="1" applyFont="1"/>
    <xf borderId="37" fillId="0" fontId="8" numFmtId="0" xfId="0" applyAlignment="1" applyBorder="1" applyFont="1">
      <alignment horizontal="center"/>
    </xf>
    <xf borderId="39" fillId="0" fontId="5" numFmtId="4" xfId="0" applyAlignment="1" applyBorder="1" applyFont="1" applyNumberFormat="1">
      <alignment horizontal="left" readingOrder="0" vertical="center"/>
    </xf>
    <xf borderId="40" fillId="0" fontId="4" numFmtId="0" xfId="0" applyBorder="1" applyFont="1"/>
    <xf borderId="39" fillId="5" fontId="8" numFmtId="0" xfId="0" applyAlignment="1" applyBorder="1" applyFont="1">
      <alignment horizontal="center"/>
    </xf>
    <xf borderId="39" fillId="5" fontId="5" numFmtId="4" xfId="0" applyAlignment="1" applyBorder="1" applyFont="1" applyNumberFormat="1">
      <alignment horizontal="left" vertical="center"/>
    </xf>
    <xf borderId="41" fillId="5" fontId="8" numFmtId="0" xfId="0" applyAlignment="1" applyBorder="1" applyFont="1">
      <alignment horizontal="center"/>
    </xf>
    <xf borderId="42" fillId="0" fontId="4" numFmtId="0" xfId="0" applyBorder="1" applyFont="1"/>
    <xf borderId="30" fillId="0" fontId="5" numFmtId="0" xfId="0" applyAlignment="1" applyBorder="1" applyFont="1">
      <alignment horizontal="left" readingOrder="0" vertical="center"/>
    </xf>
    <xf borderId="31" fillId="0" fontId="5" numFmtId="4" xfId="0" applyAlignment="1" applyBorder="1" applyFont="1" applyNumberFormat="1">
      <alignment horizontal="left" readingOrder="0" vertical="center"/>
    </xf>
    <xf borderId="30" fillId="0" fontId="10" numFmtId="0" xfId="0" applyAlignment="1" applyBorder="1" applyFont="1">
      <alignment horizontal="center" readingOrder="0" vertical="center"/>
    </xf>
    <xf borderId="31" fillId="0" fontId="5" numFmtId="0" xfId="0" applyAlignment="1" applyBorder="1" applyFont="1">
      <alignment readingOrder="0" vertical="center"/>
    </xf>
    <xf borderId="43" fillId="0" fontId="5" numFmtId="167" xfId="0" applyAlignment="1" applyBorder="1" applyFont="1" applyNumberFormat="1">
      <alignment horizontal="center" readingOrder="0" vertical="center"/>
    </xf>
    <xf borderId="18" fillId="0" fontId="1" numFmtId="0" xfId="0" applyAlignment="1" applyBorder="1" applyFont="1">
      <alignment readingOrder="0" vertical="center"/>
    </xf>
    <xf borderId="44" fillId="0" fontId="4" numFmtId="0" xfId="0" applyBorder="1" applyFont="1"/>
    <xf borderId="26" fillId="5" fontId="8" numFmtId="0" xfId="0" applyAlignment="1" applyBorder="1" applyFont="1">
      <alignment horizontal="center"/>
    </xf>
    <xf borderId="31" fillId="5" fontId="5" numFmtId="4" xfId="0" applyAlignment="1" applyBorder="1" applyFont="1" applyNumberFormat="1">
      <alignment horizontal="left" vertical="center"/>
    </xf>
    <xf borderId="37" fillId="5" fontId="8" numFmtId="0" xfId="0" applyAlignment="1" applyBorder="1" applyFont="1">
      <alignment horizontal="center"/>
    </xf>
    <xf borderId="25" fillId="4" fontId="5" numFmtId="0" xfId="0" applyAlignment="1" applyBorder="1" applyFont="1">
      <alignment readingOrder="0" vertical="center"/>
    </xf>
    <xf borderId="31" fillId="0" fontId="5" numFmtId="0" xfId="0" applyAlignment="1" applyBorder="1" applyFont="1">
      <alignment horizontal="left" readingOrder="0" vertical="center"/>
    </xf>
    <xf borderId="30" fillId="4" fontId="5" numFmtId="0" xfId="0" applyAlignment="1" applyBorder="1" applyFont="1">
      <alignment readingOrder="0" vertical="center"/>
    </xf>
    <xf borderId="31" fillId="0" fontId="5" numFmtId="4" xfId="0" applyAlignment="1" applyBorder="1" applyFont="1" applyNumberFormat="1">
      <alignment horizontal="left" vertical="center"/>
    </xf>
    <xf borderId="0" fillId="0" fontId="5" numFmtId="4" xfId="0" applyAlignment="1" applyFont="1" applyNumberFormat="1">
      <alignment horizontal="left" readingOrder="0" vertical="center"/>
    </xf>
    <xf borderId="45" fillId="0" fontId="4" numFmtId="0" xfId="0" applyBorder="1" applyFont="1"/>
    <xf borderId="46" fillId="4" fontId="5" numFmtId="0" xfId="0" applyAlignment="1" applyBorder="1" applyFont="1">
      <alignment readingOrder="0" vertical="center"/>
    </xf>
    <xf borderId="47" fillId="0" fontId="4" numFmtId="0" xfId="0" applyBorder="1" applyFont="1"/>
    <xf borderId="48" fillId="0" fontId="4" numFmtId="0" xfId="0" applyBorder="1" applyFont="1"/>
    <xf borderId="49" fillId="0" fontId="5" numFmtId="4" xfId="0" applyAlignment="1" applyBorder="1" applyFont="1" applyNumberFormat="1">
      <alignment horizontal="left" readingOrder="0" vertical="center"/>
    </xf>
    <xf borderId="50" fillId="0" fontId="4" numFmtId="0" xfId="0" applyBorder="1" applyFont="1"/>
    <xf borderId="51" fillId="0" fontId="4" numFmtId="0" xfId="0" applyBorder="1" applyFont="1"/>
    <xf borderId="10" fillId="9" fontId="1" numFmtId="4" xfId="0" applyAlignment="1" applyBorder="1" applyFont="1" applyNumberFormat="1">
      <alignment horizontal="center" readingOrder="0" vertical="center"/>
    </xf>
    <xf borderId="10" fillId="9" fontId="1" numFmtId="0" xfId="0" applyAlignment="1" applyBorder="1" applyFont="1">
      <alignment horizontal="center" vertical="center"/>
    </xf>
    <xf borderId="1" fillId="12" fontId="6" numFmtId="0" xfId="0" applyAlignment="1" applyBorder="1" applyFill="1" applyFont="1">
      <alignment horizontal="center" readingOrder="0" vertical="center"/>
    </xf>
    <xf borderId="9" fillId="13" fontId="1" numFmtId="0" xfId="0" applyAlignment="1" applyBorder="1" applyFill="1" applyFont="1">
      <alignment horizontal="center" readingOrder="0" vertical="center"/>
    </xf>
    <xf borderId="36" fillId="13" fontId="1" numFmtId="0" xfId="0" applyAlignment="1" applyBorder="1" applyFont="1">
      <alignment horizontal="center" readingOrder="0" vertical="center"/>
    </xf>
    <xf borderId="25" fillId="0" fontId="5" numFmtId="0" xfId="0" applyAlignment="1" applyBorder="1" applyFont="1">
      <alignment horizontal="center" readingOrder="0" vertical="center"/>
    </xf>
    <xf borderId="30" fillId="0" fontId="5" numFmtId="0" xfId="0" applyAlignment="1" applyBorder="1" applyFont="1">
      <alignment horizontal="center" readingOrder="0" vertical="center"/>
    </xf>
    <xf borderId="46" fillId="0" fontId="5" numFmtId="0" xfId="0" applyAlignment="1" applyBorder="1" applyFont="1">
      <alignment horizontal="center" readingOrder="0" vertical="center"/>
    </xf>
    <xf borderId="52" fillId="0" fontId="5" numFmtId="167" xfId="0" applyAlignment="1" applyBorder="1" applyFont="1" applyNumberFormat="1">
      <alignment horizontal="center" readingOrder="0" vertical="center"/>
    </xf>
    <xf borderId="10" fillId="13" fontId="1" numFmtId="0" xfId="0" applyAlignment="1" applyBorder="1" applyFont="1">
      <alignment horizontal="center" vertical="center"/>
    </xf>
    <xf borderId="10" fillId="13" fontId="1" numFmtId="4" xfId="0" applyAlignment="1" applyBorder="1" applyFont="1" applyNumberFormat="1">
      <alignment horizontal="center" readingOrder="0" vertical="center"/>
    </xf>
    <xf borderId="10" fillId="13" fontId="5" numFmtId="4" xfId="0" applyAlignment="1" applyBorder="1" applyFont="1" applyNumberFormat="1">
      <alignment horizontal="center" readingOrder="0" vertical="center"/>
    </xf>
    <xf borderId="0" fillId="0" fontId="1" numFmtId="167" xfId="0" applyAlignment="1" applyFont="1" applyNumberFormat="1">
      <alignment vertical="center"/>
    </xf>
    <xf borderId="0" fillId="0" fontId="1" numFmtId="4" xfId="0" applyAlignment="1" applyFont="1" applyNumberFormat="1">
      <alignment vertical="center"/>
    </xf>
    <xf borderId="10" fillId="13" fontId="1" numFmtId="0" xfId="0" applyAlignment="1" applyBorder="1" applyFont="1">
      <alignment horizontal="center" readingOrder="0" vertical="center"/>
    </xf>
    <xf borderId="46" fillId="0" fontId="10" numFmtId="0" xfId="0" applyAlignment="1" applyBorder="1" applyFont="1">
      <alignment horizontal="center" readingOrder="0" vertical="center"/>
    </xf>
    <xf borderId="47" fillId="0" fontId="5" numFmtId="0" xfId="0" applyAlignment="1" applyBorder="1" applyFont="1">
      <alignment readingOrder="0" vertical="center"/>
    </xf>
    <xf borderId="47" fillId="0" fontId="5" numFmtId="4" xfId="0" applyAlignment="1" applyBorder="1" applyFont="1" applyNumberFormat="1">
      <alignment horizontal="left" readingOrder="0" vertical="center"/>
    </xf>
    <xf borderId="53" fillId="0" fontId="4" numFmtId="0" xfId="0" applyBorder="1" applyFont="1"/>
    <xf borderId="54" fillId="0" fontId="1" numFmtId="0" xfId="0" applyAlignment="1" applyBorder="1" applyFont="1">
      <alignment readingOrder="0" vertical="center"/>
    </xf>
    <xf borderId="55" fillId="0" fontId="4" numFmtId="0" xfId="0" applyBorder="1" applyFont="1"/>
    <xf borderId="56" fillId="0" fontId="4" numFmtId="0" xfId="0" applyBorder="1" applyFont="1"/>
    <xf borderId="57" fillId="0" fontId="8" numFmtId="0" xfId="0" applyAlignment="1" applyBorder="1" applyFont="1">
      <alignment horizontal="center"/>
    </xf>
    <xf borderId="58" fillId="0" fontId="4" numFmtId="0" xfId="0" applyBorder="1" applyFont="1"/>
    <xf borderId="57" fillId="5" fontId="8" numFmtId="0" xfId="0" applyAlignment="1" applyBorder="1" applyFont="1">
      <alignment horizontal="center"/>
    </xf>
    <xf borderId="47" fillId="5" fontId="5" numFmtId="4" xfId="0" applyAlignment="1" applyBorder="1" applyFont="1" applyNumberFormat="1">
      <alignment horizontal="left" vertical="center"/>
    </xf>
    <xf borderId="6" fillId="13" fontId="1" numFmtId="0" xfId="0" applyAlignment="1" applyBorder="1" applyFont="1">
      <alignment horizontal="center" readingOrder="0" vertical="center"/>
    </xf>
    <xf borderId="7" fillId="13" fontId="1" numFmtId="4" xfId="0" applyAlignment="1" applyBorder="1" applyFont="1" applyNumberFormat="1">
      <alignment horizontal="center" readingOrder="0" vertical="center"/>
    </xf>
    <xf borderId="36" fillId="10" fontId="1" numFmtId="0" xfId="0" applyAlignment="1" applyBorder="1" applyFont="1">
      <alignment horizontal="center" vertical="center"/>
    </xf>
    <xf borderId="10" fillId="10" fontId="1" numFmtId="4" xfId="0" applyAlignment="1" applyBorder="1" applyFont="1" applyNumberFormat="1">
      <alignment horizontal="center" readingOrder="0" vertical="center"/>
    </xf>
    <xf borderId="36" fillId="11" fontId="5" numFmtId="0" xfId="0" applyAlignment="1" applyBorder="1" applyFont="1">
      <alignment horizontal="center" vertical="center"/>
    </xf>
    <xf borderId="10" fillId="11" fontId="1" numFmtId="4" xfId="0" applyAlignment="1" applyBorder="1" applyFont="1" applyNumberFormat="1">
      <alignment horizontal="center" vertical="center"/>
    </xf>
    <xf borderId="24" fillId="4" fontId="4" numFmtId="0" xfId="0" applyBorder="1" applyFont="1"/>
    <xf borderId="10" fillId="11" fontId="5" numFmtId="0" xfId="0" applyAlignment="1" applyBorder="1" applyFont="1">
      <alignment horizontal="center" vertical="center"/>
    </xf>
    <xf borderId="11" fillId="4" fontId="4" numFmtId="0" xfId="0" applyBorder="1" applyFont="1"/>
    <xf borderId="1" fillId="0" fontId="11" numFmtId="0" xfId="0" applyBorder="1" applyFont="1"/>
    <xf borderId="2" fillId="0" fontId="11" numFmtId="0" xfId="0" applyBorder="1" applyFont="1"/>
    <xf borderId="3" fillId="0" fontId="11" numFmtId="0" xfId="0" applyBorder="1" applyFont="1"/>
    <xf borderId="4" fillId="0" fontId="11" numFmtId="0" xfId="0" applyBorder="1" applyFont="1"/>
    <xf borderId="0" fillId="0" fontId="11" numFmtId="0" xfId="0" applyFont="1"/>
    <xf borderId="5" fillId="0" fontId="11" numFmtId="0" xfId="0" applyBorder="1" applyFont="1"/>
    <xf borderId="25" fillId="0" fontId="5" numFmtId="167" xfId="0" applyAlignment="1" applyBorder="1" applyFont="1" applyNumberFormat="1">
      <alignment horizontal="center" readingOrder="0" vertical="center"/>
    </xf>
    <xf borderId="59" fillId="0" fontId="4" numFmtId="0" xfId="0" applyBorder="1" applyFont="1"/>
    <xf borderId="26" fillId="0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readingOrder="0" vertical="center"/>
    </xf>
    <xf borderId="30" fillId="0" fontId="5" numFmtId="167" xfId="0" applyAlignment="1" applyBorder="1" applyFont="1" applyNumberFormat="1">
      <alignment horizontal="center" readingOrder="0" vertical="center"/>
    </xf>
    <xf borderId="31" fillId="0" fontId="1" numFmtId="0" xfId="0" applyAlignment="1" applyBorder="1" applyFont="1">
      <alignment readingOrder="0" vertical="center"/>
    </xf>
    <xf borderId="60" fillId="0" fontId="1" numFmtId="0" xfId="0" applyAlignment="1" applyBorder="1" applyFont="1">
      <alignment readingOrder="0" vertical="center"/>
    </xf>
    <xf borderId="6" fillId="0" fontId="11" numFmtId="0" xfId="0" applyBorder="1" applyFont="1"/>
    <xf borderId="7" fillId="0" fontId="11" numFmtId="0" xfId="0" applyBorder="1" applyFont="1"/>
    <xf borderId="8" fillId="0" fontId="11" numFmtId="0" xfId="0" applyBorder="1" applyFont="1"/>
    <xf borderId="31" fillId="0" fontId="1" numFmtId="0" xfId="0" applyAlignment="1" applyBorder="1" applyFont="1">
      <alignment vertical="center"/>
    </xf>
    <xf borderId="61" fillId="3" fontId="1" numFmtId="0" xfId="0" applyAlignment="1" applyBorder="1" applyFont="1">
      <alignment horizontal="center" readingOrder="0" vertical="center"/>
    </xf>
    <xf borderId="62" fillId="0" fontId="4" numFmtId="0" xfId="0" applyBorder="1" applyFont="1"/>
    <xf borderId="63" fillId="0" fontId="4" numFmtId="0" xfId="0" applyBorder="1" applyFont="1"/>
    <xf borderId="0" fillId="3" fontId="1" numFmtId="0" xfId="0" applyAlignment="1" applyFont="1">
      <alignment horizontal="center" readingOrder="0" vertical="center"/>
    </xf>
    <xf borderId="62" fillId="3" fontId="1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readingOrder="0" vertical="center"/>
    </xf>
    <xf borderId="64" fillId="5" fontId="8" numFmtId="4" xfId="0" applyAlignment="1" applyBorder="1" applyFont="1" applyNumberFormat="1">
      <alignment horizontal="center" vertical="center"/>
    </xf>
    <xf borderId="65" fillId="5" fontId="1" numFmtId="0" xfId="0" applyAlignment="1" applyBorder="1" applyFont="1">
      <alignment horizontal="left" vertical="center"/>
    </xf>
    <xf borderId="65" fillId="0" fontId="4" numFmtId="0" xfId="0" applyBorder="1" applyFont="1"/>
    <xf borderId="66" fillId="0" fontId="4" numFmtId="0" xfId="0" applyBorder="1" applyFont="1"/>
    <xf borderId="65" fillId="5" fontId="1" numFmtId="168" xfId="0" applyAlignment="1" applyBorder="1" applyFont="1" applyNumberFormat="1">
      <alignment horizontal="center" vertical="center"/>
    </xf>
    <xf borderId="67" fillId="0" fontId="4" numFmtId="0" xfId="0" applyBorder="1" applyFont="1"/>
    <xf borderId="30" fillId="5" fontId="1" numFmtId="0" xfId="0" applyAlignment="1" applyBorder="1" applyFont="1">
      <alignment readingOrder="0" vertical="center"/>
    </xf>
    <xf borderId="60" fillId="5" fontId="8" numFmtId="4" xfId="0" applyAlignment="1" applyBorder="1" applyFont="1" applyNumberFormat="1">
      <alignment horizontal="center" vertical="center"/>
    </xf>
    <xf borderId="31" fillId="5" fontId="1" numFmtId="0" xfId="0" applyAlignment="1" applyBorder="1" applyFont="1">
      <alignment horizontal="left" vertical="center"/>
    </xf>
    <xf borderId="31" fillId="5" fontId="1" numFmtId="168" xfId="0" applyAlignment="1" applyBorder="1" applyFont="1" applyNumberFormat="1">
      <alignment horizontal="center" vertical="center"/>
    </xf>
    <xf borderId="60" fillId="0" fontId="1" numFmtId="0" xfId="0" applyAlignment="1" applyBorder="1" applyFont="1">
      <alignment vertical="center"/>
    </xf>
    <xf borderId="30" fillId="5" fontId="1" numFmtId="0" xfId="0" applyAlignment="1" applyBorder="1" applyFont="1">
      <alignment vertical="center"/>
    </xf>
    <xf borderId="46" fillId="0" fontId="5" numFmtId="167" xfId="0" applyAlignment="1" applyBorder="1" applyFont="1" applyNumberFormat="1">
      <alignment horizontal="center" readingOrder="0" vertical="center"/>
    </xf>
    <xf borderId="47" fillId="0" fontId="1" numFmtId="0" xfId="0" applyAlignment="1" applyBorder="1" applyFont="1">
      <alignment vertical="center"/>
    </xf>
    <xf borderId="68" fillId="0" fontId="1" numFmtId="0" xfId="0" applyAlignment="1" applyBorder="1" applyFont="1">
      <alignment vertical="center"/>
    </xf>
    <xf borderId="20" fillId="11" fontId="1" numFmtId="0" xfId="0" applyAlignment="1" applyBorder="1" applyFont="1">
      <alignment horizontal="right" readingOrder="0" vertical="center"/>
    </xf>
    <xf borderId="21" fillId="11" fontId="5" numFmtId="4" xfId="0" applyAlignment="1" applyBorder="1" applyFont="1" applyNumberFormat="1">
      <alignment horizontal="center" vertical="center"/>
    </xf>
    <xf borderId="21" fillId="11" fontId="1" numFmtId="0" xfId="0" applyAlignment="1" applyBorder="1" applyFont="1">
      <alignment horizontal="left" readingOrder="0" vertical="center"/>
    </xf>
    <xf borderId="21" fillId="11" fontId="1" numFmtId="0" xfId="0" applyAlignment="1" applyBorder="1" applyFont="1">
      <alignment horizontal="center" readingOrder="0" vertical="center"/>
    </xf>
    <xf borderId="6" fillId="14" fontId="11" numFmtId="0" xfId="0" applyBorder="1" applyFill="1" applyFont="1"/>
    <xf borderId="7" fillId="14" fontId="11" numFmtId="0" xfId="0" applyBorder="1" applyFont="1"/>
    <xf borderId="10" fillId="14" fontId="11" numFmtId="0" xfId="0" applyBorder="1" applyFont="1"/>
    <xf borderId="7" fillId="14" fontId="11" numFmtId="168" xfId="0" applyBorder="1" applyFont="1" applyNumberFormat="1"/>
    <xf borderId="8" fillId="14" fontId="11" numFmtId="168" xfId="0" applyBorder="1" applyFont="1" applyNumberFormat="1"/>
    <xf borderId="0" fillId="0" fontId="11" numFmtId="168" xfId="0" applyFont="1" applyNumberFormat="1"/>
    <xf borderId="0" fillId="0" fontId="0" numFmtId="0" xfId="0" applyFont="1"/>
    <xf borderId="0" fillId="0" fontId="0" numFmtId="168" xfId="0" applyFont="1" applyNumberFormat="1"/>
    <xf borderId="0" fillId="0" fontId="0" numFmtId="0" xfId="0" applyFont="1"/>
    <xf borderId="0" fillId="0" fontId="0" numFmtId="4" xfId="0" applyFont="1" applyNumberFormat="1"/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69" fillId="15" fontId="13" numFmtId="0" xfId="0" applyAlignment="1" applyBorder="1" applyFill="1" applyFont="1">
      <alignment horizontal="center" readingOrder="0" shrinkToFit="0" vertical="center" wrapText="1"/>
    </xf>
    <xf borderId="70" fillId="0" fontId="4" numFmtId="0" xfId="0" applyBorder="1" applyFont="1"/>
    <xf borderId="71" fillId="0" fontId="4" numFmtId="0" xfId="0" applyBorder="1" applyFont="1"/>
    <xf borderId="0" fillId="0" fontId="12" numFmtId="0" xfId="0" applyAlignment="1" applyFont="1">
      <alignment shrinkToFit="0" vertical="center" wrapText="1"/>
    </xf>
    <xf borderId="72" fillId="16" fontId="12" numFmtId="0" xfId="0" applyAlignment="1" applyBorder="1" applyFill="1" applyFont="1">
      <alignment horizontal="center" shrinkToFit="0" vertical="center" wrapText="1"/>
    </xf>
    <xf borderId="0" fillId="16" fontId="12" numFmtId="0" xfId="0" applyAlignment="1" applyFont="1">
      <alignment horizontal="center" shrinkToFit="0" vertical="center" wrapText="1"/>
    </xf>
    <xf borderId="73" fillId="16" fontId="12" numFmtId="0" xfId="0" applyAlignment="1" applyBorder="1" applyFont="1">
      <alignment horizontal="center" shrinkToFit="0" vertical="center" wrapText="1"/>
    </xf>
    <xf borderId="72" fillId="16" fontId="12" numFmtId="0" xfId="0" applyAlignment="1" applyBorder="1" applyFont="1">
      <alignment horizontal="center" readingOrder="0" shrinkToFit="0" vertical="center" wrapText="1"/>
    </xf>
    <xf borderId="0" fillId="16" fontId="12" numFmtId="0" xfId="0" applyAlignment="1" applyFont="1">
      <alignment horizontal="center" readingOrder="0" shrinkToFit="0" vertical="center" wrapText="1"/>
    </xf>
    <xf borderId="0" fillId="16" fontId="14" numFmtId="0" xfId="0" applyAlignment="1" applyFont="1">
      <alignment horizontal="center" readingOrder="0" shrinkToFit="0" vertical="center" wrapText="1"/>
    </xf>
    <xf borderId="0" fillId="16" fontId="15" numFmtId="0" xfId="0" applyAlignment="1" applyFont="1">
      <alignment horizontal="left" readingOrder="0" shrinkToFit="0" vertical="center" wrapText="0"/>
    </xf>
    <xf borderId="0" fillId="16" fontId="16" numFmtId="0" xfId="0" applyFont="1"/>
    <xf borderId="73" fillId="16" fontId="12" numFmtId="0" xfId="0" applyAlignment="1" applyBorder="1" applyFont="1">
      <alignment horizontal="center" readingOrder="0" shrinkToFit="0" vertical="center" wrapText="1"/>
    </xf>
    <xf borderId="72" fillId="16" fontId="12" numFmtId="0" xfId="0" applyAlignment="1" applyBorder="1" applyFont="1">
      <alignment shrinkToFit="0" vertical="center" wrapText="1"/>
    </xf>
    <xf borderId="0" fillId="16" fontId="12" numFmtId="0" xfId="0" applyAlignment="1" applyFont="1">
      <alignment shrinkToFit="0" vertical="center" wrapText="1"/>
    </xf>
    <xf borderId="73" fillId="16" fontId="12" numFmtId="0" xfId="0" applyAlignment="1" applyBorder="1" applyFont="1">
      <alignment shrinkToFit="0" vertical="center" wrapText="1"/>
    </xf>
    <xf borderId="72" fillId="17" fontId="17" numFmtId="0" xfId="0" applyAlignment="1" applyBorder="1" applyFill="1" applyFont="1">
      <alignment horizontal="center" readingOrder="0" shrinkToFit="0" vertical="center" wrapText="1"/>
    </xf>
    <xf borderId="73" fillId="0" fontId="4" numFmtId="0" xfId="0" applyBorder="1" applyFont="1"/>
    <xf borderId="72" fillId="16" fontId="12" numFmtId="0" xfId="0" applyAlignment="1" applyBorder="1" applyFont="1">
      <alignment horizontal="center" readingOrder="0" shrinkToFit="0" vertical="center" wrapText="1"/>
    </xf>
    <xf borderId="72" fillId="16" fontId="18" numFmtId="0" xfId="0" applyAlignment="1" applyBorder="1" applyFont="1">
      <alignment horizontal="center" readingOrder="0" shrinkToFit="0" vertical="center" wrapText="1"/>
    </xf>
    <xf borderId="74" fillId="17" fontId="19" numFmtId="0" xfId="0" applyAlignment="1" applyBorder="1" applyFont="1">
      <alignment horizontal="center" readingOrder="0" shrinkToFit="0" vertical="center" wrapText="1"/>
    </xf>
    <xf borderId="75" fillId="0" fontId="4" numFmtId="0" xfId="0" applyBorder="1" applyFont="1"/>
    <xf borderId="76" fillId="0" fontId="4" numFmtId="0" xfId="0" applyBorder="1" applyFont="1"/>
    <xf borderId="73" fillId="0" fontId="18" numFmtId="0" xfId="0" applyAlignment="1" applyBorder="1" applyFont="1">
      <alignment horizontal="center" readingOrder="0" shrinkToFit="0" vertical="center" wrapText="1"/>
    </xf>
    <xf borderId="0" fillId="16" fontId="12" numFmtId="0" xfId="0" applyAlignment="1" applyFont="1">
      <alignment horizontal="center" vertical="center"/>
    </xf>
    <xf borderId="73" fillId="16" fontId="18" numFmtId="0" xfId="0" applyAlignment="1" applyBorder="1" applyFont="1">
      <alignment horizontal="center" readingOrder="0" shrinkToFit="0" vertical="center" wrapText="1"/>
    </xf>
    <xf borderId="0" fillId="16" fontId="20" numFmtId="0" xfId="0" applyAlignment="1" applyFont="1">
      <alignment horizontal="center" vertical="center"/>
    </xf>
    <xf borderId="73" fillId="16" fontId="12" numFmtId="0" xfId="0" applyAlignment="1" applyBorder="1" applyFont="1">
      <alignment horizontal="center" vertical="center"/>
    </xf>
    <xf borderId="72" fillId="16" fontId="12" numFmtId="0" xfId="0" applyAlignment="1" applyBorder="1" applyFont="1">
      <alignment horizontal="center" vertical="center"/>
    </xf>
    <xf borderId="77" fillId="16" fontId="12" numFmtId="0" xfId="0" applyAlignment="1" applyBorder="1" applyFont="1">
      <alignment shrinkToFit="0" vertical="center" wrapText="1"/>
    </xf>
    <xf borderId="78" fillId="16" fontId="12" numFmtId="0" xfId="0" applyAlignment="1" applyBorder="1" applyFont="1">
      <alignment shrinkToFit="0" vertical="center" wrapText="1"/>
    </xf>
    <xf borderId="79" fillId="16" fontId="12" numFmtId="0" xfId="0" applyAlignment="1" applyBorder="1" applyFont="1">
      <alignment shrinkToFit="0" vertical="center" wrapText="1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2">
    <dxf>
      <font>
        <color rgb="FFDD7E6B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Budget</c:v>
          </c:tx>
          <c:spPr>
            <a:solidFill>
              <a:srgbClr val="FFEEE0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cat>
            <c:strRef>
              <c:f>'Example Budget'!$B$17:$B$20</c:f>
            </c:strRef>
          </c:cat>
          <c:val>
            <c:numRef>
              <c:f>'Example Budget'!$C$17:$C$20</c:f>
              <c:numCache/>
            </c:numRef>
          </c:val>
        </c:ser>
        <c:ser>
          <c:idx val="1"/>
          <c:order val="1"/>
          <c:tx>
            <c:v>Actual</c:v>
          </c:tx>
          <c:spPr>
            <a:solidFill>
              <a:srgbClr val="F28B90"/>
            </a:solidFill>
            <a:ln cmpd="sng">
              <a:solidFill>
                <a:srgbClr val="000000"/>
              </a:solidFill>
            </a:ln>
          </c:spPr>
          <c:cat>
            <c:strRef>
              <c:f>'Example Budget'!$B$17:$B$20</c:f>
            </c:strRef>
          </c:cat>
          <c:val>
            <c:numRef>
              <c:f>'Example Budget'!$D$17:$D$20</c:f>
              <c:numCache/>
            </c:numRef>
          </c:val>
        </c:ser>
        <c:ser>
          <c:idx val="2"/>
          <c:order val="2"/>
          <c:tx>
            <c:strRef>
              <c:f>'Example Budget'!$E$16</c:f>
            </c:strRef>
          </c:tx>
          <c:cat>
            <c:strRef>
              <c:f>'Example Budget'!$B$17:$B$20</c:f>
            </c:strRef>
          </c:cat>
          <c:val>
            <c:numRef>
              <c:f>'Example Budget'!$E$17:$E$20</c:f>
              <c:numCache/>
            </c:numRef>
          </c:val>
        </c:ser>
        <c:ser>
          <c:idx val="3"/>
          <c:order val="3"/>
          <c:tx>
            <c:strRef>
              <c:f>'Example Budget'!$F$16</c:f>
            </c:strRef>
          </c:tx>
          <c:cat>
            <c:strRef>
              <c:f>'Example Budget'!$B$17:$B$20</c:f>
            </c:strRef>
          </c:cat>
          <c:val>
            <c:numRef>
              <c:f>'Example Budget'!$F$17:$F$20</c:f>
              <c:numCache/>
            </c:numRef>
          </c:val>
        </c:ser>
        <c:ser>
          <c:idx val="4"/>
          <c:order val="4"/>
          <c:tx>
            <c:strRef>
              <c:f>'Example Budget'!$G$16</c:f>
            </c:strRef>
          </c:tx>
          <c:cat>
            <c:strRef>
              <c:f>'Example Budget'!$B$17:$B$20</c:f>
            </c:strRef>
          </c:cat>
          <c:val>
            <c:numRef>
              <c:f>'Example Budget'!$G$17:$G$20</c:f>
              <c:numCache/>
            </c:numRef>
          </c:val>
        </c:ser>
        <c:ser>
          <c:idx val="5"/>
          <c:order val="5"/>
          <c:tx>
            <c:strRef>
              <c:f>'Example Budget'!$H$16</c:f>
            </c:strRef>
          </c:tx>
          <c:cat>
            <c:strRef>
              <c:f>'Example Budget'!$B$17:$B$20</c:f>
            </c:strRef>
          </c:cat>
          <c:val>
            <c:numRef>
              <c:f>'Example Budget'!$H$17:$H$20</c:f>
              <c:numCache/>
            </c:numRef>
          </c:val>
        </c:ser>
        <c:ser>
          <c:idx val="6"/>
          <c:order val="6"/>
          <c:tx>
            <c:strRef>
              <c:f>'Example Budget'!$I$16</c:f>
            </c:strRef>
          </c:tx>
          <c:cat>
            <c:strRef>
              <c:f>'Example Budget'!$B$17:$B$20</c:f>
            </c:strRef>
          </c:cat>
          <c:val>
            <c:numRef>
              <c:f>'Example Budget'!$I$17:$I$20</c:f>
              <c:numCache/>
            </c:numRef>
          </c:val>
        </c:ser>
        <c:ser>
          <c:idx val="7"/>
          <c:order val="7"/>
          <c:tx>
            <c:strRef>
              <c:f>'Example Budget'!$J$16</c:f>
            </c:strRef>
          </c:tx>
          <c:cat>
            <c:strRef>
              <c:f>'Example Budget'!$B$17:$B$20</c:f>
            </c:strRef>
          </c:cat>
          <c:val>
            <c:numRef>
              <c:f>'Example Budget'!$J$17:$J$20</c:f>
              <c:numCache/>
            </c:numRef>
          </c:val>
        </c:ser>
        <c:ser>
          <c:idx val="8"/>
          <c:order val="8"/>
          <c:tx>
            <c:strRef>
              <c:f>'Example Budget'!$K$16</c:f>
            </c:strRef>
          </c:tx>
          <c:cat>
            <c:strRef>
              <c:f>'Example Budget'!$B$17:$B$20</c:f>
            </c:strRef>
          </c:cat>
          <c:val>
            <c:numRef>
              <c:f>'Example Budget'!$K$17:$K$20</c:f>
              <c:numCache/>
            </c:numRef>
          </c:val>
        </c:ser>
        <c:ser>
          <c:idx val="9"/>
          <c:order val="9"/>
          <c:tx>
            <c:strRef>
              <c:f>'Example Budget'!$L$16</c:f>
            </c:strRef>
          </c:tx>
          <c:cat>
            <c:strRef>
              <c:f>'Example Budget'!$B$17:$B$20</c:f>
            </c:strRef>
          </c:cat>
          <c:val>
            <c:numRef>
              <c:f>'Example Budget'!$L$17:$L$20</c:f>
              <c:numCache/>
            </c:numRef>
          </c:val>
        </c:ser>
        <c:ser>
          <c:idx val="10"/>
          <c:order val="10"/>
          <c:tx>
            <c:strRef>
              <c:f>'Example Budget'!$M$16</c:f>
            </c:strRef>
          </c:tx>
          <c:cat>
            <c:strRef>
              <c:f>'Example Budget'!$B$17:$B$20</c:f>
            </c:strRef>
          </c:cat>
          <c:val>
            <c:numRef>
              <c:f>'Example Budget'!$M$17:$M$20</c:f>
              <c:numCache/>
            </c:numRef>
          </c:val>
        </c:ser>
        <c:axId val="134557866"/>
        <c:axId val="1563180349"/>
      </c:barChart>
      <c:catAx>
        <c:axId val="134557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563180349"/>
      </c:catAx>
      <c:valAx>
        <c:axId val="1563180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34557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B7B7B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9CB9C"/>
              </a:solidFill>
            </c:spPr>
          </c:dPt>
          <c:dPt>
            <c:idx val="1"/>
            <c:spPr>
              <a:solidFill>
                <a:srgbClr val="FFF0E1"/>
              </a:solidFill>
            </c:spPr>
          </c:dPt>
          <c:dPt>
            <c:idx val="2"/>
            <c:spPr>
              <a:solidFill>
                <a:srgbClr val="FFB2A2"/>
              </a:solidFill>
            </c:spPr>
          </c:dPt>
          <c:dPt>
            <c:idx val="3"/>
            <c:spPr>
              <a:solidFill>
                <a:srgbClr val="F28B9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'Example Budget'!$B$17:$B$20</c:f>
            </c:strRef>
          </c:cat>
          <c:val>
            <c:numRef>
              <c:f>'Example Budget'!$L$17:$L$20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B7B7B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0E1"/>
              </a:solidFill>
            </c:spPr>
          </c:dPt>
          <c:dPt>
            <c:idx val="1"/>
            <c:spPr>
              <a:solidFill>
                <a:srgbClr val="F9CB9C"/>
              </a:solidFill>
            </c:spPr>
          </c:dPt>
          <c:dPt>
            <c:idx val="2"/>
            <c:spPr>
              <a:solidFill>
                <a:srgbClr val="FFF0E1"/>
              </a:solidFill>
            </c:spPr>
          </c:dPt>
          <c:dPt>
            <c:idx val="3"/>
            <c:spPr>
              <a:solidFill>
                <a:srgbClr val="FFB2A2"/>
              </a:solidFill>
            </c:spPr>
          </c:dPt>
          <c:dPt>
            <c:idx val="4"/>
            <c:spPr>
              <a:solidFill>
                <a:srgbClr val="FFD9DA"/>
              </a:solidFill>
            </c:spPr>
          </c:dPt>
          <c:dPt>
            <c:idx val="5"/>
            <c:spPr>
              <a:solidFill>
                <a:srgbClr val="F28B90"/>
              </a:solidFill>
            </c:spPr>
          </c:dPt>
          <c:dPt>
            <c:idx val="6"/>
            <c:spPr>
              <a:solidFill>
                <a:srgbClr val="FFF5EA"/>
              </a:solidFill>
            </c:spPr>
          </c:dPt>
          <c:dPt>
            <c:idx val="7"/>
            <c:spPr>
              <a:solidFill>
                <a:srgbClr val="FBDBBA"/>
              </a:solidFill>
            </c:spPr>
          </c:dPt>
          <c:dPt>
            <c:idx val="8"/>
            <c:spPr>
              <a:solidFill>
                <a:srgbClr val="FFF5EA"/>
              </a:solidFill>
            </c:spPr>
          </c:dPt>
          <c:dPt>
            <c:idx val="9"/>
            <c:spPr>
              <a:solidFill>
                <a:srgbClr val="FFC9BE"/>
              </a:solidFill>
            </c:spPr>
          </c:dPt>
          <c:dPt>
            <c:idx val="10"/>
            <c:spPr>
              <a:solidFill>
                <a:srgbClr val="FFE4E5"/>
              </a:solidFill>
            </c:spPr>
          </c:dPt>
          <c:dPt>
            <c:idx val="11"/>
            <c:spPr>
              <a:solidFill>
                <a:srgbClr val="F6AEB1"/>
              </a:solidFill>
            </c:spPr>
          </c:dPt>
          <c:dPt>
            <c:idx val="12"/>
            <c:spPr>
              <a:solidFill>
                <a:srgbClr val="FFF9F3"/>
              </a:solidFill>
            </c:spPr>
          </c:dPt>
          <c:dPt>
            <c:idx val="13"/>
            <c:spPr>
              <a:solidFill>
                <a:srgbClr val="FDEAD7"/>
              </a:solidFill>
            </c:spPr>
          </c:dPt>
          <c:dPt>
            <c:idx val="14"/>
            <c:spPr>
              <a:solidFill>
                <a:srgbClr val="FFF9F3"/>
              </a:solidFill>
            </c:spPr>
          </c:dPt>
          <c:dPt>
            <c:idx val="15"/>
            <c:spPr>
              <a:solidFill>
                <a:srgbClr val="FFE0DA"/>
              </a:solidFill>
            </c:spPr>
          </c:dPt>
          <c:dPt>
            <c:idx val="16"/>
            <c:spPr>
              <a:solidFill>
                <a:srgbClr val="FFF0F0"/>
              </a:solidFill>
            </c:spPr>
          </c:dPt>
          <c:dPt>
            <c:idx val="17"/>
            <c:spPr>
              <a:solidFill>
                <a:srgbClr val="FAD1D3"/>
              </a:solidFill>
            </c:spPr>
          </c:dPt>
          <c:dPt>
            <c:idx val="18"/>
            <c:spPr>
              <a:solidFill>
                <a:srgbClr val="FFFEFC"/>
              </a:solidFill>
            </c:spPr>
          </c:dPt>
          <c:dPt>
            <c:idx val="19"/>
            <c:spPr>
              <a:solidFill>
                <a:srgbClr val="FEFAF5"/>
              </a:solidFill>
            </c:spPr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'Example Budget'!$AE$87:$AE$117</c:f>
            </c:strRef>
          </c:cat>
          <c:val>
            <c:numRef>
              <c:f>'Example Budget'!$AM$87:$AM$117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B7B7B7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</xdr:colOff>
      <xdr:row>7</xdr:row>
      <xdr:rowOff>28575</xdr:rowOff>
    </xdr:from>
    <xdr:ext cx="4686300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30</xdr:col>
      <xdr:colOff>47625</xdr:colOff>
      <xdr:row>7</xdr:row>
      <xdr:rowOff>28575</xdr:rowOff>
    </xdr:from>
    <xdr:ext cx="4686300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30</xdr:col>
      <xdr:colOff>47625</xdr:colOff>
      <xdr:row>68</xdr:row>
      <xdr:rowOff>47625</xdr:rowOff>
    </xdr:from>
    <xdr:ext cx="4686300" cy="2933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</xdr:row>
      <xdr:rowOff>0</xdr:rowOff>
    </xdr:from>
    <xdr:ext cx="352425" cy="66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0E1"/>
      </a:accent1>
      <a:accent2>
        <a:srgbClr val="F9CB9C"/>
      </a:accent2>
      <a:accent3>
        <a:srgbClr val="FFF0E1"/>
      </a:accent3>
      <a:accent4>
        <a:srgbClr val="FFB2A2"/>
      </a:accent4>
      <a:accent5>
        <a:srgbClr val="FFD9DA"/>
      </a:accent5>
      <a:accent6>
        <a:srgbClr val="F28B90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sheets.vn/" TargetMode="External"/><Relationship Id="rId10" Type="http://schemas.openxmlformats.org/officeDocument/2006/relationships/hyperlink" Target="https://gsheets.vn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gsheets.vn/" TargetMode="External"/><Relationship Id="rId1" Type="http://schemas.openxmlformats.org/officeDocument/2006/relationships/hyperlink" Target="https://gsheets.vn/" TargetMode="External"/><Relationship Id="rId2" Type="http://schemas.openxmlformats.org/officeDocument/2006/relationships/hyperlink" Target="https://gsheets.vn/" TargetMode="External"/><Relationship Id="rId3" Type="http://schemas.openxmlformats.org/officeDocument/2006/relationships/hyperlink" Target="https://gsheets.vn/" TargetMode="External"/><Relationship Id="rId4" Type="http://schemas.openxmlformats.org/officeDocument/2006/relationships/hyperlink" Target="https://gsheets.vn/" TargetMode="External"/><Relationship Id="rId9" Type="http://schemas.openxmlformats.org/officeDocument/2006/relationships/hyperlink" Target="https://gsheets.vn/" TargetMode="External"/><Relationship Id="rId5" Type="http://schemas.openxmlformats.org/officeDocument/2006/relationships/hyperlink" Target="https://gsheets.vn/" TargetMode="External"/><Relationship Id="rId6" Type="http://schemas.openxmlformats.org/officeDocument/2006/relationships/hyperlink" Target="https://gsheets.vn/" TargetMode="External"/><Relationship Id="rId7" Type="http://schemas.openxmlformats.org/officeDocument/2006/relationships/hyperlink" Target="https://gsheets.vn/" TargetMode="External"/><Relationship Id="rId8" Type="http://schemas.openxmlformats.org/officeDocument/2006/relationships/hyperlink" Target="https://gsheet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5" width="4.5"/>
  </cols>
  <sheetData>
    <row r="1" ht="17.2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7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/>
      <c r="AS2" s="6"/>
    </row>
    <row r="3" ht="17.25" customHeight="1">
      <c r="A3" s="2"/>
      <c r="B3" s="7"/>
      <c r="C3" s="8" t="str">
        <f>UPPER(TEXT(H10, "MMMM"))
</f>
        <v>JANUARY</v>
      </c>
      <c r="N3" s="9" t="s">
        <v>1</v>
      </c>
      <c r="R3" s="9" t="s">
        <v>2</v>
      </c>
      <c r="V3" s="10" t="s">
        <v>3</v>
      </c>
      <c r="Z3" s="11" t="s">
        <v>4</v>
      </c>
      <c r="AD3" s="12">
        <f>iferror($L$21/($I$12+$M$36),"")</f>
        <v>0.8038617886</v>
      </c>
      <c r="AF3" s="13" t="str">
        <f>IFERROR(__xludf.DUMMYFUNCTION("iferror(SPARKLINE(AD3,{""charttype"",""bar"";""max"",100%;""color1"",""#ffb2a2""}))"),"")</f>
        <v/>
      </c>
      <c r="AG3" s="14"/>
      <c r="AH3" s="14"/>
      <c r="AI3" s="15"/>
      <c r="AJ3" s="9" t="s">
        <v>5</v>
      </c>
      <c r="AN3" s="9" t="s">
        <v>6</v>
      </c>
      <c r="AR3" s="16"/>
      <c r="AS3" s="17"/>
    </row>
    <row r="4" ht="17.25" customHeight="1">
      <c r="A4" s="1"/>
      <c r="B4" s="7"/>
      <c r="N4" s="18" t="str">
        <f>CONCATENATE($H$9," ", TEXT(H21,"#,##0.00_);-#,##0.00"))</f>
        <v>$ 4,400.00 </v>
      </c>
      <c r="R4" s="9" t="str">
        <f>CONCATENATE($H$9," ", TEXT(J36-H21,"#,##0.00_);-#,##0.00"))</f>
        <v>$ 0.00 </v>
      </c>
      <c r="V4" s="19" t="str">
        <f>CONCATENATE($H$9," ", TEXT(M36,"#,##0.00_);-#,##0.00"))</f>
        <v>$ 4,920.00 </v>
      </c>
      <c r="Z4" s="10" t="str">
        <f>CONCATENATE($H$9," ", TEXT(L21,"#,##0.00_);-#,##0.00"))</f>
        <v>$ 3,955.00 </v>
      </c>
      <c r="AF4" s="20"/>
      <c r="AG4" s="21"/>
      <c r="AH4" s="21"/>
      <c r="AI4" s="22"/>
      <c r="AJ4" s="9" t="str">
        <f>CONCATENATE($H$9," ", TEXT(M66,"#,##0.00_);-#,##0.00"))</f>
        <v>$ 610.00 </v>
      </c>
      <c r="AN4" s="9" t="str">
        <f>CONCATENATE($H$9," ",TEXT(I12+M36-L21,"#,##0.00_);-#,##0.00"))</f>
        <v>$ 965.00 </v>
      </c>
      <c r="AR4" s="23"/>
      <c r="AS4" s="6"/>
    </row>
    <row r="5" ht="17.25" customHeight="1">
      <c r="A5" s="1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6"/>
      <c r="AS5" s="6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7.25" customHeight="1">
      <c r="A7" s="1"/>
      <c r="B7" s="28" t="s">
        <v>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29"/>
      <c r="P7" s="30" t="s">
        <v>8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29"/>
      <c r="AE7" s="30" t="s">
        <v>9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6"/>
    </row>
    <row r="8" ht="17.25" customHeight="1">
      <c r="A8" s="1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2"/>
      <c r="O8" s="33"/>
      <c r="P8" s="34"/>
      <c r="Q8" s="33"/>
      <c r="R8" s="33"/>
      <c r="S8" s="33"/>
      <c r="T8" s="33"/>
      <c r="U8" s="29"/>
      <c r="V8" s="29"/>
      <c r="W8" s="29"/>
      <c r="X8" s="29"/>
      <c r="Y8" s="29"/>
      <c r="Z8" s="29"/>
      <c r="AA8" s="29"/>
      <c r="AB8" s="29"/>
      <c r="AC8" s="35"/>
      <c r="AD8" s="29"/>
      <c r="AE8" s="36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5"/>
      <c r="AS8" s="6"/>
    </row>
    <row r="9" ht="17.25" customHeight="1">
      <c r="A9" s="1"/>
      <c r="B9" s="37" t="s">
        <v>10</v>
      </c>
      <c r="C9" s="38"/>
      <c r="D9" s="38"/>
      <c r="E9" s="38"/>
      <c r="F9" s="38"/>
      <c r="G9" s="39"/>
      <c r="H9" s="40" t="s">
        <v>11</v>
      </c>
      <c r="I9" s="41"/>
      <c r="J9" s="41"/>
      <c r="K9" s="41"/>
      <c r="L9" s="41"/>
      <c r="M9" s="41"/>
      <c r="N9" s="42"/>
      <c r="O9" s="33"/>
      <c r="P9" s="34"/>
      <c r="Q9" s="33"/>
      <c r="R9" s="33"/>
      <c r="S9" s="33"/>
      <c r="T9" s="33"/>
      <c r="U9" s="29"/>
      <c r="V9" s="29"/>
      <c r="W9" s="29"/>
      <c r="X9" s="29"/>
      <c r="Y9" s="29"/>
      <c r="Z9" s="29"/>
      <c r="AA9" s="29"/>
      <c r="AB9" s="29"/>
      <c r="AC9" s="35"/>
      <c r="AD9" s="29"/>
      <c r="AE9" s="43"/>
      <c r="AF9" s="44"/>
      <c r="AG9" s="45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5"/>
      <c r="AS9" s="6"/>
    </row>
    <row r="10" ht="17.25" customHeight="1">
      <c r="A10" s="1"/>
      <c r="B10" s="37" t="s">
        <v>12</v>
      </c>
      <c r="C10" s="38"/>
      <c r="D10" s="38"/>
      <c r="E10" s="38"/>
      <c r="F10" s="38"/>
      <c r="G10" s="39"/>
      <c r="H10" s="46">
        <v>45292.0</v>
      </c>
      <c r="I10" s="38"/>
      <c r="J10" s="38"/>
      <c r="K10" s="38"/>
      <c r="L10" s="38"/>
      <c r="M10" s="38"/>
      <c r="N10" s="39"/>
      <c r="O10" s="33"/>
      <c r="P10" s="34"/>
      <c r="Q10" s="33"/>
      <c r="R10" s="33"/>
      <c r="S10" s="33"/>
      <c r="T10" s="33"/>
      <c r="U10" s="29"/>
      <c r="V10" s="29"/>
      <c r="W10" s="29"/>
      <c r="X10" s="29"/>
      <c r="Y10" s="29"/>
      <c r="Z10" s="29"/>
      <c r="AA10" s="29"/>
      <c r="AB10" s="29"/>
      <c r="AC10" s="35"/>
      <c r="AD10" s="29"/>
      <c r="AE10" s="43"/>
      <c r="AF10" s="44"/>
      <c r="AG10" s="45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5"/>
      <c r="AS10" s="6"/>
    </row>
    <row r="11" ht="17.25" customHeight="1">
      <c r="A11" s="1"/>
      <c r="B11" s="47" t="s">
        <v>13</v>
      </c>
      <c r="C11" s="41"/>
      <c r="D11" s="41"/>
      <c r="E11" s="41"/>
      <c r="F11" s="41"/>
      <c r="G11" s="48"/>
      <c r="H11" s="46">
        <v>45322.0</v>
      </c>
      <c r="I11" s="38"/>
      <c r="J11" s="38"/>
      <c r="K11" s="38"/>
      <c r="L11" s="38"/>
      <c r="M11" s="38"/>
      <c r="N11" s="39"/>
      <c r="O11" s="33"/>
      <c r="P11" s="34"/>
      <c r="Q11" s="33"/>
      <c r="R11" s="33"/>
      <c r="S11" s="49"/>
      <c r="V11" s="29"/>
      <c r="W11" s="49"/>
      <c r="X11" s="29"/>
      <c r="Y11" s="49"/>
      <c r="Z11" s="29"/>
      <c r="AA11" s="29"/>
      <c r="AB11" s="29"/>
      <c r="AC11" s="35"/>
      <c r="AD11" s="29"/>
      <c r="AE11" s="43"/>
      <c r="AF11" s="44"/>
      <c r="AG11" s="45"/>
      <c r="AH11" s="49"/>
      <c r="AI11" s="29"/>
      <c r="AJ11" s="29"/>
      <c r="AK11" s="29"/>
      <c r="AL11" s="29"/>
      <c r="AM11" s="29"/>
      <c r="AN11" s="29"/>
      <c r="AO11" s="29"/>
      <c r="AP11" s="29"/>
      <c r="AQ11" s="29"/>
      <c r="AR11" s="35"/>
      <c r="AS11" s="6"/>
    </row>
    <row r="12" ht="17.25" customHeight="1">
      <c r="A12" s="1"/>
      <c r="B12" s="50" t="s">
        <v>14</v>
      </c>
      <c r="C12" s="51"/>
      <c r="D12" s="51"/>
      <c r="E12" s="51"/>
      <c r="F12" s="51"/>
      <c r="G12" s="52"/>
      <c r="H12" s="53" t="str">
        <f>$H$9</f>
        <v>$</v>
      </c>
      <c r="I12" s="54">
        <v>0.0</v>
      </c>
      <c r="J12" s="51"/>
      <c r="K12" s="51"/>
      <c r="L12" s="51"/>
      <c r="M12" s="51"/>
      <c r="N12" s="52"/>
      <c r="O12" s="33"/>
      <c r="P12" s="34"/>
      <c r="Q12" s="33"/>
      <c r="R12" s="33"/>
      <c r="S12" s="44"/>
      <c r="V12" s="29"/>
      <c r="W12" s="55"/>
      <c r="Y12" s="55"/>
      <c r="AA12" s="29"/>
      <c r="AB12" s="29"/>
      <c r="AC12" s="35"/>
      <c r="AD12" s="29"/>
      <c r="AE12" s="43"/>
      <c r="AF12" s="44"/>
      <c r="AG12" s="45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35"/>
      <c r="AS12" s="6"/>
    </row>
    <row r="13" ht="17.25" customHeight="1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3"/>
      <c r="P13" s="34"/>
      <c r="Q13" s="33"/>
      <c r="R13" s="33"/>
      <c r="S13" s="44"/>
      <c r="V13" s="29"/>
      <c r="W13" s="55"/>
      <c r="Y13" s="55"/>
      <c r="AA13" s="29"/>
      <c r="AB13" s="29"/>
      <c r="AC13" s="35"/>
      <c r="AD13" s="29"/>
      <c r="AE13" s="43"/>
      <c r="AF13" s="44"/>
      <c r="AG13" s="45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35"/>
      <c r="AS13" s="6"/>
    </row>
    <row r="14" ht="17.25" customHeight="1">
      <c r="A14" s="1"/>
      <c r="B14" s="28" t="s">
        <v>15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49"/>
      <c r="P14" s="56"/>
      <c r="Q14" s="49"/>
      <c r="R14" s="49"/>
      <c r="S14" s="44"/>
      <c r="V14" s="29"/>
      <c r="W14" s="55"/>
      <c r="Y14" s="55"/>
      <c r="AA14" s="29"/>
      <c r="AB14" s="57"/>
      <c r="AC14" s="35"/>
      <c r="AD14" s="29"/>
      <c r="AE14" s="36"/>
      <c r="AF14" s="29"/>
      <c r="AG14" s="57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35"/>
      <c r="AS14" s="6"/>
    </row>
    <row r="15" ht="17.25" customHeight="1">
      <c r="A15" s="1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49"/>
      <c r="P15" s="56"/>
      <c r="Q15" s="49"/>
      <c r="R15" s="49"/>
      <c r="S15" s="44"/>
      <c r="V15" s="29"/>
      <c r="W15" s="55"/>
      <c r="Y15" s="55"/>
      <c r="AA15" s="29"/>
      <c r="AB15" s="29"/>
      <c r="AC15" s="35"/>
      <c r="AD15" s="29"/>
      <c r="AE15" s="36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5"/>
      <c r="AS15" s="6"/>
    </row>
    <row r="16" ht="17.25" customHeight="1">
      <c r="A16" s="1"/>
      <c r="B16" s="58" t="s">
        <v>16</v>
      </c>
      <c r="C16" s="31"/>
      <c r="D16" s="31"/>
      <c r="E16" s="31"/>
      <c r="F16" s="31"/>
      <c r="G16" s="59" t="s">
        <v>17</v>
      </c>
      <c r="H16" s="31"/>
      <c r="I16" s="31"/>
      <c r="J16" s="60"/>
      <c r="K16" s="61" t="s">
        <v>18</v>
      </c>
      <c r="L16" s="31"/>
      <c r="M16" s="31"/>
      <c r="N16" s="32"/>
      <c r="O16" s="29"/>
      <c r="P16" s="36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5"/>
      <c r="AD16" s="29"/>
      <c r="AE16" s="36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35"/>
      <c r="AS16" s="6"/>
    </row>
    <row r="17" ht="17.25" customHeight="1">
      <c r="A17" s="1"/>
      <c r="B17" s="62" t="s">
        <v>19</v>
      </c>
      <c r="C17" s="63"/>
      <c r="D17" s="63"/>
      <c r="E17" s="63"/>
      <c r="F17" s="63"/>
      <c r="G17" s="64" t="str">
        <f t="shared" ref="G17:G21" si="1">$H$9</f>
        <v>$</v>
      </c>
      <c r="H17" s="65">
        <f>J51</f>
        <v>550</v>
      </c>
      <c r="I17" s="63"/>
      <c r="J17" s="66"/>
      <c r="K17" s="64" t="str">
        <f t="shared" ref="K17:K21" si="2">$H$9</f>
        <v>$</v>
      </c>
      <c r="L17" s="65">
        <f>M51</f>
        <v>500</v>
      </c>
      <c r="M17" s="63"/>
      <c r="N17" s="67"/>
      <c r="O17" s="29"/>
      <c r="P17" s="36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5"/>
      <c r="AD17" s="29"/>
      <c r="AE17" s="36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35"/>
      <c r="AS17" s="6"/>
    </row>
    <row r="18" ht="17.25" customHeight="1">
      <c r="A18" s="1"/>
      <c r="B18" s="68" t="s">
        <v>5</v>
      </c>
      <c r="C18" s="69"/>
      <c r="D18" s="69"/>
      <c r="E18" s="69"/>
      <c r="F18" s="69"/>
      <c r="G18" s="64" t="str">
        <f t="shared" si="1"/>
        <v>$</v>
      </c>
      <c r="H18" s="70">
        <f>J66</f>
        <v>660</v>
      </c>
      <c r="I18" s="69"/>
      <c r="J18" s="71"/>
      <c r="K18" s="64" t="str">
        <f t="shared" si="2"/>
        <v>$</v>
      </c>
      <c r="L18" s="70">
        <f>M66</f>
        <v>610</v>
      </c>
      <c r="M18" s="69"/>
      <c r="N18" s="72"/>
      <c r="O18" s="29"/>
      <c r="P18" s="36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5"/>
      <c r="AD18" s="29"/>
      <c r="AE18" s="36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35"/>
      <c r="AS18" s="6"/>
    </row>
    <row r="19" ht="17.25" customHeight="1">
      <c r="A19" s="1"/>
      <c r="B19" s="68" t="s">
        <v>20</v>
      </c>
      <c r="C19" s="69"/>
      <c r="D19" s="69"/>
      <c r="E19" s="69"/>
      <c r="F19" s="69"/>
      <c r="G19" s="64" t="str">
        <f t="shared" si="1"/>
        <v>$</v>
      </c>
      <c r="H19" s="70">
        <f>Y66</f>
        <v>2280</v>
      </c>
      <c r="I19" s="69"/>
      <c r="J19" s="71"/>
      <c r="K19" s="64" t="str">
        <f t="shared" si="2"/>
        <v>$</v>
      </c>
      <c r="L19" s="70">
        <f>AB66</f>
        <v>2280</v>
      </c>
      <c r="M19" s="69"/>
      <c r="N19" s="72"/>
      <c r="O19" s="29"/>
      <c r="P19" s="36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5"/>
      <c r="AD19" s="29"/>
      <c r="AE19" s="36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35"/>
      <c r="AS19" s="6"/>
    </row>
    <row r="20" ht="17.25" customHeight="1">
      <c r="A20" s="1"/>
      <c r="B20" s="68" t="s">
        <v>21</v>
      </c>
      <c r="C20" s="69"/>
      <c r="D20" s="69"/>
      <c r="E20" s="69"/>
      <c r="F20" s="69"/>
      <c r="G20" s="64" t="str">
        <f t="shared" si="1"/>
        <v>$</v>
      </c>
      <c r="H20" s="70">
        <f>AK66</f>
        <v>910</v>
      </c>
      <c r="I20" s="69"/>
      <c r="J20" s="71"/>
      <c r="K20" s="64" t="str">
        <f t="shared" si="2"/>
        <v>$</v>
      </c>
      <c r="L20" s="70">
        <f>AN66</f>
        <v>565</v>
      </c>
      <c r="M20" s="69"/>
      <c r="N20" s="72"/>
      <c r="O20" s="1"/>
      <c r="P20" s="73"/>
      <c r="Q20" s="74"/>
      <c r="R20" s="74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6"/>
      <c r="AD20" s="75"/>
      <c r="AE20" s="77"/>
      <c r="AF20" s="6"/>
      <c r="AG20" s="6"/>
      <c r="AH20" s="6"/>
      <c r="AI20" s="6"/>
      <c r="AJ20" s="6"/>
      <c r="AK20" s="1"/>
      <c r="AL20" s="1"/>
      <c r="AM20" s="1"/>
      <c r="AN20" s="1"/>
      <c r="AO20" s="1"/>
      <c r="AP20" s="1"/>
      <c r="AQ20" s="1"/>
      <c r="AR20" s="78"/>
      <c r="AS20" s="17"/>
    </row>
    <row r="21" ht="17.25" customHeight="1">
      <c r="A21" s="1"/>
      <c r="B21" s="79" t="s">
        <v>22</v>
      </c>
      <c r="C21" s="21"/>
      <c r="D21" s="21"/>
      <c r="E21" s="21"/>
      <c r="F21" s="21"/>
      <c r="G21" s="80" t="str">
        <f t="shared" si="1"/>
        <v>$</v>
      </c>
      <c r="H21" s="81">
        <f>SUM(H17:I20)</f>
        <v>4400</v>
      </c>
      <c r="I21" s="21"/>
      <c r="J21" s="82"/>
      <c r="K21" s="80" t="str">
        <f t="shared" si="2"/>
        <v>$</v>
      </c>
      <c r="L21" s="81">
        <f>SUM(L17:M20)</f>
        <v>3955</v>
      </c>
      <c r="M21" s="21"/>
      <c r="N21" s="22"/>
      <c r="O21" s="6"/>
      <c r="P21" s="83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5"/>
      <c r="AD21" s="17"/>
      <c r="AE21" s="83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6"/>
      <c r="AS21" s="6"/>
    </row>
    <row r="22" ht="17.2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87"/>
      <c r="M22" s="87"/>
      <c r="N22" s="8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7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17"/>
      <c r="AS22" s="6"/>
    </row>
    <row r="23" ht="17.25" customHeight="1">
      <c r="A23" s="1"/>
      <c r="B23" s="88" t="s">
        <v>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6"/>
      <c r="P23" s="89" t="s">
        <v>24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5"/>
      <c r="AD23" s="17"/>
      <c r="AE23" s="90" t="s">
        <v>25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5"/>
      <c r="AS23" s="6"/>
    </row>
    <row r="24" ht="17.25" customHeight="1">
      <c r="A24" s="1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6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2"/>
      <c r="AD24" s="17"/>
      <c r="AE24" s="20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2"/>
      <c r="AS24" s="6"/>
    </row>
    <row r="25" ht="17.25" customHeight="1">
      <c r="A25" s="1"/>
      <c r="B25" s="91" t="s">
        <v>26</v>
      </c>
      <c r="C25" s="31"/>
      <c r="D25" s="31"/>
      <c r="E25" s="31"/>
      <c r="F25" s="31"/>
      <c r="G25" s="31"/>
      <c r="H25" s="60"/>
      <c r="I25" s="92" t="s">
        <v>27</v>
      </c>
      <c r="J25" s="31"/>
      <c r="K25" s="60"/>
      <c r="L25" s="93" t="s">
        <v>28</v>
      </c>
      <c r="M25" s="31"/>
      <c r="N25" s="32"/>
      <c r="O25" s="6"/>
      <c r="P25" s="94" t="s">
        <v>26</v>
      </c>
      <c r="Q25" s="31"/>
      <c r="R25" s="31"/>
      <c r="S25" s="31"/>
      <c r="T25" s="60"/>
      <c r="U25" s="95" t="s">
        <v>29</v>
      </c>
      <c r="V25" s="31"/>
      <c r="W25" s="60"/>
      <c r="X25" s="95" t="s">
        <v>17</v>
      </c>
      <c r="Y25" s="31"/>
      <c r="Z25" s="60"/>
      <c r="AA25" s="96" t="s">
        <v>18</v>
      </c>
      <c r="AB25" s="31"/>
      <c r="AC25" s="32"/>
      <c r="AD25" s="17"/>
      <c r="AE25" s="97" t="s">
        <v>30</v>
      </c>
      <c r="AF25" s="31"/>
      <c r="AG25" s="31"/>
      <c r="AH25" s="31"/>
      <c r="AI25" s="60"/>
      <c r="AJ25" s="98" t="s">
        <v>17</v>
      </c>
      <c r="AK25" s="31"/>
      <c r="AL25" s="60"/>
      <c r="AM25" s="98" t="s">
        <v>18</v>
      </c>
      <c r="AN25" s="31"/>
      <c r="AO25" s="60"/>
      <c r="AP25" s="98" t="s">
        <v>31</v>
      </c>
      <c r="AQ25" s="31"/>
      <c r="AR25" s="32"/>
      <c r="AS25" s="6"/>
    </row>
    <row r="26" ht="17.25" customHeight="1">
      <c r="A26" s="1"/>
      <c r="B26" s="99" t="s">
        <v>32</v>
      </c>
      <c r="C26" s="63"/>
      <c r="D26" s="63"/>
      <c r="E26" s="63"/>
      <c r="F26" s="63"/>
      <c r="G26" s="63"/>
      <c r="H26" s="66"/>
      <c r="I26" s="100" t="str">
        <f t="shared" ref="I26:I36" si="3">$H$9</f>
        <v>$</v>
      </c>
      <c r="J26" s="101">
        <v>3500.0</v>
      </c>
      <c r="K26" s="66"/>
      <c r="L26" s="100" t="str">
        <f t="shared" ref="L26:L36" si="4">$H$9</f>
        <v>$</v>
      </c>
      <c r="M26" s="101">
        <v>3500.0</v>
      </c>
      <c r="N26" s="67"/>
      <c r="O26" s="6"/>
      <c r="P26" s="102" t="b">
        <v>1</v>
      </c>
      <c r="Q26" s="103" t="s">
        <v>33</v>
      </c>
      <c r="R26" s="63"/>
      <c r="S26" s="63"/>
      <c r="T26" s="66"/>
      <c r="U26" s="104">
        <v>45292.0</v>
      </c>
      <c r="V26" s="63"/>
      <c r="W26" s="66"/>
      <c r="X26" s="100" t="str">
        <f t="shared" ref="X26:X66" si="5">$H$9</f>
        <v>$</v>
      </c>
      <c r="Y26" s="101">
        <v>120.0</v>
      </c>
      <c r="Z26" s="66"/>
      <c r="AA26" s="100" t="str">
        <f t="shared" ref="AA26:AA66" si="6">$H$9</f>
        <v>$</v>
      </c>
      <c r="AB26" s="101">
        <v>120.0</v>
      </c>
      <c r="AC26" s="67"/>
      <c r="AD26" s="17"/>
      <c r="AE26" s="105" t="s">
        <v>34</v>
      </c>
      <c r="AF26" s="38"/>
      <c r="AG26" s="38"/>
      <c r="AH26" s="38"/>
      <c r="AI26" s="106"/>
      <c r="AJ26" s="107" t="str">
        <f t="shared" ref="AJ26:AJ66" si="7">$H$9</f>
        <v>$</v>
      </c>
      <c r="AK26" s="108">
        <v>70.0</v>
      </c>
      <c r="AL26" s="109"/>
      <c r="AM26" s="110" t="str">
        <f t="shared" ref="AM26:AM66" si="8">$H$9</f>
        <v>$</v>
      </c>
      <c r="AN26" s="111">
        <f t="shared" ref="AN26:AN65" si="9">if(sumif($V$72:$AC$171,AE26,$G$72:$I$171)=0,,sumif($V$72:$AC$171,AE26,$G$72:$I$171))</f>
        <v>90</v>
      </c>
      <c r="AO26" s="109"/>
      <c r="AP26" s="112" t="str">
        <f t="shared" ref="AP26:AP66" si="10">$H$9</f>
        <v>$</v>
      </c>
      <c r="AQ26" s="111">
        <f t="shared" ref="AQ26:AQ65" si="11">IF(AK26-AN26=0,,AK26-AN26)</f>
        <v>-20</v>
      </c>
      <c r="AR26" s="113"/>
      <c r="AS26" s="6"/>
    </row>
    <row r="27" ht="17.25" customHeight="1">
      <c r="A27" s="1"/>
      <c r="B27" s="114" t="s">
        <v>35</v>
      </c>
      <c r="C27" s="69"/>
      <c r="D27" s="69"/>
      <c r="E27" s="69"/>
      <c r="F27" s="69"/>
      <c r="G27" s="69"/>
      <c r="H27" s="71"/>
      <c r="I27" s="100" t="str">
        <f t="shared" si="3"/>
        <v>$</v>
      </c>
      <c r="J27" s="115">
        <v>900.0</v>
      </c>
      <c r="K27" s="71"/>
      <c r="L27" s="100" t="str">
        <f t="shared" si="4"/>
        <v>$</v>
      </c>
      <c r="M27" s="115">
        <v>1420.0</v>
      </c>
      <c r="N27" s="72"/>
      <c r="O27" s="6"/>
      <c r="P27" s="116" t="b">
        <v>1</v>
      </c>
      <c r="Q27" s="117" t="s">
        <v>36</v>
      </c>
      <c r="R27" s="69"/>
      <c r="S27" s="69"/>
      <c r="T27" s="71"/>
      <c r="U27" s="118">
        <v>45293.0</v>
      </c>
      <c r="V27" s="69"/>
      <c r="W27" s="71"/>
      <c r="X27" s="100" t="str">
        <f t="shared" si="5"/>
        <v>$</v>
      </c>
      <c r="Y27" s="115">
        <v>180.0</v>
      </c>
      <c r="Z27" s="71"/>
      <c r="AA27" s="100" t="str">
        <f t="shared" si="6"/>
        <v>$</v>
      </c>
      <c r="AB27" s="115">
        <v>180.0</v>
      </c>
      <c r="AC27" s="72"/>
      <c r="AD27" s="17"/>
      <c r="AE27" s="119" t="s">
        <v>37</v>
      </c>
      <c r="AF27" s="41"/>
      <c r="AG27" s="41"/>
      <c r="AH27" s="41"/>
      <c r="AI27" s="42"/>
      <c r="AJ27" s="107" t="str">
        <f t="shared" si="7"/>
        <v>$</v>
      </c>
      <c r="AK27" s="115">
        <v>150.0</v>
      </c>
      <c r="AL27" s="120"/>
      <c r="AM27" s="121" t="str">
        <f t="shared" si="8"/>
        <v>$</v>
      </c>
      <c r="AN27" s="122">
        <f t="shared" si="9"/>
        <v>20</v>
      </c>
      <c r="AO27" s="120"/>
      <c r="AP27" s="123" t="str">
        <f t="shared" si="10"/>
        <v>$</v>
      </c>
      <c r="AQ27" s="122">
        <f t="shared" si="11"/>
        <v>130</v>
      </c>
      <c r="AR27" s="72"/>
      <c r="AS27" s="6"/>
    </row>
    <row r="28" ht="17.25" customHeight="1">
      <c r="A28" s="1"/>
      <c r="B28" s="124"/>
      <c r="C28" s="63"/>
      <c r="D28" s="63"/>
      <c r="E28" s="63"/>
      <c r="F28" s="63"/>
      <c r="G28" s="63"/>
      <c r="H28" s="66"/>
      <c r="I28" s="100" t="str">
        <f t="shared" si="3"/>
        <v>$</v>
      </c>
      <c r="J28" s="115"/>
      <c r="K28" s="71"/>
      <c r="L28" s="100" t="str">
        <f t="shared" si="4"/>
        <v>$</v>
      </c>
      <c r="M28" s="115"/>
      <c r="N28" s="72"/>
      <c r="O28" s="6"/>
      <c r="P28" s="116" t="b">
        <v>1</v>
      </c>
      <c r="Q28" s="125" t="s">
        <v>38</v>
      </c>
      <c r="R28" s="69"/>
      <c r="S28" s="69"/>
      <c r="T28" s="71"/>
      <c r="U28" s="118">
        <v>45301.0</v>
      </c>
      <c r="V28" s="69"/>
      <c r="W28" s="71"/>
      <c r="X28" s="100" t="str">
        <f t="shared" si="5"/>
        <v>$</v>
      </c>
      <c r="Y28" s="115">
        <v>40.0</v>
      </c>
      <c r="Z28" s="71"/>
      <c r="AA28" s="100" t="str">
        <f t="shared" si="6"/>
        <v>$</v>
      </c>
      <c r="AB28" s="115">
        <v>40.0</v>
      </c>
      <c r="AC28" s="72"/>
      <c r="AD28" s="17"/>
      <c r="AE28" s="119" t="s">
        <v>39</v>
      </c>
      <c r="AF28" s="41"/>
      <c r="AG28" s="41"/>
      <c r="AH28" s="41"/>
      <c r="AI28" s="42"/>
      <c r="AJ28" s="107" t="str">
        <f t="shared" si="7"/>
        <v>$</v>
      </c>
      <c r="AK28" s="115">
        <v>100.0</v>
      </c>
      <c r="AL28" s="120"/>
      <c r="AM28" s="121" t="str">
        <f t="shared" si="8"/>
        <v>$</v>
      </c>
      <c r="AN28" s="122">
        <f t="shared" si="9"/>
        <v>50</v>
      </c>
      <c r="AO28" s="120"/>
      <c r="AP28" s="123" t="str">
        <f t="shared" si="10"/>
        <v>$</v>
      </c>
      <c r="AQ28" s="122">
        <f t="shared" si="11"/>
        <v>50</v>
      </c>
      <c r="AR28" s="72"/>
      <c r="AS28" s="6"/>
    </row>
    <row r="29" ht="17.25" customHeight="1">
      <c r="A29" s="1"/>
      <c r="B29" s="126"/>
      <c r="C29" s="69"/>
      <c r="D29" s="69"/>
      <c r="E29" s="69"/>
      <c r="F29" s="69"/>
      <c r="G29" s="69"/>
      <c r="H29" s="71"/>
      <c r="I29" s="100" t="str">
        <f t="shared" si="3"/>
        <v>$</v>
      </c>
      <c r="J29" s="115"/>
      <c r="K29" s="71"/>
      <c r="L29" s="100" t="str">
        <f t="shared" si="4"/>
        <v>$</v>
      </c>
      <c r="M29" s="115"/>
      <c r="N29" s="72"/>
      <c r="O29" s="6"/>
      <c r="P29" s="116" t="b">
        <v>1</v>
      </c>
      <c r="Q29" s="125" t="s">
        <v>40</v>
      </c>
      <c r="R29" s="69"/>
      <c r="S29" s="69"/>
      <c r="T29" s="71"/>
      <c r="U29" s="118">
        <v>45303.0</v>
      </c>
      <c r="V29" s="69"/>
      <c r="W29" s="71"/>
      <c r="X29" s="100" t="str">
        <f t="shared" si="5"/>
        <v>$</v>
      </c>
      <c r="Y29" s="115">
        <v>50.0</v>
      </c>
      <c r="Z29" s="71"/>
      <c r="AA29" s="100" t="str">
        <f t="shared" si="6"/>
        <v>$</v>
      </c>
      <c r="AB29" s="115">
        <v>50.0</v>
      </c>
      <c r="AC29" s="72"/>
      <c r="AD29" s="17"/>
      <c r="AE29" s="119" t="s">
        <v>41</v>
      </c>
      <c r="AF29" s="41"/>
      <c r="AG29" s="41"/>
      <c r="AH29" s="41"/>
      <c r="AI29" s="42"/>
      <c r="AJ29" s="107" t="str">
        <f t="shared" si="7"/>
        <v>$</v>
      </c>
      <c r="AK29" s="115">
        <v>230.0</v>
      </c>
      <c r="AL29" s="120"/>
      <c r="AM29" s="121" t="str">
        <f t="shared" si="8"/>
        <v>$</v>
      </c>
      <c r="AN29" s="122">
        <f t="shared" si="9"/>
        <v>120</v>
      </c>
      <c r="AO29" s="120"/>
      <c r="AP29" s="123" t="str">
        <f t="shared" si="10"/>
        <v>$</v>
      </c>
      <c r="AQ29" s="122">
        <f t="shared" si="11"/>
        <v>110</v>
      </c>
      <c r="AR29" s="72"/>
      <c r="AS29" s="6"/>
    </row>
    <row r="30" ht="17.25" customHeight="1">
      <c r="A30" s="1"/>
      <c r="B30" s="126"/>
      <c r="C30" s="69"/>
      <c r="D30" s="69"/>
      <c r="E30" s="69"/>
      <c r="F30" s="69"/>
      <c r="G30" s="69"/>
      <c r="H30" s="71"/>
      <c r="I30" s="100" t="str">
        <f t="shared" si="3"/>
        <v>$</v>
      </c>
      <c r="J30" s="115"/>
      <c r="K30" s="71"/>
      <c r="L30" s="100" t="str">
        <f t="shared" si="4"/>
        <v>$</v>
      </c>
      <c r="M30" s="115"/>
      <c r="N30" s="72"/>
      <c r="O30" s="6"/>
      <c r="P30" s="116" t="b">
        <v>1</v>
      </c>
      <c r="Q30" s="125" t="s">
        <v>42</v>
      </c>
      <c r="R30" s="69"/>
      <c r="S30" s="69"/>
      <c r="T30" s="71"/>
      <c r="U30" s="118">
        <v>45322.0</v>
      </c>
      <c r="V30" s="69"/>
      <c r="W30" s="71"/>
      <c r="X30" s="100" t="str">
        <f t="shared" si="5"/>
        <v>$</v>
      </c>
      <c r="Y30" s="115">
        <v>1890.0</v>
      </c>
      <c r="Z30" s="71"/>
      <c r="AA30" s="100" t="str">
        <f t="shared" si="6"/>
        <v>$</v>
      </c>
      <c r="AB30" s="115">
        <v>1890.0</v>
      </c>
      <c r="AC30" s="72"/>
      <c r="AD30" s="17"/>
      <c r="AE30" s="119" t="s">
        <v>43</v>
      </c>
      <c r="AF30" s="41"/>
      <c r="AG30" s="41"/>
      <c r="AH30" s="41"/>
      <c r="AI30" s="42"/>
      <c r="AJ30" s="107" t="str">
        <f t="shared" si="7"/>
        <v>$</v>
      </c>
      <c r="AK30" s="115">
        <v>80.0</v>
      </c>
      <c r="AL30" s="120"/>
      <c r="AM30" s="121" t="str">
        <f t="shared" si="8"/>
        <v>$</v>
      </c>
      <c r="AN30" s="122">
        <f t="shared" si="9"/>
        <v>80</v>
      </c>
      <c r="AO30" s="120"/>
      <c r="AP30" s="123" t="str">
        <f t="shared" si="10"/>
        <v>$</v>
      </c>
      <c r="AQ30" s="122" t="str">
        <f t="shared" si="11"/>
        <v/>
      </c>
      <c r="AR30" s="72"/>
      <c r="AS30" s="6"/>
    </row>
    <row r="31" ht="17.25" customHeight="1">
      <c r="A31" s="1"/>
      <c r="B31" s="126"/>
      <c r="C31" s="69"/>
      <c r="D31" s="69"/>
      <c r="E31" s="69"/>
      <c r="F31" s="69"/>
      <c r="G31" s="69"/>
      <c r="H31" s="71"/>
      <c r="I31" s="100" t="str">
        <f t="shared" si="3"/>
        <v>$</v>
      </c>
      <c r="J31" s="115"/>
      <c r="K31" s="71"/>
      <c r="L31" s="100" t="str">
        <f t="shared" si="4"/>
        <v>$</v>
      </c>
      <c r="M31" s="115"/>
      <c r="N31" s="72"/>
      <c r="O31" s="6"/>
      <c r="P31" s="116" t="b">
        <v>1</v>
      </c>
      <c r="Q31" s="125"/>
      <c r="R31" s="69"/>
      <c r="S31" s="69"/>
      <c r="T31" s="71"/>
      <c r="U31" s="118"/>
      <c r="V31" s="69"/>
      <c r="W31" s="71"/>
      <c r="X31" s="100" t="str">
        <f t="shared" si="5"/>
        <v>$</v>
      </c>
      <c r="Y31" s="115"/>
      <c r="Z31" s="71"/>
      <c r="AA31" s="100" t="str">
        <f t="shared" si="6"/>
        <v>$</v>
      </c>
      <c r="AB31" s="115"/>
      <c r="AC31" s="72"/>
      <c r="AD31" s="17"/>
      <c r="AE31" s="119" t="s">
        <v>44</v>
      </c>
      <c r="AF31" s="41"/>
      <c r="AG31" s="41"/>
      <c r="AH31" s="41"/>
      <c r="AI31" s="42"/>
      <c r="AJ31" s="107" t="str">
        <f t="shared" si="7"/>
        <v>$</v>
      </c>
      <c r="AK31" s="115">
        <v>90.0</v>
      </c>
      <c r="AL31" s="120"/>
      <c r="AM31" s="121" t="str">
        <f t="shared" si="8"/>
        <v>$</v>
      </c>
      <c r="AN31" s="122">
        <f t="shared" si="9"/>
        <v>100</v>
      </c>
      <c r="AO31" s="120"/>
      <c r="AP31" s="123" t="str">
        <f t="shared" si="10"/>
        <v>$</v>
      </c>
      <c r="AQ31" s="122">
        <f t="shared" si="11"/>
        <v>-10</v>
      </c>
      <c r="AR31" s="72"/>
      <c r="AS31" s="6"/>
    </row>
    <row r="32" ht="17.25" customHeight="1">
      <c r="A32" s="1"/>
      <c r="B32" s="126"/>
      <c r="C32" s="69"/>
      <c r="D32" s="69"/>
      <c r="E32" s="69"/>
      <c r="F32" s="69"/>
      <c r="G32" s="69"/>
      <c r="H32" s="71"/>
      <c r="I32" s="100" t="str">
        <f t="shared" si="3"/>
        <v>$</v>
      </c>
      <c r="J32" s="115"/>
      <c r="K32" s="71"/>
      <c r="L32" s="100" t="str">
        <f t="shared" si="4"/>
        <v>$</v>
      </c>
      <c r="M32" s="115"/>
      <c r="N32" s="72"/>
      <c r="O32" s="6"/>
      <c r="P32" s="116" t="b">
        <v>0</v>
      </c>
      <c r="Q32" s="125"/>
      <c r="R32" s="69"/>
      <c r="S32" s="69"/>
      <c r="T32" s="71"/>
      <c r="U32" s="118"/>
      <c r="V32" s="69"/>
      <c r="W32" s="71"/>
      <c r="X32" s="100" t="str">
        <f t="shared" si="5"/>
        <v>$</v>
      </c>
      <c r="Y32" s="115"/>
      <c r="Z32" s="71"/>
      <c r="AA32" s="100" t="str">
        <f t="shared" si="6"/>
        <v>$</v>
      </c>
      <c r="AB32" s="127"/>
      <c r="AC32" s="72"/>
      <c r="AD32" s="17"/>
      <c r="AE32" s="119" t="s">
        <v>45</v>
      </c>
      <c r="AF32" s="41"/>
      <c r="AG32" s="41"/>
      <c r="AH32" s="41"/>
      <c r="AI32" s="42"/>
      <c r="AJ32" s="107" t="str">
        <f t="shared" si="7"/>
        <v>$</v>
      </c>
      <c r="AK32" s="115">
        <v>100.0</v>
      </c>
      <c r="AL32" s="120"/>
      <c r="AM32" s="121" t="str">
        <f t="shared" si="8"/>
        <v>$</v>
      </c>
      <c r="AN32" s="122">
        <f t="shared" si="9"/>
        <v>30</v>
      </c>
      <c r="AO32" s="120"/>
      <c r="AP32" s="123" t="str">
        <f t="shared" si="10"/>
        <v>$</v>
      </c>
      <c r="AQ32" s="122">
        <f t="shared" si="11"/>
        <v>70</v>
      </c>
      <c r="AR32" s="72"/>
      <c r="AS32" s="6"/>
    </row>
    <row r="33" ht="17.25" customHeight="1">
      <c r="A33" s="1"/>
      <c r="B33" s="126"/>
      <c r="C33" s="69"/>
      <c r="D33" s="69"/>
      <c r="E33" s="69"/>
      <c r="F33" s="69"/>
      <c r="G33" s="69"/>
      <c r="H33" s="71"/>
      <c r="I33" s="100" t="str">
        <f t="shared" si="3"/>
        <v>$</v>
      </c>
      <c r="J33" s="115"/>
      <c r="K33" s="71"/>
      <c r="L33" s="100" t="str">
        <f t="shared" si="4"/>
        <v>$</v>
      </c>
      <c r="M33" s="115"/>
      <c r="N33" s="72"/>
      <c r="O33" s="6"/>
      <c r="P33" s="116" t="b">
        <v>0</v>
      </c>
      <c r="Q33" s="125"/>
      <c r="R33" s="69"/>
      <c r="S33" s="69"/>
      <c r="T33" s="71"/>
      <c r="U33" s="118"/>
      <c r="V33" s="69"/>
      <c r="W33" s="71"/>
      <c r="X33" s="100" t="str">
        <f t="shared" si="5"/>
        <v>$</v>
      </c>
      <c r="Y33" s="115"/>
      <c r="Z33" s="71"/>
      <c r="AA33" s="100" t="str">
        <f t="shared" si="6"/>
        <v>$</v>
      </c>
      <c r="AB33" s="127"/>
      <c r="AC33" s="72"/>
      <c r="AD33" s="17"/>
      <c r="AE33" s="119" t="s">
        <v>46</v>
      </c>
      <c r="AF33" s="41"/>
      <c r="AG33" s="41"/>
      <c r="AH33" s="41"/>
      <c r="AI33" s="42"/>
      <c r="AJ33" s="107" t="str">
        <f t="shared" si="7"/>
        <v>$</v>
      </c>
      <c r="AK33" s="128">
        <v>40.0</v>
      </c>
      <c r="AL33" s="129"/>
      <c r="AM33" s="121" t="str">
        <f t="shared" si="8"/>
        <v>$</v>
      </c>
      <c r="AN33" s="122">
        <f t="shared" si="9"/>
        <v>15</v>
      </c>
      <c r="AO33" s="120"/>
      <c r="AP33" s="123" t="str">
        <f t="shared" si="10"/>
        <v>$</v>
      </c>
      <c r="AQ33" s="122">
        <f t="shared" si="11"/>
        <v>25</v>
      </c>
      <c r="AR33" s="72"/>
      <c r="AS33" s="6"/>
    </row>
    <row r="34" ht="17.25" customHeight="1">
      <c r="A34" s="1"/>
      <c r="B34" s="126"/>
      <c r="C34" s="69"/>
      <c r="D34" s="69"/>
      <c r="E34" s="69"/>
      <c r="F34" s="69"/>
      <c r="G34" s="69"/>
      <c r="H34" s="71"/>
      <c r="I34" s="100" t="str">
        <f t="shared" si="3"/>
        <v>$</v>
      </c>
      <c r="J34" s="115"/>
      <c r="K34" s="71"/>
      <c r="L34" s="100" t="str">
        <f t="shared" si="4"/>
        <v>$</v>
      </c>
      <c r="M34" s="115"/>
      <c r="N34" s="72"/>
      <c r="O34" s="6"/>
      <c r="P34" s="116" t="b">
        <v>0</v>
      </c>
      <c r="Q34" s="125"/>
      <c r="R34" s="69"/>
      <c r="S34" s="69"/>
      <c r="T34" s="69"/>
      <c r="U34" s="118"/>
      <c r="V34" s="69"/>
      <c r="W34" s="71"/>
      <c r="X34" s="100" t="str">
        <f t="shared" si="5"/>
        <v>$</v>
      </c>
      <c r="Y34" s="115"/>
      <c r="Z34" s="71"/>
      <c r="AA34" s="100" t="str">
        <f t="shared" si="6"/>
        <v>$</v>
      </c>
      <c r="AB34" s="115"/>
      <c r="AC34" s="72"/>
      <c r="AD34" s="17"/>
      <c r="AE34" s="119" t="s">
        <v>47</v>
      </c>
      <c r="AF34" s="41"/>
      <c r="AG34" s="41"/>
      <c r="AH34" s="41"/>
      <c r="AI34" s="42"/>
      <c r="AJ34" s="107" t="str">
        <f t="shared" si="7"/>
        <v>$</v>
      </c>
      <c r="AK34" s="115">
        <v>50.0</v>
      </c>
      <c r="AL34" s="120"/>
      <c r="AM34" s="121" t="str">
        <f t="shared" si="8"/>
        <v>$</v>
      </c>
      <c r="AN34" s="122">
        <f t="shared" si="9"/>
        <v>60</v>
      </c>
      <c r="AO34" s="120"/>
      <c r="AP34" s="123" t="str">
        <f t="shared" si="10"/>
        <v>$</v>
      </c>
      <c r="AQ34" s="122">
        <f t="shared" si="11"/>
        <v>-10</v>
      </c>
      <c r="AR34" s="72"/>
      <c r="AS34" s="6"/>
    </row>
    <row r="35" ht="17.25" customHeight="1">
      <c r="A35" s="1"/>
      <c r="B35" s="130"/>
      <c r="C35" s="131"/>
      <c r="D35" s="131"/>
      <c r="E35" s="131"/>
      <c r="F35" s="131"/>
      <c r="G35" s="131"/>
      <c r="H35" s="132"/>
      <c r="I35" s="100" t="str">
        <f t="shared" si="3"/>
        <v>$</v>
      </c>
      <c r="J35" s="133"/>
      <c r="K35" s="134"/>
      <c r="L35" s="100" t="str">
        <f t="shared" si="4"/>
        <v>$</v>
      </c>
      <c r="M35" s="133"/>
      <c r="N35" s="135"/>
      <c r="O35" s="6"/>
      <c r="P35" s="116" t="b">
        <v>0</v>
      </c>
      <c r="Q35" s="117"/>
      <c r="R35" s="69"/>
      <c r="S35" s="69"/>
      <c r="T35" s="69"/>
      <c r="U35" s="118"/>
      <c r="V35" s="69"/>
      <c r="W35" s="71"/>
      <c r="X35" s="100" t="str">
        <f t="shared" si="5"/>
        <v>$</v>
      </c>
      <c r="Y35" s="115"/>
      <c r="Z35" s="71"/>
      <c r="AA35" s="100" t="str">
        <f t="shared" si="6"/>
        <v>$</v>
      </c>
      <c r="AB35" s="115"/>
      <c r="AC35" s="72"/>
      <c r="AD35" s="17"/>
      <c r="AE35" s="119"/>
      <c r="AF35" s="41"/>
      <c r="AG35" s="41"/>
      <c r="AH35" s="41"/>
      <c r="AI35" s="42"/>
      <c r="AJ35" s="107" t="str">
        <f t="shared" si="7"/>
        <v>$</v>
      </c>
      <c r="AK35" s="115"/>
      <c r="AL35" s="120"/>
      <c r="AM35" s="123" t="str">
        <f t="shared" si="8"/>
        <v>$</v>
      </c>
      <c r="AN35" s="122" t="str">
        <f t="shared" si="9"/>
        <v/>
      </c>
      <c r="AO35" s="120"/>
      <c r="AP35" s="123" t="str">
        <f t="shared" si="10"/>
        <v>$</v>
      </c>
      <c r="AQ35" s="122" t="str">
        <f t="shared" si="11"/>
        <v/>
      </c>
      <c r="AR35" s="72"/>
      <c r="AS35" s="6"/>
    </row>
    <row r="36" ht="17.25" customHeight="1">
      <c r="A36" s="1"/>
      <c r="B36" s="91" t="s">
        <v>48</v>
      </c>
      <c r="C36" s="31"/>
      <c r="D36" s="31"/>
      <c r="E36" s="31"/>
      <c r="F36" s="31"/>
      <c r="G36" s="31"/>
      <c r="H36" s="60"/>
      <c r="I36" s="93" t="str">
        <f t="shared" si="3"/>
        <v>$</v>
      </c>
      <c r="J36" s="136">
        <f>SUM(J26:J35)</f>
        <v>4400</v>
      </c>
      <c r="K36" s="60"/>
      <c r="L36" s="137" t="str">
        <f t="shared" si="4"/>
        <v>$</v>
      </c>
      <c r="M36" s="136">
        <f>SUM(M26:M35)</f>
        <v>4920</v>
      </c>
      <c r="N36" s="32"/>
      <c r="O36" s="6"/>
      <c r="P36" s="116" t="b">
        <v>0</v>
      </c>
      <c r="Q36" s="117"/>
      <c r="R36" s="69"/>
      <c r="S36" s="69"/>
      <c r="T36" s="69"/>
      <c r="U36" s="118"/>
      <c r="V36" s="69"/>
      <c r="W36" s="71"/>
      <c r="X36" s="100" t="str">
        <f t="shared" si="5"/>
        <v>$</v>
      </c>
      <c r="Y36" s="115"/>
      <c r="Z36" s="71"/>
      <c r="AA36" s="100" t="str">
        <f t="shared" si="6"/>
        <v>$</v>
      </c>
      <c r="AB36" s="115"/>
      <c r="AC36" s="72"/>
      <c r="AD36" s="17"/>
      <c r="AE36" s="119"/>
      <c r="AF36" s="41"/>
      <c r="AG36" s="41"/>
      <c r="AH36" s="41"/>
      <c r="AI36" s="42"/>
      <c r="AJ36" s="107" t="str">
        <f t="shared" si="7"/>
        <v>$</v>
      </c>
      <c r="AK36" s="115"/>
      <c r="AL36" s="120"/>
      <c r="AM36" s="123" t="str">
        <f t="shared" si="8"/>
        <v>$</v>
      </c>
      <c r="AN36" s="122" t="str">
        <f t="shared" si="9"/>
        <v/>
      </c>
      <c r="AO36" s="120"/>
      <c r="AP36" s="123" t="str">
        <f t="shared" si="10"/>
        <v>$</v>
      </c>
      <c r="AQ36" s="122" t="str">
        <f t="shared" si="11"/>
        <v/>
      </c>
      <c r="AR36" s="72"/>
      <c r="AS36" s="6"/>
    </row>
    <row r="37" ht="17.25" customHeight="1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6" t="b">
        <v>0</v>
      </c>
      <c r="Q37" s="117"/>
      <c r="R37" s="69"/>
      <c r="S37" s="69"/>
      <c r="T37" s="69"/>
      <c r="U37" s="118"/>
      <c r="V37" s="69"/>
      <c r="W37" s="71"/>
      <c r="X37" s="100" t="str">
        <f t="shared" si="5"/>
        <v>$</v>
      </c>
      <c r="Y37" s="115"/>
      <c r="Z37" s="71"/>
      <c r="AA37" s="100" t="str">
        <f t="shared" si="6"/>
        <v>$</v>
      </c>
      <c r="AB37" s="115"/>
      <c r="AC37" s="72"/>
      <c r="AD37" s="17"/>
      <c r="AE37" s="119"/>
      <c r="AF37" s="41"/>
      <c r="AG37" s="41"/>
      <c r="AH37" s="41"/>
      <c r="AI37" s="42"/>
      <c r="AJ37" s="107" t="str">
        <f t="shared" si="7"/>
        <v>$</v>
      </c>
      <c r="AK37" s="115"/>
      <c r="AL37" s="120"/>
      <c r="AM37" s="123" t="str">
        <f t="shared" si="8"/>
        <v>$</v>
      </c>
      <c r="AN37" s="122" t="str">
        <f t="shared" si="9"/>
        <v/>
      </c>
      <c r="AO37" s="120"/>
      <c r="AP37" s="123" t="str">
        <f t="shared" si="10"/>
        <v>$</v>
      </c>
      <c r="AQ37" s="122" t="str">
        <f t="shared" si="11"/>
        <v/>
      </c>
      <c r="AR37" s="72"/>
      <c r="AS37" s="6"/>
    </row>
    <row r="38" ht="17.25" customHeight="1">
      <c r="A38" s="1"/>
      <c r="B38" s="138" t="s">
        <v>49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"/>
      <c r="P38" s="116" t="b">
        <v>0</v>
      </c>
      <c r="Q38" s="117"/>
      <c r="R38" s="69"/>
      <c r="S38" s="69"/>
      <c r="T38" s="69"/>
      <c r="U38" s="118"/>
      <c r="V38" s="69"/>
      <c r="W38" s="71"/>
      <c r="X38" s="100" t="str">
        <f t="shared" si="5"/>
        <v>$</v>
      </c>
      <c r="Y38" s="115"/>
      <c r="Z38" s="71"/>
      <c r="AA38" s="100" t="str">
        <f t="shared" si="6"/>
        <v>$</v>
      </c>
      <c r="AB38" s="115"/>
      <c r="AC38" s="72"/>
      <c r="AD38" s="17"/>
      <c r="AE38" s="119"/>
      <c r="AF38" s="41"/>
      <c r="AG38" s="41"/>
      <c r="AH38" s="41"/>
      <c r="AI38" s="42"/>
      <c r="AJ38" s="107" t="str">
        <f t="shared" si="7"/>
        <v>$</v>
      </c>
      <c r="AK38" s="115"/>
      <c r="AL38" s="120"/>
      <c r="AM38" s="123" t="str">
        <f t="shared" si="8"/>
        <v>$</v>
      </c>
      <c r="AN38" s="122" t="str">
        <f t="shared" si="9"/>
        <v/>
      </c>
      <c r="AO38" s="120"/>
      <c r="AP38" s="123" t="str">
        <f t="shared" si="10"/>
        <v>$</v>
      </c>
      <c r="AQ38" s="122" t="str">
        <f t="shared" si="11"/>
        <v/>
      </c>
      <c r="AR38" s="72"/>
      <c r="AS38" s="6"/>
    </row>
    <row r="39" ht="17.25" customHeight="1">
      <c r="A39" s="1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  <c r="O39" s="1"/>
      <c r="P39" s="116" t="b">
        <v>0</v>
      </c>
      <c r="Q39" s="117"/>
      <c r="R39" s="69"/>
      <c r="S39" s="69"/>
      <c r="T39" s="69"/>
      <c r="U39" s="118"/>
      <c r="V39" s="69"/>
      <c r="W39" s="71"/>
      <c r="X39" s="100" t="str">
        <f t="shared" si="5"/>
        <v>$</v>
      </c>
      <c r="Y39" s="115"/>
      <c r="Z39" s="71"/>
      <c r="AA39" s="100" t="str">
        <f t="shared" si="6"/>
        <v>$</v>
      </c>
      <c r="AB39" s="115"/>
      <c r="AC39" s="72"/>
      <c r="AD39" s="17"/>
      <c r="AE39" s="119"/>
      <c r="AF39" s="41"/>
      <c r="AG39" s="41"/>
      <c r="AH39" s="41"/>
      <c r="AI39" s="42"/>
      <c r="AJ39" s="107" t="str">
        <f t="shared" si="7"/>
        <v>$</v>
      </c>
      <c r="AK39" s="128"/>
      <c r="AL39" s="129"/>
      <c r="AM39" s="123" t="str">
        <f t="shared" si="8"/>
        <v>$</v>
      </c>
      <c r="AN39" s="122" t="str">
        <f t="shared" si="9"/>
        <v/>
      </c>
      <c r="AO39" s="120"/>
      <c r="AP39" s="123" t="str">
        <f t="shared" si="10"/>
        <v>$</v>
      </c>
      <c r="AQ39" s="122" t="str">
        <f t="shared" si="11"/>
        <v/>
      </c>
      <c r="AR39" s="72"/>
      <c r="AS39" s="6"/>
    </row>
    <row r="40" ht="17.25" customHeight="1">
      <c r="A40" s="1"/>
      <c r="B40" s="139" t="s">
        <v>26</v>
      </c>
      <c r="C40" s="31"/>
      <c r="D40" s="31"/>
      <c r="E40" s="60"/>
      <c r="F40" s="140" t="s">
        <v>29</v>
      </c>
      <c r="G40" s="31"/>
      <c r="H40" s="60"/>
      <c r="I40" s="140" t="s">
        <v>17</v>
      </c>
      <c r="J40" s="31"/>
      <c r="K40" s="60"/>
      <c r="L40" s="140" t="s">
        <v>50</v>
      </c>
      <c r="M40" s="31"/>
      <c r="N40" s="32"/>
      <c r="O40" s="1"/>
      <c r="P40" s="116" t="b">
        <v>0</v>
      </c>
      <c r="Q40" s="117"/>
      <c r="R40" s="69"/>
      <c r="S40" s="69"/>
      <c r="T40" s="69"/>
      <c r="U40" s="118"/>
      <c r="V40" s="69"/>
      <c r="W40" s="71"/>
      <c r="X40" s="100" t="str">
        <f t="shared" si="5"/>
        <v>$</v>
      </c>
      <c r="Y40" s="115"/>
      <c r="Z40" s="71"/>
      <c r="AA40" s="100" t="str">
        <f t="shared" si="6"/>
        <v>$</v>
      </c>
      <c r="AB40" s="115"/>
      <c r="AC40" s="72"/>
      <c r="AD40" s="17"/>
      <c r="AE40" s="119"/>
      <c r="AF40" s="41"/>
      <c r="AG40" s="41"/>
      <c r="AH40" s="41"/>
      <c r="AI40" s="42"/>
      <c r="AJ40" s="107" t="str">
        <f t="shared" si="7"/>
        <v>$</v>
      </c>
      <c r="AK40" s="115"/>
      <c r="AL40" s="120"/>
      <c r="AM40" s="123" t="str">
        <f t="shared" si="8"/>
        <v>$</v>
      </c>
      <c r="AN40" s="122" t="str">
        <f t="shared" si="9"/>
        <v/>
      </c>
      <c r="AO40" s="120"/>
      <c r="AP40" s="123" t="str">
        <f t="shared" si="10"/>
        <v>$</v>
      </c>
      <c r="AQ40" s="122" t="str">
        <f t="shared" si="11"/>
        <v/>
      </c>
      <c r="AR40" s="72"/>
      <c r="AS40" s="6"/>
    </row>
    <row r="41" ht="17.25" customHeight="1">
      <c r="A41" s="1"/>
      <c r="B41" s="141" t="s">
        <v>51</v>
      </c>
      <c r="C41" s="63"/>
      <c r="D41" s="63"/>
      <c r="E41" s="63"/>
      <c r="F41" s="104">
        <v>45292.0</v>
      </c>
      <c r="G41" s="63"/>
      <c r="H41" s="66"/>
      <c r="I41" s="100" t="str">
        <f t="shared" ref="I41:I51" si="12">$H$9</f>
        <v>$</v>
      </c>
      <c r="J41" s="101">
        <v>25.0</v>
      </c>
      <c r="K41" s="66"/>
      <c r="L41" s="100" t="str">
        <f t="shared" ref="L41:L51" si="13">$H$9</f>
        <v>$</v>
      </c>
      <c r="M41" s="101">
        <v>25.0</v>
      </c>
      <c r="N41" s="66"/>
      <c r="O41" s="1"/>
      <c r="P41" s="116" t="b">
        <v>0</v>
      </c>
      <c r="Q41" s="117"/>
      <c r="R41" s="69"/>
      <c r="S41" s="69"/>
      <c r="T41" s="69"/>
      <c r="U41" s="118"/>
      <c r="V41" s="69"/>
      <c r="W41" s="71"/>
      <c r="X41" s="100" t="str">
        <f t="shared" si="5"/>
        <v>$</v>
      </c>
      <c r="Y41" s="115"/>
      <c r="Z41" s="71"/>
      <c r="AA41" s="100" t="str">
        <f t="shared" si="6"/>
        <v>$</v>
      </c>
      <c r="AB41" s="115"/>
      <c r="AC41" s="72"/>
      <c r="AD41" s="17"/>
      <c r="AE41" s="119"/>
      <c r="AF41" s="41"/>
      <c r="AG41" s="41"/>
      <c r="AH41" s="41"/>
      <c r="AI41" s="42"/>
      <c r="AJ41" s="107" t="str">
        <f t="shared" si="7"/>
        <v>$</v>
      </c>
      <c r="AK41" s="115"/>
      <c r="AL41" s="120"/>
      <c r="AM41" s="123" t="str">
        <f t="shared" si="8"/>
        <v>$</v>
      </c>
      <c r="AN41" s="122" t="str">
        <f t="shared" si="9"/>
        <v/>
      </c>
      <c r="AO41" s="120"/>
      <c r="AP41" s="123" t="str">
        <f t="shared" si="10"/>
        <v>$</v>
      </c>
      <c r="AQ41" s="122" t="str">
        <f t="shared" si="11"/>
        <v/>
      </c>
      <c r="AR41" s="72"/>
      <c r="AS41" s="6"/>
    </row>
    <row r="42" ht="17.25" customHeight="1">
      <c r="A42" s="1"/>
      <c r="B42" s="142" t="s">
        <v>52</v>
      </c>
      <c r="C42" s="69"/>
      <c r="D42" s="69"/>
      <c r="E42" s="69"/>
      <c r="F42" s="118">
        <v>45293.0</v>
      </c>
      <c r="G42" s="69"/>
      <c r="H42" s="71"/>
      <c r="I42" s="100" t="str">
        <f t="shared" si="12"/>
        <v>$</v>
      </c>
      <c r="J42" s="115">
        <v>75.0</v>
      </c>
      <c r="K42" s="71"/>
      <c r="L42" s="100" t="str">
        <f t="shared" si="13"/>
        <v>$</v>
      </c>
      <c r="M42" s="115">
        <v>75.0</v>
      </c>
      <c r="N42" s="71"/>
      <c r="O42" s="1"/>
      <c r="P42" s="116" t="b">
        <v>0</v>
      </c>
      <c r="Q42" s="117"/>
      <c r="R42" s="69"/>
      <c r="S42" s="69"/>
      <c r="T42" s="69"/>
      <c r="U42" s="118"/>
      <c r="V42" s="69"/>
      <c r="W42" s="71"/>
      <c r="X42" s="100" t="str">
        <f t="shared" si="5"/>
        <v>$</v>
      </c>
      <c r="Y42" s="115"/>
      <c r="Z42" s="71"/>
      <c r="AA42" s="100" t="str">
        <f t="shared" si="6"/>
        <v>$</v>
      </c>
      <c r="AB42" s="115"/>
      <c r="AC42" s="72"/>
      <c r="AD42" s="17"/>
      <c r="AE42" s="119"/>
      <c r="AF42" s="41"/>
      <c r="AG42" s="41"/>
      <c r="AH42" s="41"/>
      <c r="AI42" s="42"/>
      <c r="AJ42" s="107" t="str">
        <f t="shared" si="7"/>
        <v>$</v>
      </c>
      <c r="AK42" s="115"/>
      <c r="AL42" s="120"/>
      <c r="AM42" s="123" t="str">
        <f t="shared" si="8"/>
        <v>$</v>
      </c>
      <c r="AN42" s="122" t="str">
        <f t="shared" si="9"/>
        <v/>
      </c>
      <c r="AO42" s="120"/>
      <c r="AP42" s="123" t="str">
        <f t="shared" si="10"/>
        <v>$</v>
      </c>
      <c r="AQ42" s="122" t="str">
        <f t="shared" si="11"/>
        <v/>
      </c>
      <c r="AR42" s="72"/>
      <c r="AS42" s="6"/>
    </row>
    <row r="43" ht="17.25" customHeight="1">
      <c r="A43" s="1"/>
      <c r="B43" s="142" t="s">
        <v>53</v>
      </c>
      <c r="C43" s="69"/>
      <c r="D43" s="69"/>
      <c r="E43" s="71"/>
      <c r="F43" s="118">
        <v>45294.0</v>
      </c>
      <c r="G43" s="69"/>
      <c r="H43" s="71"/>
      <c r="I43" s="100" t="str">
        <f t="shared" si="12"/>
        <v>$</v>
      </c>
      <c r="J43" s="115">
        <v>200.0</v>
      </c>
      <c r="K43" s="71"/>
      <c r="L43" s="100" t="str">
        <f t="shared" si="13"/>
        <v>$</v>
      </c>
      <c r="M43" s="115">
        <v>200.0</v>
      </c>
      <c r="N43" s="71"/>
      <c r="O43" s="1"/>
      <c r="P43" s="116" t="b">
        <v>0</v>
      </c>
      <c r="Q43" s="117"/>
      <c r="R43" s="69"/>
      <c r="S43" s="69"/>
      <c r="T43" s="69"/>
      <c r="U43" s="118"/>
      <c r="V43" s="69"/>
      <c r="W43" s="71"/>
      <c r="X43" s="100" t="str">
        <f t="shared" si="5"/>
        <v>$</v>
      </c>
      <c r="Y43" s="115"/>
      <c r="Z43" s="71"/>
      <c r="AA43" s="100" t="str">
        <f t="shared" si="6"/>
        <v>$</v>
      </c>
      <c r="AB43" s="115"/>
      <c r="AC43" s="72"/>
      <c r="AD43" s="17"/>
      <c r="AE43" s="119"/>
      <c r="AF43" s="41"/>
      <c r="AG43" s="41"/>
      <c r="AH43" s="41"/>
      <c r="AI43" s="42"/>
      <c r="AJ43" s="107" t="str">
        <f t="shared" si="7"/>
        <v>$</v>
      </c>
      <c r="AK43" s="115"/>
      <c r="AL43" s="120"/>
      <c r="AM43" s="123" t="str">
        <f t="shared" si="8"/>
        <v>$</v>
      </c>
      <c r="AN43" s="122" t="str">
        <f t="shared" si="9"/>
        <v/>
      </c>
      <c r="AO43" s="120"/>
      <c r="AP43" s="123" t="str">
        <f t="shared" si="10"/>
        <v>$</v>
      </c>
      <c r="AQ43" s="122" t="str">
        <f t="shared" si="11"/>
        <v/>
      </c>
      <c r="AR43" s="72"/>
      <c r="AS43" s="6"/>
    </row>
    <row r="44" ht="17.25" customHeight="1">
      <c r="A44" s="1"/>
      <c r="B44" s="142" t="s">
        <v>54</v>
      </c>
      <c r="C44" s="69"/>
      <c r="D44" s="69"/>
      <c r="E44" s="71"/>
      <c r="F44" s="118">
        <v>45295.0</v>
      </c>
      <c r="G44" s="69"/>
      <c r="H44" s="71"/>
      <c r="I44" s="100" t="str">
        <f t="shared" si="12"/>
        <v>$</v>
      </c>
      <c r="J44" s="115">
        <v>250.0</v>
      </c>
      <c r="K44" s="71"/>
      <c r="L44" s="100" t="str">
        <f t="shared" si="13"/>
        <v>$</v>
      </c>
      <c r="M44" s="115">
        <v>200.0</v>
      </c>
      <c r="N44" s="71"/>
      <c r="O44" s="1"/>
      <c r="P44" s="116" t="b">
        <v>0</v>
      </c>
      <c r="Q44" s="117"/>
      <c r="R44" s="69"/>
      <c r="S44" s="69"/>
      <c r="T44" s="69"/>
      <c r="U44" s="118"/>
      <c r="V44" s="69"/>
      <c r="W44" s="71"/>
      <c r="X44" s="100" t="str">
        <f t="shared" si="5"/>
        <v>$</v>
      </c>
      <c r="Y44" s="115"/>
      <c r="Z44" s="71"/>
      <c r="AA44" s="100" t="str">
        <f t="shared" si="6"/>
        <v>$</v>
      </c>
      <c r="AB44" s="115"/>
      <c r="AC44" s="72"/>
      <c r="AD44" s="17"/>
      <c r="AE44" s="119"/>
      <c r="AF44" s="41"/>
      <c r="AG44" s="41"/>
      <c r="AH44" s="41"/>
      <c r="AI44" s="42"/>
      <c r="AJ44" s="107" t="str">
        <f t="shared" si="7"/>
        <v>$</v>
      </c>
      <c r="AK44" s="115"/>
      <c r="AL44" s="120"/>
      <c r="AM44" s="123" t="str">
        <f t="shared" si="8"/>
        <v>$</v>
      </c>
      <c r="AN44" s="122" t="str">
        <f t="shared" si="9"/>
        <v/>
      </c>
      <c r="AO44" s="120"/>
      <c r="AP44" s="123" t="str">
        <f t="shared" si="10"/>
        <v>$</v>
      </c>
      <c r="AQ44" s="122" t="str">
        <f t="shared" si="11"/>
        <v/>
      </c>
      <c r="AR44" s="72"/>
      <c r="AS44" s="6"/>
    </row>
    <row r="45" ht="17.25" customHeight="1">
      <c r="A45" s="1"/>
      <c r="B45" s="142"/>
      <c r="C45" s="69"/>
      <c r="D45" s="69"/>
      <c r="E45" s="71"/>
      <c r="F45" s="118"/>
      <c r="G45" s="69"/>
      <c r="H45" s="71"/>
      <c r="I45" s="100" t="str">
        <f t="shared" si="12"/>
        <v>$</v>
      </c>
      <c r="J45" s="115"/>
      <c r="K45" s="71"/>
      <c r="L45" s="100" t="str">
        <f t="shared" si="13"/>
        <v>$</v>
      </c>
      <c r="M45" s="115"/>
      <c r="N45" s="71"/>
      <c r="O45" s="1"/>
      <c r="P45" s="116" t="b">
        <v>0</v>
      </c>
      <c r="Q45" s="117"/>
      <c r="R45" s="69"/>
      <c r="S45" s="69"/>
      <c r="T45" s="69"/>
      <c r="U45" s="118"/>
      <c r="V45" s="69"/>
      <c r="W45" s="71"/>
      <c r="X45" s="100" t="str">
        <f t="shared" si="5"/>
        <v>$</v>
      </c>
      <c r="Y45" s="115"/>
      <c r="Z45" s="71"/>
      <c r="AA45" s="100" t="str">
        <f t="shared" si="6"/>
        <v>$</v>
      </c>
      <c r="AB45" s="115"/>
      <c r="AC45" s="72"/>
      <c r="AD45" s="17"/>
      <c r="AE45" s="119"/>
      <c r="AF45" s="41"/>
      <c r="AG45" s="41"/>
      <c r="AH45" s="41"/>
      <c r="AI45" s="42"/>
      <c r="AJ45" s="107" t="str">
        <f t="shared" si="7"/>
        <v>$</v>
      </c>
      <c r="AK45" s="115"/>
      <c r="AL45" s="120"/>
      <c r="AM45" s="123" t="str">
        <f t="shared" si="8"/>
        <v>$</v>
      </c>
      <c r="AN45" s="122" t="str">
        <f t="shared" si="9"/>
        <v/>
      </c>
      <c r="AO45" s="120"/>
      <c r="AP45" s="123" t="str">
        <f t="shared" si="10"/>
        <v>$</v>
      </c>
      <c r="AQ45" s="122" t="str">
        <f t="shared" si="11"/>
        <v/>
      </c>
      <c r="AR45" s="72"/>
      <c r="AS45" s="6"/>
    </row>
    <row r="46" ht="17.25" customHeight="1">
      <c r="A46" s="1"/>
      <c r="B46" s="142"/>
      <c r="C46" s="69"/>
      <c r="D46" s="69"/>
      <c r="E46" s="71"/>
      <c r="F46" s="118"/>
      <c r="G46" s="69"/>
      <c r="H46" s="71"/>
      <c r="I46" s="100" t="str">
        <f t="shared" si="12"/>
        <v>$</v>
      </c>
      <c r="J46" s="115"/>
      <c r="K46" s="71"/>
      <c r="L46" s="100" t="str">
        <f t="shared" si="13"/>
        <v>$</v>
      </c>
      <c r="M46" s="115"/>
      <c r="N46" s="71"/>
      <c r="O46" s="1"/>
      <c r="P46" s="116" t="b">
        <v>0</v>
      </c>
      <c r="Q46" s="117"/>
      <c r="R46" s="69"/>
      <c r="S46" s="69"/>
      <c r="T46" s="69"/>
      <c r="U46" s="118"/>
      <c r="V46" s="69"/>
      <c r="W46" s="71"/>
      <c r="X46" s="100" t="str">
        <f t="shared" si="5"/>
        <v>$</v>
      </c>
      <c r="Y46" s="115"/>
      <c r="Z46" s="71"/>
      <c r="AA46" s="100" t="str">
        <f t="shared" si="6"/>
        <v>$</v>
      </c>
      <c r="AB46" s="115"/>
      <c r="AC46" s="72"/>
      <c r="AD46" s="17"/>
      <c r="AE46" s="119"/>
      <c r="AF46" s="41"/>
      <c r="AG46" s="41"/>
      <c r="AH46" s="41"/>
      <c r="AI46" s="42"/>
      <c r="AJ46" s="107" t="str">
        <f t="shared" si="7"/>
        <v>$</v>
      </c>
      <c r="AK46" s="115"/>
      <c r="AL46" s="120"/>
      <c r="AM46" s="123" t="str">
        <f t="shared" si="8"/>
        <v>$</v>
      </c>
      <c r="AN46" s="122" t="str">
        <f t="shared" si="9"/>
        <v/>
      </c>
      <c r="AO46" s="120"/>
      <c r="AP46" s="123" t="str">
        <f t="shared" si="10"/>
        <v>$</v>
      </c>
      <c r="AQ46" s="122" t="str">
        <f t="shared" si="11"/>
        <v/>
      </c>
      <c r="AR46" s="72"/>
      <c r="AS46" s="6"/>
    </row>
    <row r="47" ht="17.25" customHeight="1">
      <c r="A47" s="1"/>
      <c r="B47" s="142"/>
      <c r="C47" s="69"/>
      <c r="D47" s="69"/>
      <c r="E47" s="69"/>
      <c r="F47" s="118"/>
      <c r="G47" s="69"/>
      <c r="H47" s="71"/>
      <c r="I47" s="100" t="str">
        <f t="shared" si="12"/>
        <v>$</v>
      </c>
      <c r="J47" s="115"/>
      <c r="K47" s="71"/>
      <c r="L47" s="100" t="str">
        <f t="shared" si="13"/>
        <v>$</v>
      </c>
      <c r="M47" s="115"/>
      <c r="N47" s="71"/>
      <c r="O47" s="1"/>
      <c r="P47" s="116" t="b">
        <v>0</v>
      </c>
      <c r="Q47" s="117"/>
      <c r="R47" s="69"/>
      <c r="S47" s="69"/>
      <c r="T47" s="69"/>
      <c r="U47" s="118"/>
      <c r="V47" s="69"/>
      <c r="W47" s="71"/>
      <c r="X47" s="100" t="str">
        <f t="shared" si="5"/>
        <v>$</v>
      </c>
      <c r="Y47" s="115"/>
      <c r="Z47" s="71"/>
      <c r="AA47" s="100" t="str">
        <f t="shared" si="6"/>
        <v>$</v>
      </c>
      <c r="AB47" s="115"/>
      <c r="AC47" s="72"/>
      <c r="AD47" s="17"/>
      <c r="AE47" s="119"/>
      <c r="AF47" s="41"/>
      <c r="AG47" s="41"/>
      <c r="AH47" s="41"/>
      <c r="AI47" s="42"/>
      <c r="AJ47" s="107" t="str">
        <f t="shared" si="7"/>
        <v>$</v>
      </c>
      <c r="AK47" s="115"/>
      <c r="AL47" s="120"/>
      <c r="AM47" s="123" t="str">
        <f t="shared" si="8"/>
        <v>$</v>
      </c>
      <c r="AN47" s="122" t="str">
        <f t="shared" si="9"/>
        <v/>
      </c>
      <c r="AO47" s="120"/>
      <c r="AP47" s="123" t="str">
        <f t="shared" si="10"/>
        <v>$</v>
      </c>
      <c r="AQ47" s="122" t="str">
        <f t="shared" si="11"/>
        <v/>
      </c>
      <c r="AR47" s="72"/>
      <c r="AS47" s="6"/>
    </row>
    <row r="48" ht="17.25" customHeight="1">
      <c r="A48" s="1"/>
      <c r="B48" s="142"/>
      <c r="C48" s="69"/>
      <c r="D48" s="69"/>
      <c r="E48" s="69"/>
      <c r="F48" s="118"/>
      <c r="G48" s="69"/>
      <c r="H48" s="71"/>
      <c r="I48" s="100" t="str">
        <f t="shared" si="12"/>
        <v>$</v>
      </c>
      <c r="J48" s="115"/>
      <c r="K48" s="71"/>
      <c r="L48" s="100" t="str">
        <f t="shared" si="13"/>
        <v>$</v>
      </c>
      <c r="M48" s="115"/>
      <c r="N48" s="71"/>
      <c r="O48" s="1"/>
      <c r="P48" s="116" t="b">
        <v>0</v>
      </c>
      <c r="Q48" s="117"/>
      <c r="R48" s="69"/>
      <c r="S48" s="69"/>
      <c r="T48" s="69"/>
      <c r="U48" s="118"/>
      <c r="V48" s="69"/>
      <c r="W48" s="71"/>
      <c r="X48" s="100" t="str">
        <f t="shared" si="5"/>
        <v>$</v>
      </c>
      <c r="Y48" s="115"/>
      <c r="Z48" s="71"/>
      <c r="AA48" s="100" t="str">
        <f t="shared" si="6"/>
        <v>$</v>
      </c>
      <c r="AB48" s="115"/>
      <c r="AC48" s="72"/>
      <c r="AD48" s="17"/>
      <c r="AE48" s="119"/>
      <c r="AF48" s="41"/>
      <c r="AG48" s="41"/>
      <c r="AH48" s="41"/>
      <c r="AI48" s="42"/>
      <c r="AJ48" s="107" t="str">
        <f t="shared" si="7"/>
        <v>$</v>
      </c>
      <c r="AK48" s="115"/>
      <c r="AL48" s="120"/>
      <c r="AM48" s="123" t="str">
        <f t="shared" si="8"/>
        <v>$</v>
      </c>
      <c r="AN48" s="122" t="str">
        <f t="shared" si="9"/>
        <v/>
      </c>
      <c r="AO48" s="120"/>
      <c r="AP48" s="123" t="str">
        <f t="shared" si="10"/>
        <v>$</v>
      </c>
      <c r="AQ48" s="122" t="str">
        <f t="shared" si="11"/>
        <v/>
      </c>
      <c r="AR48" s="72"/>
      <c r="AS48" s="6"/>
    </row>
    <row r="49" ht="17.25" customHeight="1">
      <c r="A49" s="1"/>
      <c r="B49" s="142"/>
      <c r="C49" s="69"/>
      <c r="D49" s="69"/>
      <c r="E49" s="69"/>
      <c r="F49" s="118"/>
      <c r="G49" s="69"/>
      <c r="H49" s="71"/>
      <c r="I49" s="100" t="str">
        <f t="shared" si="12"/>
        <v>$</v>
      </c>
      <c r="J49" s="115"/>
      <c r="K49" s="71"/>
      <c r="L49" s="100" t="str">
        <f t="shared" si="13"/>
        <v>$</v>
      </c>
      <c r="M49" s="115"/>
      <c r="N49" s="71"/>
      <c r="O49" s="1"/>
      <c r="P49" s="116" t="b">
        <v>0</v>
      </c>
      <c r="Q49" s="117"/>
      <c r="R49" s="69"/>
      <c r="S49" s="69"/>
      <c r="T49" s="69"/>
      <c r="U49" s="118"/>
      <c r="V49" s="69"/>
      <c r="W49" s="71"/>
      <c r="X49" s="100" t="str">
        <f t="shared" si="5"/>
        <v>$</v>
      </c>
      <c r="Y49" s="115"/>
      <c r="Z49" s="71"/>
      <c r="AA49" s="100" t="str">
        <f t="shared" si="6"/>
        <v>$</v>
      </c>
      <c r="AB49" s="115"/>
      <c r="AC49" s="72"/>
      <c r="AD49" s="17"/>
      <c r="AE49" s="119"/>
      <c r="AF49" s="41"/>
      <c r="AG49" s="41"/>
      <c r="AH49" s="41"/>
      <c r="AI49" s="42"/>
      <c r="AJ49" s="107" t="str">
        <f t="shared" si="7"/>
        <v>$</v>
      </c>
      <c r="AK49" s="115"/>
      <c r="AL49" s="120"/>
      <c r="AM49" s="123" t="str">
        <f t="shared" si="8"/>
        <v>$</v>
      </c>
      <c r="AN49" s="122" t="str">
        <f t="shared" si="9"/>
        <v/>
      </c>
      <c r="AO49" s="120"/>
      <c r="AP49" s="123" t="str">
        <f t="shared" si="10"/>
        <v>$</v>
      </c>
      <c r="AQ49" s="122" t="str">
        <f t="shared" si="11"/>
        <v/>
      </c>
      <c r="AR49" s="72"/>
      <c r="AS49" s="6"/>
    </row>
    <row r="50" ht="17.25" customHeight="1">
      <c r="A50" s="1"/>
      <c r="B50" s="143"/>
      <c r="C50" s="131"/>
      <c r="D50" s="131"/>
      <c r="E50" s="131"/>
      <c r="F50" s="144"/>
      <c r="G50" s="131"/>
      <c r="H50" s="132"/>
      <c r="I50" s="100" t="str">
        <f t="shared" si="12"/>
        <v>$</v>
      </c>
      <c r="J50" s="133"/>
      <c r="K50" s="134"/>
      <c r="L50" s="100" t="str">
        <f t="shared" si="13"/>
        <v>$</v>
      </c>
      <c r="M50" s="133"/>
      <c r="N50" s="134"/>
      <c r="O50" s="1"/>
      <c r="P50" s="116" t="b">
        <v>0</v>
      </c>
      <c r="Q50" s="117"/>
      <c r="R50" s="69"/>
      <c r="S50" s="69"/>
      <c r="T50" s="69"/>
      <c r="U50" s="118"/>
      <c r="V50" s="69"/>
      <c r="W50" s="71"/>
      <c r="X50" s="100" t="str">
        <f t="shared" si="5"/>
        <v>$</v>
      </c>
      <c r="Y50" s="115"/>
      <c r="Z50" s="71"/>
      <c r="AA50" s="100" t="str">
        <f t="shared" si="6"/>
        <v>$</v>
      </c>
      <c r="AB50" s="115"/>
      <c r="AC50" s="72"/>
      <c r="AD50" s="17"/>
      <c r="AE50" s="119"/>
      <c r="AF50" s="41"/>
      <c r="AG50" s="41"/>
      <c r="AH50" s="41"/>
      <c r="AI50" s="42"/>
      <c r="AJ50" s="107" t="str">
        <f t="shared" si="7"/>
        <v>$</v>
      </c>
      <c r="AK50" s="115"/>
      <c r="AL50" s="120"/>
      <c r="AM50" s="123" t="str">
        <f t="shared" si="8"/>
        <v>$</v>
      </c>
      <c r="AN50" s="122" t="str">
        <f t="shared" si="9"/>
        <v/>
      </c>
      <c r="AO50" s="120"/>
      <c r="AP50" s="123" t="str">
        <f t="shared" si="10"/>
        <v>$</v>
      </c>
      <c r="AQ50" s="122" t="str">
        <f t="shared" si="11"/>
        <v/>
      </c>
      <c r="AR50" s="72"/>
      <c r="AS50" s="6"/>
    </row>
    <row r="51" ht="17.25" customHeight="1">
      <c r="A51" s="1"/>
      <c r="B51" s="139" t="s">
        <v>48</v>
      </c>
      <c r="C51" s="31"/>
      <c r="D51" s="31"/>
      <c r="E51" s="31"/>
      <c r="F51" s="31"/>
      <c r="G51" s="31"/>
      <c r="H51" s="32"/>
      <c r="I51" s="145" t="str">
        <f t="shared" si="12"/>
        <v>$</v>
      </c>
      <c r="J51" s="146">
        <f>sum(J41:K50)</f>
        <v>550</v>
      </c>
      <c r="K51" s="60"/>
      <c r="L51" s="145" t="str">
        <f t="shared" si="13"/>
        <v>$</v>
      </c>
      <c r="M51" s="147">
        <f>sum(M41:N50)</f>
        <v>500</v>
      </c>
      <c r="N51" s="32"/>
      <c r="O51" s="1"/>
      <c r="P51" s="116" t="b">
        <v>0</v>
      </c>
      <c r="Q51" s="117"/>
      <c r="R51" s="69"/>
      <c r="S51" s="69"/>
      <c r="T51" s="69"/>
      <c r="U51" s="118"/>
      <c r="V51" s="69"/>
      <c r="W51" s="71"/>
      <c r="X51" s="100" t="str">
        <f t="shared" si="5"/>
        <v>$</v>
      </c>
      <c r="Y51" s="115"/>
      <c r="Z51" s="71"/>
      <c r="AA51" s="100" t="str">
        <f t="shared" si="6"/>
        <v>$</v>
      </c>
      <c r="AB51" s="115"/>
      <c r="AC51" s="72"/>
      <c r="AD51" s="17"/>
      <c r="AE51" s="119"/>
      <c r="AF51" s="41"/>
      <c r="AG51" s="41"/>
      <c r="AH51" s="41"/>
      <c r="AI51" s="42"/>
      <c r="AJ51" s="107" t="str">
        <f t="shared" si="7"/>
        <v>$</v>
      </c>
      <c r="AK51" s="115"/>
      <c r="AL51" s="120"/>
      <c r="AM51" s="123" t="str">
        <f t="shared" si="8"/>
        <v>$</v>
      </c>
      <c r="AN51" s="122" t="str">
        <f t="shared" si="9"/>
        <v/>
      </c>
      <c r="AO51" s="120"/>
      <c r="AP51" s="123" t="str">
        <f t="shared" si="10"/>
        <v>$</v>
      </c>
      <c r="AQ51" s="122" t="str">
        <f t="shared" si="11"/>
        <v/>
      </c>
      <c r="AR51" s="72"/>
      <c r="AS51" s="6"/>
    </row>
    <row r="52" ht="17.25" customHeight="1">
      <c r="A52" s="1"/>
      <c r="B52" s="6"/>
      <c r="C52" s="6"/>
      <c r="D52" s="6"/>
      <c r="E52" s="6"/>
      <c r="F52" s="148"/>
      <c r="G52" s="6"/>
      <c r="H52" s="6"/>
      <c r="I52" s="6"/>
      <c r="J52" s="149"/>
      <c r="K52" s="149"/>
      <c r="L52" s="149"/>
      <c r="M52" s="149"/>
      <c r="N52" s="149"/>
      <c r="O52" s="1"/>
      <c r="P52" s="116" t="b">
        <v>0</v>
      </c>
      <c r="Q52" s="117"/>
      <c r="R52" s="69"/>
      <c r="S52" s="69"/>
      <c r="T52" s="69"/>
      <c r="U52" s="118"/>
      <c r="V52" s="69"/>
      <c r="W52" s="71"/>
      <c r="X52" s="100" t="str">
        <f t="shared" si="5"/>
        <v>$</v>
      </c>
      <c r="Y52" s="115"/>
      <c r="Z52" s="71"/>
      <c r="AA52" s="100" t="str">
        <f t="shared" si="6"/>
        <v>$</v>
      </c>
      <c r="AB52" s="115"/>
      <c r="AC52" s="72"/>
      <c r="AD52" s="17"/>
      <c r="AE52" s="119"/>
      <c r="AF52" s="41"/>
      <c r="AG52" s="41"/>
      <c r="AH52" s="41"/>
      <c r="AI52" s="42"/>
      <c r="AJ52" s="107" t="str">
        <f t="shared" si="7"/>
        <v>$</v>
      </c>
      <c r="AK52" s="115"/>
      <c r="AL52" s="120"/>
      <c r="AM52" s="123" t="str">
        <f t="shared" si="8"/>
        <v>$</v>
      </c>
      <c r="AN52" s="122" t="str">
        <f t="shared" si="9"/>
        <v/>
      </c>
      <c r="AO52" s="120"/>
      <c r="AP52" s="123" t="str">
        <f t="shared" si="10"/>
        <v>$</v>
      </c>
      <c r="AQ52" s="122" t="str">
        <f t="shared" si="11"/>
        <v/>
      </c>
      <c r="AR52" s="72"/>
      <c r="AS52" s="6"/>
    </row>
    <row r="53" ht="17.25" customHeight="1">
      <c r="A53" s="1"/>
      <c r="B53" s="138" t="s">
        <v>55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"/>
      <c r="P53" s="116" t="b">
        <v>0</v>
      </c>
      <c r="Q53" s="117"/>
      <c r="R53" s="69"/>
      <c r="S53" s="69"/>
      <c r="T53" s="69"/>
      <c r="U53" s="118"/>
      <c r="V53" s="69"/>
      <c r="W53" s="71"/>
      <c r="X53" s="100" t="str">
        <f t="shared" si="5"/>
        <v>$</v>
      </c>
      <c r="Y53" s="115"/>
      <c r="Z53" s="71"/>
      <c r="AA53" s="100" t="str">
        <f t="shared" si="6"/>
        <v>$</v>
      </c>
      <c r="AB53" s="115"/>
      <c r="AC53" s="72"/>
      <c r="AD53" s="17"/>
      <c r="AE53" s="119"/>
      <c r="AF53" s="41"/>
      <c r="AG53" s="41"/>
      <c r="AH53" s="41"/>
      <c r="AI53" s="42"/>
      <c r="AJ53" s="107" t="str">
        <f t="shared" si="7"/>
        <v>$</v>
      </c>
      <c r="AK53" s="115"/>
      <c r="AL53" s="120"/>
      <c r="AM53" s="123" t="str">
        <f t="shared" si="8"/>
        <v>$</v>
      </c>
      <c r="AN53" s="122" t="str">
        <f t="shared" si="9"/>
        <v/>
      </c>
      <c r="AO53" s="120"/>
      <c r="AP53" s="123" t="str">
        <f t="shared" si="10"/>
        <v>$</v>
      </c>
      <c r="AQ53" s="122" t="str">
        <f t="shared" si="11"/>
        <v/>
      </c>
      <c r="AR53" s="72"/>
      <c r="AS53" s="6"/>
    </row>
    <row r="54" ht="17.25" customHeight="1">
      <c r="A54" s="1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1"/>
      <c r="P54" s="116" t="b">
        <v>0</v>
      </c>
      <c r="Q54" s="117"/>
      <c r="R54" s="69"/>
      <c r="S54" s="69"/>
      <c r="T54" s="69"/>
      <c r="U54" s="118"/>
      <c r="V54" s="69"/>
      <c r="W54" s="71"/>
      <c r="X54" s="100" t="str">
        <f t="shared" si="5"/>
        <v>$</v>
      </c>
      <c r="Y54" s="115"/>
      <c r="Z54" s="71"/>
      <c r="AA54" s="100" t="str">
        <f t="shared" si="6"/>
        <v>$</v>
      </c>
      <c r="AB54" s="115"/>
      <c r="AC54" s="72"/>
      <c r="AD54" s="17"/>
      <c r="AE54" s="119"/>
      <c r="AF54" s="41"/>
      <c r="AG54" s="41"/>
      <c r="AH54" s="41"/>
      <c r="AI54" s="42"/>
      <c r="AJ54" s="107" t="str">
        <f t="shared" si="7"/>
        <v>$</v>
      </c>
      <c r="AK54" s="115"/>
      <c r="AL54" s="120"/>
      <c r="AM54" s="123" t="str">
        <f t="shared" si="8"/>
        <v>$</v>
      </c>
      <c r="AN54" s="122" t="str">
        <f t="shared" si="9"/>
        <v/>
      </c>
      <c r="AO54" s="120"/>
      <c r="AP54" s="123" t="str">
        <f t="shared" si="10"/>
        <v>$</v>
      </c>
      <c r="AQ54" s="122" t="str">
        <f t="shared" si="11"/>
        <v/>
      </c>
      <c r="AR54" s="72"/>
      <c r="AS54" s="6"/>
    </row>
    <row r="55" ht="17.25" customHeight="1">
      <c r="A55" s="1"/>
      <c r="B55" s="139" t="s">
        <v>26</v>
      </c>
      <c r="C55" s="31"/>
      <c r="D55" s="31"/>
      <c r="E55" s="31"/>
      <c r="F55" s="31"/>
      <c r="G55" s="31"/>
      <c r="H55" s="60"/>
      <c r="I55" s="140" t="s">
        <v>17</v>
      </c>
      <c r="J55" s="31"/>
      <c r="K55" s="60"/>
      <c r="L55" s="150" t="s">
        <v>18</v>
      </c>
      <c r="M55" s="31"/>
      <c r="N55" s="32"/>
      <c r="O55" s="1"/>
      <c r="P55" s="116" t="b">
        <v>0</v>
      </c>
      <c r="Q55" s="117"/>
      <c r="R55" s="69"/>
      <c r="S55" s="69"/>
      <c r="T55" s="69"/>
      <c r="U55" s="118"/>
      <c r="V55" s="69"/>
      <c r="W55" s="71"/>
      <c r="X55" s="100" t="str">
        <f t="shared" si="5"/>
        <v>$</v>
      </c>
      <c r="Y55" s="115"/>
      <c r="Z55" s="71"/>
      <c r="AA55" s="100" t="str">
        <f t="shared" si="6"/>
        <v>$</v>
      </c>
      <c r="AB55" s="115"/>
      <c r="AC55" s="72"/>
      <c r="AD55" s="17"/>
      <c r="AE55" s="119"/>
      <c r="AF55" s="41"/>
      <c r="AG55" s="41"/>
      <c r="AH55" s="41"/>
      <c r="AI55" s="42"/>
      <c r="AJ55" s="107" t="str">
        <f t="shared" si="7"/>
        <v>$</v>
      </c>
      <c r="AK55" s="115"/>
      <c r="AL55" s="120"/>
      <c r="AM55" s="123" t="str">
        <f t="shared" si="8"/>
        <v>$</v>
      </c>
      <c r="AN55" s="122" t="str">
        <f t="shared" si="9"/>
        <v/>
      </c>
      <c r="AO55" s="120"/>
      <c r="AP55" s="123" t="str">
        <f t="shared" si="10"/>
        <v>$</v>
      </c>
      <c r="AQ55" s="122" t="str">
        <f t="shared" si="11"/>
        <v/>
      </c>
      <c r="AR55" s="72"/>
      <c r="AS55" s="6"/>
    </row>
    <row r="56" ht="17.25" customHeight="1">
      <c r="A56" s="1"/>
      <c r="B56" s="99" t="s">
        <v>56</v>
      </c>
      <c r="C56" s="63"/>
      <c r="D56" s="63"/>
      <c r="E56" s="63"/>
      <c r="F56" s="63"/>
      <c r="G56" s="63"/>
      <c r="H56" s="66"/>
      <c r="I56" s="100" t="str">
        <f t="shared" ref="I56:I66" si="14">$H$9</f>
        <v>$</v>
      </c>
      <c r="J56" s="101">
        <v>160.0</v>
      </c>
      <c r="K56" s="66"/>
      <c r="L56" s="100" t="str">
        <f t="shared" ref="L56:L66" si="15">$H$9</f>
        <v>$</v>
      </c>
      <c r="M56" s="101">
        <v>160.0</v>
      </c>
      <c r="N56" s="67"/>
      <c r="O56" s="1"/>
      <c r="P56" s="116" t="b">
        <v>0</v>
      </c>
      <c r="Q56" s="117"/>
      <c r="R56" s="69"/>
      <c r="S56" s="69"/>
      <c r="T56" s="69"/>
      <c r="U56" s="118"/>
      <c r="V56" s="69"/>
      <c r="W56" s="71"/>
      <c r="X56" s="100" t="str">
        <f t="shared" si="5"/>
        <v>$</v>
      </c>
      <c r="Y56" s="115"/>
      <c r="Z56" s="71"/>
      <c r="AA56" s="100" t="str">
        <f t="shared" si="6"/>
        <v>$</v>
      </c>
      <c r="AB56" s="115"/>
      <c r="AC56" s="72"/>
      <c r="AD56" s="17"/>
      <c r="AE56" s="119"/>
      <c r="AF56" s="41"/>
      <c r="AG56" s="41"/>
      <c r="AH56" s="41"/>
      <c r="AI56" s="42"/>
      <c r="AJ56" s="107" t="str">
        <f t="shared" si="7"/>
        <v>$</v>
      </c>
      <c r="AK56" s="115"/>
      <c r="AL56" s="120"/>
      <c r="AM56" s="123" t="str">
        <f t="shared" si="8"/>
        <v>$</v>
      </c>
      <c r="AN56" s="122" t="str">
        <f t="shared" si="9"/>
        <v/>
      </c>
      <c r="AO56" s="120"/>
      <c r="AP56" s="123" t="str">
        <f t="shared" si="10"/>
        <v>$</v>
      </c>
      <c r="AQ56" s="122" t="str">
        <f t="shared" si="11"/>
        <v/>
      </c>
      <c r="AR56" s="72"/>
      <c r="AS56" s="6"/>
    </row>
    <row r="57" ht="17.25" customHeight="1">
      <c r="A57" s="1"/>
      <c r="B57" s="114" t="s">
        <v>57</v>
      </c>
      <c r="C57" s="69"/>
      <c r="D57" s="69"/>
      <c r="E57" s="69"/>
      <c r="F57" s="69"/>
      <c r="G57" s="69"/>
      <c r="H57" s="71"/>
      <c r="I57" s="100" t="str">
        <f t="shared" si="14"/>
        <v>$</v>
      </c>
      <c r="J57" s="115">
        <v>500.0</v>
      </c>
      <c r="K57" s="71"/>
      <c r="L57" s="100" t="str">
        <f t="shared" si="15"/>
        <v>$</v>
      </c>
      <c r="M57" s="115">
        <v>450.0</v>
      </c>
      <c r="N57" s="72"/>
      <c r="O57" s="1"/>
      <c r="P57" s="116" t="b">
        <v>0</v>
      </c>
      <c r="Q57" s="117"/>
      <c r="R57" s="69"/>
      <c r="S57" s="69"/>
      <c r="T57" s="69"/>
      <c r="U57" s="118"/>
      <c r="V57" s="69"/>
      <c r="W57" s="71"/>
      <c r="X57" s="100" t="str">
        <f t="shared" si="5"/>
        <v>$</v>
      </c>
      <c r="Y57" s="115"/>
      <c r="Z57" s="71"/>
      <c r="AA57" s="100" t="str">
        <f t="shared" si="6"/>
        <v>$</v>
      </c>
      <c r="AB57" s="115"/>
      <c r="AC57" s="72"/>
      <c r="AD57" s="17"/>
      <c r="AE57" s="119"/>
      <c r="AF57" s="41"/>
      <c r="AG57" s="41"/>
      <c r="AH57" s="41"/>
      <c r="AI57" s="42"/>
      <c r="AJ57" s="107" t="str">
        <f t="shared" si="7"/>
        <v>$</v>
      </c>
      <c r="AK57" s="115"/>
      <c r="AL57" s="120"/>
      <c r="AM57" s="123" t="str">
        <f t="shared" si="8"/>
        <v>$</v>
      </c>
      <c r="AN57" s="122" t="str">
        <f t="shared" si="9"/>
        <v/>
      </c>
      <c r="AO57" s="120"/>
      <c r="AP57" s="123" t="str">
        <f t="shared" si="10"/>
        <v>$</v>
      </c>
      <c r="AQ57" s="122" t="str">
        <f t="shared" si="11"/>
        <v/>
      </c>
      <c r="AR57" s="72"/>
      <c r="AS57" s="6"/>
    </row>
    <row r="58" ht="17.25" customHeight="1">
      <c r="A58" s="1"/>
      <c r="B58" s="124"/>
      <c r="C58" s="63"/>
      <c r="D58" s="63"/>
      <c r="E58" s="63"/>
      <c r="F58" s="63"/>
      <c r="G58" s="63"/>
      <c r="H58" s="66"/>
      <c r="I58" s="100" t="str">
        <f t="shared" si="14"/>
        <v>$</v>
      </c>
      <c r="J58" s="115"/>
      <c r="K58" s="71"/>
      <c r="L58" s="100" t="str">
        <f t="shared" si="15"/>
        <v>$</v>
      </c>
      <c r="M58" s="115"/>
      <c r="N58" s="72"/>
      <c r="O58" s="1"/>
      <c r="P58" s="116" t="b">
        <v>0</v>
      </c>
      <c r="Q58" s="117"/>
      <c r="R58" s="69"/>
      <c r="S58" s="69"/>
      <c r="T58" s="69"/>
      <c r="U58" s="118"/>
      <c r="V58" s="69"/>
      <c r="W58" s="71"/>
      <c r="X58" s="100" t="str">
        <f t="shared" si="5"/>
        <v>$</v>
      </c>
      <c r="Y58" s="115"/>
      <c r="Z58" s="71"/>
      <c r="AA58" s="100" t="str">
        <f t="shared" si="6"/>
        <v>$</v>
      </c>
      <c r="AB58" s="115"/>
      <c r="AC58" s="72"/>
      <c r="AD58" s="17"/>
      <c r="AE58" s="119"/>
      <c r="AF58" s="41"/>
      <c r="AG58" s="41"/>
      <c r="AH58" s="41"/>
      <c r="AI58" s="42"/>
      <c r="AJ58" s="107" t="str">
        <f t="shared" si="7"/>
        <v>$</v>
      </c>
      <c r="AK58" s="115"/>
      <c r="AL58" s="120"/>
      <c r="AM58" s="123" t="str">
        <f t="shared" si="8"/>
        <v>$</v>
      </c>
      <c r="AN58" s="122" t="str">
        <f t="shared" si="9"/>
        <v/>
      </c>
      <c r="AO58" s="120"/>
      <c r="AP58" s="123" t="str">
        <f t="shared" si="10"/>
        <v>$</v>
      </c>
      <c r="AQ58" s="122" t="str">
        <f t="shared" si="11"/>
        <v/>
      </c>
      <c r="AR58" s="72"/>
      <c r="AS58" s="6"/>
    </row>
    <row r="59" ht="17.25" customHeight="1">
      <c r="A59" s="1"/>
      <c r="B59" s="124"/>
      <c r="C59" s="63"/>
      <c r="D59" s="63"/>
      <c r="E59" s="63"/>
      <c r="F59" s="63"/>
      <c r="G59" s="63"/>
      <c r="H59" s="66"/>
      <c r="I59" s="100" t="str">
        <f t="shared" si="14"/>
        <v>$</v>
      </c>
      <c r="J59" s="115"/>
      <c r="K59" s="71"/>
      <c r="L59" s="100" t="str">
        <f t="shared" si="15"/>
        <v>$</v>
      </c>
      <c r="M59" s="115"/>
      <c r="N59" s="72"/>
      <c r="O59" s="1"/>
      <c r="P59" s="116" t="b">
        <v>0</v>
      </c>
      <c r="Q59" s="117"/>
      <c r="R59" s="69"/>
      <c r="S59" s="69"/>
      <c r="T59" s="69"/>
      <c r="U59" s="118"/>
      <c r="V59" s="69"/>
      <c r="W59" s="71"/>
      <c r="X59" s="100" t="str">
        <f t="shared" si="5"/>
        <v>$</v>
      </c>
      <c r="Y59" s="115"/>
      <c r="Z59" s="71"/>
      <c r="AA59" s="100" t="str">
        <f t="shared" si="6"/>
        <v>$</v>
      </c>
      <c r="AB59" s="115"/>
      <c r="AC59" s="72"/>
      <c r="AD59" s="17"/>
      <c r="AE59" s="119"/>
      <c r="AF59" s="41"/>
      <c r="AG59" s="41"/>
      <c r="AH59" s="41"/>
      <c r="AI59" s="42"/>
      <c r="AJ59" s="107" t="str">
        <f t="shared" si="7"/>
        <v>$</v>
      </c>
      <c r="AK59" s="115"/>
      <c r="AL59" s="120"/>
      <c r="AM59" s="123" t="str">
        <f t="shared" si="8"/>
        <v>$</v>
      </c>
      <c r="AN59" s="122" t="str">
        <f t="shared" si="9"/>
        <v/>
      </c>
      <c r="AO59" s="120"/>
      <c r="AP59" s="123" t="str">
        <f t="shared" si="10"/>
        <v>$</v>
      </c>
      <c r="AQ59" s="122" t="str">
        <f t="shared" si="11"/>
        <v/>
      </c>
      <c r="AR59" s="72"/>
      <c r="AS59" s="6"/>
    </row>
    <row r="60" ht="17.25" customHeight="1">
      <c r="A60" s="1"/>
      <c r="B60" s="124"/>
      <c r="C60" s="63"/>
      <c r="D60" s="63"/>
      <c r="E60" s="63"/>
      <c r="F60" s="63"/>
      <c r="G60" s="63"/>
      <c r="H60" s="66"/>
      <c r="I60" s="100" t="str">
        <f t="shared" si="14"/>
        <v>$</v>
      </c>
      <c r="J60" s="115"/>
      <c r="K60" s="71"/>
      <c r="L60" s="100" t="str">
        <f t="shared" si="15"/>
        <v>$</v>
      </c>
      <c r="M60" s="115"/>
      <c r="N60" s="72"/>
      <c r="O60" s="1"/>
      <c r="P60" s="116" t="b">
        <v>0</v>
      </c>
      <c r="Q60" s="117"/>
      <c r="R60" s="69"/>
      <c r="S60" s="69"/>
      <c r="T60" s="69"/>
      <c r="U60" s="118"/>
      <c r="V60" s="69"/>
      <c r="W60" s="71"/>
      <c r="X60" s="100" t="str">
        <f t="shared" si="5"/>
        <v>$</v>
      </c>
      <c r="Y60" s="115"/>
      <c r="Z60" s="71"/>
      <c r="AA60" s="100" t="str">
        <f t="shared" si="6"/>
        <v>$</v>
      </c>
      <c r="AB60" s="115"/>
      <c r="AC60" s="72"/>
      <c r="AD60" s="17"/>
      <c r="AE60" s="119"/>
      <c r="AF60" s="41"/>
      <c r="AG60" s="41"/>
      <c r="AH60" s="41"/>
      <c r="AI60" s="42"/>
      <c r="AJ60" s="107" t="str">
        <f t="shared" si="7"/>
        <v>$</v>
      </c>
      <c r="AK60" s="115"/>
      <c r="AL60" s="120"/>
      <c r="AM60" s="123" t="str">
        <f t="shared" si="8"/>
        <v>$</v>
      </c>
      <c r="AN60" s="122" t="str">
        <f t="shared" si="9"/>
        <v/>
      </c>
      <c r="AO60" s="120"/>
      <c r="AP60" s="123" t="str">
        <f t="shared" si="10"/>
        <v>$</v>
      </c>
      <c r="AQ60" s="122" t="str">
        <f t="shared" si="11"/>
        <v/>
      </c>
      <c r="AR60" s="72"/>
      <c r="AS60" s="6"/>
    </row>
    <row r="61" ht="17.25" customHeight="1">
      <c r="A61" s="1"/>
      <c r="B61" s="124"/>
      <c r="C61" s="63"/>
      <c r="D61" s="63"/>
      <c r="E61" s="63"/>
      <c r="F61" s="63"/>
      <c r="G61" s="63"/>
      <c r="H61" s="66"/>
      <c r="I61" s="100" t="str">
        <f t="shared" si="14"/>
        <v>$</v>
      </c>
      <c r="J61" s="115"/>
      <c r="K61" s="71"/>
      <c r="L61" s="100" t="str">
        <f t="shared" si="15"/>
        <v>$</v>
      </c>
      <c r="M61" s="115"/>
      <c r="N61" s="72"/>
      <c r="O61" s="1"/>
      <c r="P61" s="116" t="b">
        <v>0</v>
      </c>
      <c r="Q61" s="117"/>
      <c r="R61" s="69"/>
      <c r="S61" s="69"/>
      <c r="T61" s="69"/>
      <c r="U61" s="118"/>
      <c r="V61" s="69"/>
      <c r="W61" s="71"/>
      <c r="X61" s="100" t="str">
        <f t="shared" si="5"/>
        <v>$</v>
      </c>
      <c r="Y61" s="115"/>
      <c r="Z61" s="71"/>
      <c r="AA61" s="100" t="str">
        <f t="shared" si="6"/>
        <v>$</v>
      </c>
      <c r="AB61" s="115"/>
      <c r="AC61" s="72"/>
      <c r="AD61" s="17"/>
      <c r="AE61" s="119"/>
      <c r="AF61" s="41"/>
      <c r="AG61" s="41"/>
      <c r="AH61" s="41"/>
      <c r="AI61" s="42"/>
      <c r="AJ61" s="107" t="str">
        <f t="shared" si="7"/>
        <v>$</v>
      </c>
      <c r="AK61" s="115"/>
      <c r="AL61" s="120"/>
      <c r="AM61" s="123" t="str">
        <f t="shared" si="8"/>
        <v>$</v>
      </c>
      <c r="AN61" s="122" t="str">
        <f t="shared" si="9"/>
        <v/>
      </c>
      <c r="AO61" s="120"/>
      <c r="AP61" s="123" t="str">
        <f t="shared" si="10"/>
        <v>$</v>
      </c>
      <c r="AQ61" s="122" t="str">
        <f t="shared" si="11"/>
        <v/>
      </c>
      <c r="AR61" s="72"/>
      <c r="AS61" s="6"/>
    </row>
    <row r="62" ht="17.25" customHeight="1">
      <c r="A62" s="1"/>
      <c r="B62" s="126"/>
      <c r="C62" s="69"/>
      <c r="D62" s="69"/>
      <c r="E62" s="69"/>
      <c r="F62" s="69"/>
      <c r="G62" s="69"/>
      <c r="H62" s="71"/>
      <c r="I62" s="100" t="str">
        <f t="shared" si="14"/>
        <v>$</v>
      </c>
      <c r="J62" s="115"/>
      <c r="K62" s="71"/>
      <c r="L62" s="100" t="str">
        <f t="shared" si="15"/>
        <v>$</v>
      </c>
      <c r="M62" s="115"/>
      <c r="N62" s="72"/>
      <c r="O62" s="1"/>
      <c r="P62" s="116" t="b">
        <v>0</v>
      </c>
      <c r="Q62" s="117"/>
      <c r="R62" s="69"/>
      <c r="S62" s="69"/>
      <c r="T62" s="69"/>
      <c r="U62" s="118"/>
      <c r="V62" s="69"/>
      <c r="W62" s="71"/>
      <c r="X62" s="100" t="str">
        <f t="shared" si="5"/>
        <v>$</v>
      </c>
      <c r="Y62" s="115"/>
      <c r="Z62" s="71"/>
      <c r="AA62" s="100" t="str">
        <f t="shared" si="6"/>
        <v>$</v>
      </c>
      <c r="AB62" s="115"/>
      <c r="AC62" s="72"/>
      <c r="AD62" s="17"/>
      <c r="AE62" s="119"/>
      <c r="AF62" s="41"/>
      <c r="AG62" s="41"/>
      <c r="AH62" s="41"/>
      <c r="AI62" s="42"/>
      <c r="AJ62" s="107" t="str">
        <f t="shared" si="7"/>
        <v>$</v>
      </c>
      <c r="AK62" s="115"/>
      <c r="AL62" s="120"/>
      <c r="AM62" s="123" t="str">
        <f t="shared" si="8"/>
        <v>$</v>
      </c>
      <c r="AN62" s="122" t="str">
        <f t="shared" si="9"/>
        <v/>
      </c>
      <c r="AO62" s="120"/>
      <c r="AP62" s="123" t="str">
        <f t="shared" si="10"/>
        <v>$</v>
      </c>
      <c r="AQ62" s="122" t="str">
        <f t="shared" si="11"/>
        <v/>
      </c>
      <c r="AR62" s="72"/>
      <c r="AS62" s="6"/>
    </row>
    <row r="63" ht="17.25" customHeight="1">
      <c r="A63" s="1"/>
      <c r="B63" s="126"/>
      <c r="C63" s="69"/>
      <c r="D63" s="69"/>
      <c r="E63" s="69"/>
      <c r="F63" s="69"/>
      <c r="G63" s="69"/>
      <c r="H63" s="71"/>
      <c r="I63" s="100" t="str">
        <f t="shared" si="14"/>
        <v>$</v>
      </c>
      <c r="J63" s="115"/>
      <c r="K63" s="71"/>
      <c r="L63" s="100" t="str">
        <f t="shared" si="15"/>
        <v>$</v>
      </c>
      <c r="M63" s="115"/>
      <c r="N63" s="72"/>
      <c r="O63" s="1"/>
      <c r="P63" s="116" t="b">
        <v>0</v>
      </c>
      <c r="Q63" s="117"/>
      <c r="R63" s="69"/>
      <c r="S63" s="69"/>
      <c r="T63" s="69"/>
      <c r="U63" s="118"/>
      <c r="V63" s="69"/>
      <c r="W63" s="71"/>
      <c r="X63" s="100" t="str">
        <f t="shared" si="5"/>
        <v>$</v>
      </c>
      <c r="Y63" s="115"/>
      <c r="Z63" s="71"/>
      <c r="AA63" s="100" t="str">
        <f t="shared" si="6"/>
        <v>$</v>
      </c>
      <c r="AB63" s="115"/>
      <c r="AC63" s="72"/>
      <c r="AD63" s="17"/>
      <c r="AE63" s="119"/>
      <c r="AF63" s="41"/>
      <c r="AG63" s="41"/>
      <c r="AH63" s="41"/>
      <c r="AI63" s="42"/>
      <c r="AJ63" s="107" t="str">
        <f t="shared" si="7"/>
        <v>$</v>
      </c>
      <c r="AK63" s="115"/>
      <c r="AL63" s="120"/>
      <c r="AM63" s="123" t="str">
        <f t="shared" si="8"/>
        <v>$</v>
      </c>
      <c r="AN63" s="122" t="str">
        <f t="shared" si="9"/>
        <v/>
      </c>
      <c r="AO63" s="120"/>
      <c r="AP63" s="123" t="str">
        <f t="shared" si="10"/>
        <v>$</v>
      </c>
      <c r="AQ63" s="122" t="str">
        <f t="shared" si="11"/>
        <v/>
      </c>
      <c r="AR63" s="72"/>
      <c r="AS63" s="6"/>
    </row>
    <row r="64" ht="17.25" customHeight="1">
      <c r="A64" s="1"/>
      <c r="B64" s="126"/>
      <c r="C64" s="69"/>
      <c r="D64" s="69"/>
      <c r="E64" s="69"/>
      <c r="F64" s="69"/>
      <c r="G64" s="69"/>
      <c r="H64" s="71"/>
      <c r="I64" s="100" t="str">
        <f t="shared" si="14"/>
        <v>$</v>
      </c>
      <c r="J64" s="115"/>
      <c r="K64" s="71"/>
      <c r="L64" s="100" t="str">
        <f t="shared" si="15"/>
        <v>$</v>
      </c>
      <c r="M64" s="115"/>
      <c r="N64" s="72"/>
      <c r="O64" s="1"/>
      <c r="P64" s="116" t="b">
        <v>0</v>
      </c>
      <c r="Q64" s="117"/>
      <c r="R64" s="69"/>
      <c r="S64" s="69"/>
      <c r="T64" s="69"/>
      <c r="U64" s="118"/>
      <c r="V64" s="69"/>
      <c r="W64" s="71"/>
      <c r="X64" s="100" t="str">
        <f t="shared" si="5"/>
        <v>$</v>
      </c>
      <c r="Y64" s="115"/>
      <c r="Z64" s="71"/>
      <c r="AA64" s="100" t="str">
        <f t="shared" si="6"/>
        <v>$</v>
      </c>
      <c r="AB64" s="115"/>
      <c r="AC64" s="72"/>
      <c r="AD64" s="17"/>
      <c r="AE64" s="119"/>
      <c r="AF64" s="41"/>
      <c r="AG64" s="41"/>
      <c r="AH64" s="41"/>
      <c r="AI64" s="42"/>
      <c r="AJ64" s="107" t="str">
        <f t="shared" si="7"/>
        <v>$</v>
      </c>
      <c r="AK64" s="115"/>
      <c r="AL64" s="120"/>
      <c r="AM64" s="123" t="str">
        <f t="shared" si="8"/>
        <v>$</v>
      </c>
      <c r="AN64" s="122" t="str">
        <f t="shared" si="9"/>
        <v/>
      </c>
      <c r="AO64" s="120"/>
      <c r="AP64" s="123" t="str">
        <f t="shared" si="10"/>
        <v>$</v>
      </c>
      <c r="AQ64" s="122" t="str">
        <f t="shared" si="11"/>
        <v/>
      </c>
      <c r="AR64" s="72"/>
      <c r="AS64" s="6"/>
    </row>
    <row r="65" ht="17.25" customHeight="1">
      <c r="A65" s="1"/>
      <c r="B65" s="126"/>
      <c r="C65" s="69"/>
      <c r="D65" s="69"/>
      <c r="E65" s="69"/>
      <c r="F65" s="69"/>
      <c r="G65" s="69"/>
      <c r="H65" s="71"/>
      <c r="I65" s="100" t="str">
        <f t="shared" si="14"/>
        <v>$</v>
      </c>
      <c r="J65" s="133"/>
      <c r="K65" s="134"/>
      <c r="L65" s="100" t="str">
        <f t="shared" si="15"/>
        <v>$</v>
      </c>
      <c r="M65" s="133"/>
      <c r="N65" s="135"/>
      <c r="O65" s="1"/>
      <c r="P65" s="151" t="b">
        <v>0</v>
      </c>
      <c r="Q65" s="152"/>
      <c r="R65" s="131"/>
      <c r="S65" s="131"/>
      <c r="T65" s="131"/>
      <c r="U65" s="144"/>
      <c r="V65" s="131"/>
      <c r="W65" s="132"/>
      <c r="X65" s="100" t="str">
        <f t="shared" si="5"/>
        <v>$</v>
      </c>
      <c r="Y65" s="153"/>
      <c r="Z65" s="132"/>
      <c r="AA65" s="100" t="str">
        <f t="shared" si="6"/>
        <v>$</v>
      </c>
      <c r="AB65" s="153"/>
      <c r="AC65" s="154"/>
      <c r="AD65" s="17"/>
      <c r="AE65" s="155"/>
      <c r="AF65" s="156"/>
      <c r="AG65" s="156"/>
      <c r="AH65" s="156"/>
      <c r="AI65" s="157"/>
      <c r="AJ65" s="158" t="str">
        <f t="shared" si="7"/>
        <v>$</v>
      </c>
      <c r="AK65" s="153"/>
      <c r="AL65" s="159"/>
      <c r="AM65" s="160" t="str">
        <f t="shared" si="8"/>
        <v>$</v>
      </c>
      <c r="AN65" s="122" t="str">
        <f t="shared" si="9"/>
        <v/>
      </c>
      <c r="AO65" s="120"/>
      <c r="AP65" s="160" t="str">
        <f t="shared" si="10"/>
        <v>$</v>
      </c>
      <c r="AQ65" s="161" t="str">
        <f t="shared" si="11"/>
        <v/>
      </c>
      <c r="AR65" s="154"/>
      <c r="AS65" s="6"/>
    </row>
    <row r="66" ht="17.25" customHeight="1">
      <c r="A66" s="1"/>
      <c r="B66" s="162" t="s">
        <v>48</v>
      </c>
      <c r="C66" s="21"/>
      <c r="D66" s="21"/>
      <c r="E66" s="21"/>
      <c r="F66" s="21"/>
      <c r="G66" s="21"/>
      <c r="H66" s="82"/>
      <c r="I66" s="145" t="str">
        <f t="shared" si="14"/>
        <v>$</v>
      </c>
      <c r="J66" s="163">
        <f>SUM(J56:K65)</f>
        <v>660</v>
      </c>
      <c r="K66" s="82"/>
      <c r="L66" s="145" t="str">
        <f t="shared" si="15"/>
        <v>$</v>
      </c>
      <c r="M66" s="163">
        <f>sum(M56:N65)</f>
        <v>610</v>
      </c>
      <c r="N66" s="22"/>
      <c r="O66" s="1"/>
      <c r="P66" s="94" t="s">
        <v>48</v>
      </c>
      <c r="Q66" s="31"/>
      <c r="R66" s="31"/>
      <c r="S66" s="31"/>
      <c r="T66" s="31"/>
      <c r="U66" s="31"/>
      <c r="V66" s="31"/>
      <c r="W66" s="60"/>
      <c r="X66" s="164" t="str">
        <f t="shared" si="5"/>
        <v>$</v>
      </c>
      <c r="Y66" s="165">
        <f>sum(Y26:Z65)</f>
        <v>2280</v>
      </c>
      <c r="Z66" s="60"/>
      <c r="AA66" s="164" t="str">
        <f t="shared" si="6"/>
        <v>$</v>
      </c>
      <c r="AB66" s="165">
        <f>sum(AB26:AC65)</f>
        <v>2280</v>
      </c>
      <c r="AC66" s="32"/>
      <c r="AD66" s="17"/>
      <c r="AE66" s="97" t="s">
        <v>48</v>
      </c>
      <c r="AF66" s="31"/>
      <c r="AG66" s="31"/>
      <c r="AH66" s="31"/>
      <c r="AI66" s="31"/>
      <c r="AJ66" s="166" t="str">
        <f t="shared" si="7"/>
        <v>$</v>
      </c>
      <c r="AK66" s="167">
        <f>sum(AK26:AL65)</f>
        <v>910</v>
      </c>
      <c r="AL66" s="168"/>
      <c r="AM66" s="169" t="str">
        <f t="shared" si="8"/>
        <v>$</v>
      </c>
      <c r="AN66" s="167">
        <f>sum(AN26:AO65)</f>
        <v>565</v>
      </c>
      <c r="AO66" s="168"/>
      <c r="AP66" s="169" t="str">
        <f t="shared" si="10"/>
        <v>$</v>
      </c>
      <c r="AQ66" s="167">
        <f>sum(AQ26:AR65)</f>
        <v>345</v>
      </c>
      <c r="AR66" s="170"/>
      <c r="AS66" s="6"/>
    </row>
    <row r="67" ht="17.25" customHeight="1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"/>
      <c r="P67" s="148"/>
      <c r="Q67" s="148"/>
      <c r="R67" s="148"/>
      <c r="S67" s="6"/>
      <c r="T67" s="6"/>
      <c r="U67" s="6"/>
      <c r="V67" s="6"/>
      <c r="W67" s="6"/>
      <c r="X67" s="6"/>
      <c r="Y67" s="6"/>
      <c r="Z67" s="17"/>
      <c r="AA67" s="17"/>
      <c r="AB67" s="17"/>
      <c r="AC67" s="17"/>
      <c r="AD67" s="17"/>
      <c r="AE67" s="17"/>
      <c r="AF67" s="17"/>
      <c r="AG67" s="6"/>
      <c r="AH67" s="149"/>
      <c r="AI67" s="6"/>
      <c r="AJ67" s="6"/>
      <c r="AK67" s="17"/>
      <c r="AL67" s="17"/>
      <c r="AM67" s="17"/>
      <c r="AN67" s="17"/>
      <c r="AO67" s="17"/>
      <c r="AP67" s="17"/>
      <c r="AQ67" s="17"/>
      <c r="AR67" s="17"/>
      <c r="AS67" s="6"/>
    </row>
    <row r="68" ht="17.25" customHeight="1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"/>
      <c r="P68" s="148"/>
      <c r="Q68" s="148"/>
      <c r="R68" s="148"/>
      <c r="S68" s="6"/>
      <c r="T68" s="6"/>
      <c r="U68" s="6"/>
      <c r="V68" s="6"/>
      <c r="W68" s="6"/>
      <c r="X68" s="6"/>
      <c r="Y68" s="6"/>
      <c r="Z68" s="17"/>
      <c r="AA68" s="17"/>
      <c r="AB68" s="17"/>
      <c r="AC68" s="17"/>
      <c r="AD68" s="17"/>
      <c r="AE68" s="17"/>
      <c r="AF68" s="17"/>
      <c r="AG68" s="6"/>
      <c r="AH68" s="149"/>
      <c r="AI68" s="6"/>
      <c r="AJ68" s="6"/>
      <c r="AK68" s="17"/>
      <c r="AL68" s="17"/>
      <c r="AM68" s="17"/>
      <c r="AN68" s="17"/>
      <c r="AO68" s="17"/>
      <c r="AP68" s="17"/>
      <c r="AQ68" s="17"/>
      <c r="AR68" s="17"/>
      <c r="AS68" s="6"/>
    </row>
    <row r="69" ht="17.25" customHeight="1">
      <c r="A69" s="1"/>
      <c r="B69" s="90" t="s">
        <v>58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5"/>
      <c r="AD69" s="17"/>
      <c r="AE69" s="171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3"/>
      <c r="AS69" s="6"/>
    </row>
    <row r="70" ht="17.25" customHeight="1">
      <c r="A70" s="1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2"/>
      <c r="AD70" s="17"/>
      <c r="AE70" s="174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6"/>
      <c r="AS70" s="6"/>
    </row>
    <row r="71" ht="17.25" customHeight="1">
      <c r="A71" s="1"/>
      <c r="B71" s="97" t="s">
        <v>59</v>
      </c>
      <c r="C71" s="31"/>
      <c r="D71" s="31"/>
      <c r="E71" s="32"/>
      <c r="F71" s="97" t="s">
        <v>28</v>
      </c>
      <c r="G71" s="31"/>
      <c r="H71" s="31"/>
      <c r="I71" s="32"/>
      <c r="J71" s="97" t="s">
        <v>26</v>
      </c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97" t="s">
        <v>30</v>
      </c>
      <c r="W71" s="31"/>
      <c r="X71" s="31"/>
      <c r="Y71" s="31"/>
      <c r="Z71" s="31"/>
      <c r="AA71" s="31"/>
      <c r="AB71" s="31"/>
      <c r="AC71" s="32"/>
      <c r="AD71" s="17"/>
      <c r="AE71" s="174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6"/>
      <c r="AS71" s="6"/>
    </row>
    <row r="72" ht="17.25" customHeight="1">
      <c r="A72" s="1"/>
      <c r="B72" s="177">
        <v>45292.0</v>
      </c>
      <c r="C72" s="63"/>
      <c r="D72" s="63"/>
      <c r="E72" s="178"/>
      <c r="F72" s="100" t="str">
        <f t="shared" ref="F72:F171" si="16">$H$9</f>
        <v>$</v>
      </c>
      <c r="G72" s="101">
        <v>90.0</v>
      </c>
      <c r="H72" s="63"/>
      <c r="I72" s="178"/>
      <c r="J72" s="179" t="s">
        <v>60</v>
      </c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178"/>
      <c r="V72" s="180" t="s">
        <v>34</v>
      </c>
      <c r="W72" s="63"/>
      <c r="X72" s="63"/>
      <c r="Y72" s="63"/>
      <c r="Z72" s="63"/>
      <c r="AA72" s="63"/>
      <c r="AB72" s="63"/>
      <c r="AC72" s="67"/>
      <c r="AD72" s="17"/>
      <c r="AE72" s="174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6"/>
      <c r="AS72" s="6"/>
    </row>
    <row r="73" ht="17.25" customHeight="1">
      <c r="A73" s="6"/>
      <c r="B73" s="181">
        <v>45293.0</v>
      </c>
      <c r="C73" s="69"/>
      <c r="D73" s="69"/>
      <c r="E73" s="120"/>
      <c r="F73" s="100" t="str">
        <f t="shared" si="16"/>
        <v>$</v>
      </c>
      <c r="G73" s="115">
        <v>20.0</v>
      </c>
      <c r="H73" s="69"/>
      <c r="I73" s="120"/>
      <c r="J73" s="182" t="s">
        <v>61</v>
      </c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120"/>
      <c r="V73" s="183" t="s">
        <v>37</v>
      </c>
      <c r="W73" s="69"/>
      <c r="X73" s="69"/>
      <c r="Y73" s="69"/>
      <c r="Z73" s="69"/>
      <c r="AA73" s="69"/>
      <c r="AB73" s="69"/>
      <c r="AC73" s="72"/>
      <c r="AD73" s="17"/>
      <c r="AE73" s="174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6"/>
      <c r="AS73" s="6"/>
    </row>
    <row r="74" ht="17.25" customHeight="1">
      <c r="A74" s="6"/>
      <c r="B74" s="181">
        <v>45294.0</v>
      </c>
      <c r="C74" s="69"/>
      <c r="D74" s="69"/>
      <c r="E74" s="120"/>
      <c r="F74" s="100" t="str">
        <f t="shared" si="16"/>
        <v>$</v>
      </c>
      <c r="G74" s="115">
        <v>50.0</v>
      </c>
      <c r="H74" s="69"/>
      <c r="I74" s="120"/>
      <c r="J74" s="182" t="s">
        <v>62</v>
      </c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120"/>
      <c r="V74" s="183" t="s">
        <v>39</v>
      </c>
      <c r="W74" s="69"/>
      <c r="X74" s="69"/>
      <c r="Y74" s="69"/>
      <c r="Z74" s="69"/>
      <c r="AA74" s="69"/>
      <c r="AB74" s="69"/>
      <c r="AC74" s="72"/>
      <c r="AD74" s="17"/>
      <c r="AE74" s="174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6"/>
      <c r="AS74" s="6"/>
    </row>
    <row r="75" ht="17.25" customHeight="1">
      <c r="A75" s="6"/>
      <c r="B75" s="181">
        <v>45295.0</v>
      </c>
      <c r="C75" s="69"/>
      <c r="D75" s="69"/>
      <c r="E75" s="120"/>
      <c r="F75" s="100" t="str">
        <f t="shared" si="16"/>
        <v>$</v>
      </c>
      <c r="G75" s="115">
        <v>120.0</v>
      </c>
      <c r="H75" s="69"/>
      <c r="I75" s="120"/>
      <c r="J75" s="182" t="s">
        <v>63</v>
      </c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120"/>
      <c r="V75" s="183" t="s">
        <v>41</v>
      </c>
      <c r="W75" s="69"/>
      <c r="X75" s="69"/>
      <c r="Y75" s="69"/>
      <c r="Z75" s="69"/>
      <c r="AA75" s="69"/>
      <c r="AB75" s="69"/>
      <c r="AC75" s="72"/>
      <c r="AD75" s="17"/>
      <c r="AE75" s="174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6"/>
      <c r="AS75" s="6"/>
    </row>
    <row r="76" ht="17.25" customHeight="1">
      <c r="A76" s="6"/>
      <c r="B76" s="181">
        <v>45296.0</v>
      </c>
      <c r="C76" s="69"/>
      <c r="D76" s="69"/>
      <c r="E76" s="120"/>
      <c r="F76" s="100" t="str">
        <f t="shared" si="16"/>
        <v>$</v>
      </c>
      <c r="G76" s="115">
        <v>80.0</v>
      </c>
      <c r="H76" s="69"/>
      <c r="I76" s="120"/>
      <c r="J76" s="182" t="s">
        <v>64</v>
      </c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120"/>
      <c r="V76" s="183" t="s">
        <v>43</v>
      </c>
      <c r="W76" s="69"/>
      <c r="X76" s="69"/>
      <c r="Y76" s="69"/>
      <c r="Z76" s="69"/>
      <c r="AA76" s="69"/>
      <c r="AB76" s="69"/>
      <c r="AC76" s="72"/>
      <c r="AD76" s="17"/>
      <c r="AE76" s="174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6"/>
      <c r="AS76" s="6"/>
    </row>
    <row r="77" ht="17.25" customHeight="1">
      <c r="A77" s="6"/>
      <c r="B77" s="181">
        <v>45297.0</v>
      </c>
      <c r="C77" s="69"/>
      <c r="D77" s="69"/>
      <c r="E77" s="120"/>
      <c r="F77" s="100" t="str">
        <f t="shared" si="16"/>
        <v>$</v>
      </c>
      <c r="G77" s="115">
        <v>100.0</v>
      </c>
      <c r="H77" s="69"/>
      <c r="I77" s="120"/>
      <c r="J77" s="182" t="s">
        <v>65</v>
      </c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120"/>
      <c r="V77" s="183" t="s">
        <v>44</v>
      </c>
      <c r="W77" s="69"/>
      <c r="X77" s="69"/>
      <c r="Y77" s="69"/>
      <c r="Z77" s="69"/>
      <c r="AA77" s="69"/>
      <c r="AB77" s="69"/>
      <c r="AC77" s="72"/>
      <c r="AD77" s="17"/>
      <c r="AE77" s="174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6"/>
      <c r="AS77" s="6"/>
    </row>
    <row r="78" ht="17.25" customHeight="1">
      <c r="A78" s="6"/>
      <c r="B78" s="181">
        <v>45298.0</v>
      </c>
      <c r="C78" s="69"/>
      <c r="D78" s="69"/>
      <c r="E78" s="120"/>
      <c r="F78" s="100" t="str">
        <f t="shared" si="16"/>
        <v>$</v>
      </c>
      <c r="G78" s="115">
        <v>30.0</v>
      </c>
      <c r="H78" s="69"/>
      <c r="I78" s="120"/>
      <c r="J78" s="182" t="s">
        <v>66</v>
      </c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120"/>
      <c r="V78" s="183" t="s">
        <v>45</v>
      </c>
      <c r="W78" s="69"/>
      <c r="X78" s="69"/>
      <c r="Y78" s="69"/>
      <c r="Z78" s="69"/>
      <c r="AA78" s="69"/>
      <c r="AB78" s="69"/>
      <c r="AC78" s="72"/>
      <c r="AD78" s="17"/>
      <c r="AE78" s="174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6"/>
      <c r="AS78" s="6"/>
    </row>
    <row r="79" ht="17.25" customHeight="1">
      <c r="A79" s="6"/>
      <c r="B79" s="181">
        <v>45299.0</v>
      </c>
      <c r="C79" s="69"/>
      <c r="D79" s="69"/>
      <c r="E79" s="120"/>
      <c r="F79" s="100" t="str">
        <f t="shared" si="16"/>
        <v>$</v>
      </c>
      <c r="G79" s="115">
        <v>15.0</v>
      </c>
      <c r="H79" s="69"/>
      <c r="I79" s="120"/>
      <c r="J79" s="182" t="s">
        <v>67</v>
      </c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120"/>
      <c r="V79" s="183" t="s">
        <v>46</v>
      </c>
      <c r="W79" s="69"/>
      <c r="X79" s="69"/>
      <c r="Y79" s="69"/>
      <c r="Z79" s="69"/>
      <c r="AA79" s="69"/>
      <c r="AB79" s="69"/>
      <c r="AC79" s="72"/>
      <c r="AD79" s="17"/>
      <c r="AE79" s="174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6"/>
      <c r="AS79" s="6"/>
    </row>
    <row r="80" ht="17.25" customHeight="1">
      <c r="A80" s="6"/>
      <c r="B80" s="181">
        <v>45300.0</v>
      </c>
      <c r="C80" s="69"/>
      <c r="D80" s="69"/>
      <c r="E80" s="120"/>
      <c r="F80" s="100" t="str">
        <f t="shared" si="16"/>
        <v>$</v>
      </c>
      <c r="G80" s="115">
        <v>60.0</v>
      </c>
      <c r="H80" s="69"/>
      <c r="I80" s="120"/>
      <c r="J80" s="182" t="s">
        <v>68</v>
      </c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120"/>
      <c r="V80" s="183" t="s">
        <v>47</v>
      </c>
      <c r="W80" s="69"/>
      <c r="X80" s="69"/>
      <c r="Y80" s="69"/>
      <c r="Z80" s="69"/>
      <c r="AA80" s="69"/>
      <c r="AB80" s="69"/>
      <c r="AC80" s="72"/>
      <c r="AD80" s="17"/>
      <c r="AE80" s="174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6"/>
      <c r="AS80" s="6"/>
    </row>
    <row r="81" ht="17.25" customHeight="1">
      <c r="A81" s="6"/>
      <c r="B81" s="181"/>
      <c r="C81" s="69"/>
      <c r="D81" s="69"/>
      <c r="E81" s="120"/>
      <c r="F81" s="100" t="str">
        <f t="shared" si="16"/>
        <v>$</v>
      </c>
      <c r="G81" s="115"/>
      <c r="H81" s="69"/>
      <c r="I81" s="120"/>
      <c r="J81" s="182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120"/>
      <c r="V81" s="183"/>
      <c r="W81" s="69"/>
      <c r="X81" s="69"/>
      <c r="Y81" s="69"/>
      <c r="Z81" s="69"/>
      <c r="AA81" s="69"/>
      <c r="AB81" s="69"/>
      <c r="AC81" s="72"/>
      <c r="AD81" s="17"/>
      <c r="AE81" s="174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6"/>
      <c r="AS81" s="6"/>
    </row>
    <row r="82" ht="17.25" customHeight="1">
      <c r="A82" s="6"/>
      <c r="B82" s="181"/>
      <c r="C82" s="69"/>
      <c r="D82" s="69"/>
      <c r="E82" s="120"/>
      <c r="F82" s="100" t="str">
        <f t="shared" si="16"/>
        <v>$</v>
      </c>
      <c r="G82" s="115"/>
      <c r="H82" s="69"/>
      <c r="I82" s="120"/>
      <c r="J82" s="182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120"/>
      <c r="V82" s="183"/>
      <c r="W82" s="69"/>
      <c r="X82" s="69"/>
      <c r="Y82" s="69"/>
      <c r="Z82" s="69"/>
      <c r="AA82" s="69"/>
      <c r="AB82" s="69"/>
      <c r="AC82" s="72"/>
      <c r="AD82" s="17"/>
      <c r="AE82" s="184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6"/>
      <c r="AS82" s="6"/>
    </row>
    <row r="83" ht="17.25" customHeight="1">
      <c r="A83" s="6"/>
      <c r="B83" s="181"/>
      <c r="C83" s="69"/>
      <c r="D83" s="69"/>
      <c r="E83" s="120"/>
      <c r="F83" s="100" t="str">
        <f t="shared" si="16"/>
        <v>$</v>
      </c>
      <c r="G83" s="115"/>
      <c r="H83" s="69"/>
      <c r="I83" s="120"/>
      <c r="J83" s="182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120"/>
      <c r="V83" s="183"/>
      <c r="W83" s="69"/>
      <c r="X83" s="69"/>
      <c r="Y83" s="69"/>
      <c r="Z83" s="69"/>
      <c r="AA83" s="69"/>
      <c r="AB83" s="69"/>
      <c r="AC83" s="72"/>
      <c r="AD83" s="17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6"/>
    </row>
    <row r="84" ht="17.25" customHeight="1">
      <c r="A84" s="6"/>
      <c r="B84" s="181"/>
      <c r="C84" s="69"/>
      <c r="D84" s="69"/>
      <c r="E84" s="120"/>
      <c r="F84" s="100" t="str">
        <f t="shared" si="16"/>
        <v>$</v>
      </c>
      <c r="G84" s="115"/>
      <c r="H84" s="69"/>
      <c r="I84" s="120"/>
      <c r="J84" s="187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120"/>
      <c r="V84" s="183"/>
      <c r="W84" s="69"/>
      <c r="X84" s="69"/>
      <c r="Y84" s="69"/>
      <c r="Z84" s="69"/>
      <c r="AA84" s="69"/>
      <c r="AB84" s="69"/>
      <c r="AC84" s="72"/>
      <c r="AD84" s="17"/>
      <c r="AE84" s="28" t="s">
        <v>69</v>
      </c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5"/>
      <c r="AS84" s="6"/>
    </row>
    <row r="85" ht="17.25" customHeight="1">
      <c r="A85" s="6"/>
      <c r="B85" s="181"/>
      <c r="C85" s="69"/>
      <c r="D85" s="69"/>
      <c r="E85" s="120"/>
      <c r="F85" s="100" t="str">
        <f t="shared" si="16"/>
        <v>$</v>
      </c>
      <c r="G85" s="115"/>
      <c r="H85" s="69"/>
      <c r="I85" s="120"/>
      <c r="J85" s="187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120"/>
      <c r="V85" s="183"/>
      <c r="W85" s="69"/>
      <c r="X85" s="69"/>
      <c r="Y85" s="69"/>
      <c r="Z85" s="69"/>
      <c r="AA85" s="69"/>
      <c r="AB85" s="69"/>
      <c r="AC85" s="72"/>
      <c r="AD85" s="17"/>
      <c r="AE85" s="20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2"/>
      <c r="AS85" s="6"/>
    </row>
    <row r="86" ht="17.25" customHeight="1">
      <c r="A86" s="6"/>
      <c r="B86" s="181"/>
      <c r="C86" s="69"/>
      <c r="D86" s="69"/>
      <c r="E86" s="120"/>
      <c r="F86" s="100" t="str">
        <f t="shared" si="16"/>
        <v>$</v>
      </c>
      <c r="G86" s="115"/>
      <c r="H86" s="69"/>
      <c r="I86" s="120"/>
      <c r="J86" s="187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120"/>
      <c r="V86" s="183"/>
      <c r="W86" s="69"/>
      <c r="X86" s="69"/>
      <c r="Y86" s="69"/>
      <c r="Z86" s="69"/>
      <c r="AA86" s="69"/>
      <c r="AB86" s="69"/>
      <c r="AC86" s="72"/>
      <c r="AD86" s="17"/>
      <c r="AE86" s="188" t="s">
        <v>70</v>
      </c>
      <c r="AF86" s="189"/>
      <c r="AG86" s="189"/>
      <c r="AH86" s="189"/>
      <c r="AI86" s="189"/>
      <c r="AJ86" s="189"/>
      <c r="AK86" s="190"/>
      <c r="AL86" s="191" t="s">
        <v>28</v>
      </c>
      <c r="AO86" s="129"/>
      <c r="AP86" s="192" t="s">
        <v>71</v>
      </c>
      <c r="AQ86" s="189"/>
      <c r="AR86" s="190"/>
      <c r="AS86" s="6"/>
    </row>
    <row r="87" ht="17.25" customHeight="1">
      <c r="A87" s="6"/>
      <c r="B87" s="181"/>
      <c r="C87" s="69"/>
      <c r="D87" s="69"/>
      <c r="E87" s="120"/>
      <c r="F87" s="100" t="str">
        <f t="shared" si="16"/>
        <v>$</v>
      </c>
      <c r="G87" s="115"/>
      <c r="H87" s="69"/>
      <c r="I87" s="120"/>
      <c r="J87" s="187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120"/>
      <c r="V87" s="183"/>
      <c r="W87" s="69"/>
      <c r="X87" s="69"/>
      <c r="Y87" s="69"/>
      <c r="Z87" s="69"/>
      <c r="AA87" s="69"/>
      <c r="AB87" s="69"/>
      <c r="AC87" s="72"/>
      <c r="AD87" s="17"/>
      <c r="AE87" s="193" t="str">
        <f>IFERROR(__xludf.DUMMYFUNCTION("IFERROR(SORTN((FILTER($AE$192:$AM$351, NOT(ISBLANK($AE$192:$AE$351)))),100,3,10,FALSE))"),"Personal Care")</f>
        <v>Personal Care</v>
      </c>
      <c r="AF87" s="63"/>
      <c r="AG87" s="63"/>
      <c r="AH87" s="63"/>
      <c r="AI87" s="63"/>
      <c r="AJ87" s="63"/>
      <c r="AK87" s="178"/>
      <c r="AL87" s="194" t="str">
        <f>IFERROR(__xludf.DUMMYFUNCTION("""COMPUTED_VALUE"""),"$")</f>
        <v>$</v>
      </c>
      <c r="AM87" s="195">
        <f>IFERROR(__xludf.DUMMYFUNCTION("""COMPUTED_VALUE"""),90.0)</f>
        <v>90</v>
      </c>
      <c r="AN87" s="196"/>
      <c r="AO87" s="197"/>
      <c r="AP87" s="198">
        <f t="shared" ref="AP87:AP171" si="17">IF(AM87&gt;0,AM87/$L$21,)</f>
        <v>0.02275600506</v>
      </c>
      <c r="AQ87" s="196"/>
      <c r="AR87" s="199"/>
      <c r="AS87" s="6"/>
    </row>
    <row r="88" ht="17.25" customHeight="1">
      <c r="A88" s="6"/>
      <c r="B88" s="181"/>
      <c r="C88" s="69"/>
      <c r="D88" s="69"/>
      <c r="E88" s="120"/>
      <c r="F88" s="100" t="str">
        <f t="shared" si="16"/>
        <v>$</v>
      </c>
      <c r="G88" s="115"/>
      <c r="H88" s="69"/>
      <c r="I88" s="120"/>
      <c r="J88" s="187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120"/>
      <c r="V88" s="183"/>
      <c r="W88" s="69"/>
      <c r="X88" s="69"/>
      <c r="Y88" s="69"/>
      <c r="Z88" s="69"/>
      <c r="AA88" s="69"/>
      <c r="AB88" s="69"/>
      <c r="AC88" s="72"/>
      <c r="AD88" s="17"/>
      <c r="AE88" s="200" t="str">
        <f>IFERROR(__xludf.DUMMYFUNCTION("""COMPUTED_VALUE"""),"Travel")</f>
        <v>Travel</v>
      </c>
      <c r="AF88" s="69"/>
      <c r="AG88" s="69"/>
      <c r="AH88" s="69"/>
      <c r="AI88" s="69"/>
      <c r="AJ88" s="69"/>
      <c r="AK88" s="120"/>
      <c r="AL88" s="201" t="str">
        <f>IFERROR(__xludf.DUMMYFUNCTION("""COMPUTED_VALUE"""),"$")</f>
        <v>$</v>
      </c>
      <c r="AM88" s="202">
        <f>IFERROR(__xludf.DUMMYFUNCTION("""COMPUTED_VALUE"""),20.0)</f>
        <v>20</v>
      </c>
      <c r="AN88" s="69"/>
      <c r="AO88" s="120"/>
      <c r="AP88" s="203">
        <f t="shared" si="17"/>
        <v>0.005056890013</v>
      </c>
      <c r="AQ88" s="69"/>
      <c r="AR88" s="72"/>
      <c r="AS88" s="6"/>
    </row>
    <row r="89" ht="17.25" customHeight="1">
      <c r="A89" s="6"/>
      <c r="B89" s="181"/>
      <c r="C89" s="69"/>
      <c r="D89" s="69"/>
      <c r="E89" s="120"/>
      <c r="F89" s="100" t="str">
        <f t="shared" si="16"/>
        <v>$</v>
      </c>
      <c r="G89" s="115"/>
      <c r="H89" s="69"/>
      <c r="I89" s="120"/>
      <c r="J89" s="187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120"/>
      <c r="V89" s="183"/>
      <c r="W89" s="69"/>
      <c r="X89" s="69"/>
      <c r="Y89" s="69"/>
      <c r="Z89" s="69"/>
      <c r="AA89" s="69"/>
      <c r="AB89" s="69"/>
      <c r="AC89" s="72"/>
      <c r="AD89" s="17"/>
      <c r="AE89" s="200" t="str">
        <f>IFERROR(__xludf.DUMMYFUNCTION("""COMPUTED_VALUE"""),"Home")</f>
        <v>Home</v>
      </c>
      <c r="AF89" s="69"/>
      <c r="AG89" s="69"/>
      <c r="AH89" s="69"/>
      <c r="AI89" s="69"/>
      <c r="AJ89" s="69"/>
      <c r="AK89" s="120"/>
      <c r="AL89" s="201" t="str">
        <f>IFERROR(__xludf.DUMMYFUNCTION("""COMPUTED_VALUE"""),"$")</f>
        <v>$</v>
      </c>
      <c r="AM89" s="202">
        <f>IFERROR(__xludf.DUMMYFUNCTION("""COMPUTED_VALUE"""),50.0)</f>
        <v>50</v>
      </c>
      <c r="AN89" s="69"/>
      <c r="AO89" s="120"/>
      <c r="AP89" s="203">
        <f t="shared" si="17"/>
        <v>0.01264222503</v>
      </c>
      <c r="AQ89" s="69"/>
      <c r="AR89" s="72"/>
      <c r="AS89" s="6"/>
    </row>
    <row r="90" ht="17.25" customHeight="1">
      <c r="A90" s="6"/>
      <c r="B90" s="181"/>
      <c r="C90" s="69"/>
      <c r="D90" s="69"/>
      <c r="E90" s="120"/>
      <c r="F90" s="100" t="str">
        <f t="shared" si="16"/>
        <v>$</v>
      </c>
      <c r="G90" s="115"/>
      <c r="H90" s="69"/>
      <c r="I90" s="120"/>
      <c r="J90" s="187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120"/>
      <c r="V90" s="204"/>
      <c r="W90" s="69"/>
      <c r="X90" s="69"/>
      <c r="Y90" s="69"/>
      <c r="Z90" s="69"/>
      <c r="AA90" s="69"/>
      <c r="AB90" s="69"/>
      <c r="AC90" s="72"/>
      <c r="AD90" s="17"/>
      <c r="AE90" s="200" t="str">
        <f>IFERROR(__xludf.DUMMYFUNCTION("""COMPUTED_VALUE"""),"Groceries")</f>
        <v>Groceries</v>
      </c>
      <c r="AF90" s="69"/>
      <c r="AG90" s="69"/>
      <c r="AH90" s="69"/>
      <c r="AI90" s="69"/>
      <c r="AJ90" s="69"/>
      <c r="AK90" s="120"/>
      <c r="AL90" s="201" t="str">
        <f>IFERROR(__xludf.DUMMYFUNCTION("""COMPUTED_VALUE"""),"$")</f>
        <v>$</v>
      </c>
      <c r="AM90" s="202">
        <f>IFERROR(__xludf.DUMMYFUNCTION("""COMPUTED_VALUE"""),120.0)</f>
        <v>120</v>
      </c>
      <c r="AN90" s="69"/>
      <c r="AO90" s="120"/>
      <c r="AP90" s="203">
        <f t="shared" si="17"/>
        <v>0.03034134008</v>
      </c>
      <c r="AQ90" s="69"/>
      <c r="AR90" s="72"/>
      <c r="AS90" s="6"/>
    </row>
    <row r="91" ht="17.25" customHeight="1">
      <c r="A91" s="6"/>
      <c r="B91" s="181"/>
      <c r="C91" s="69"/>
      <c r="D91" s="69"/>
      <c r="E91" s="120"/>
      <c r="F91" s="100" t="str">
        <f t="shared" si="16"/>
        <v>$</v>
      </c>
      <c r="G91" s="115"/>
      <c r="H91" s="69"/>
      <c r="I91" s="120"/>
      <c r="J91" s="187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120"/>
      <c r="V91" s="204"/>
      <c r="W91" s="69"/>
      <c r="X91" s="69"/>
      <c r="Y91" s="69"/>
      <c r="Z91" s="69"/>
      <c r="AA91" s="69"/>
      <c r="AB91" s="69"/>
      <c r="AC91" s="72"/>
      <c r="AD91" s="17"/>
      <c r="AE91" s="200" t="str">
        <f>IFERROR(__xludf.DUMMYFUNCTION("""COMPUTED_VALUE"""),"Pets")</f>
        <v>Pets</v>
      </c>
      <c r="AF91" s="69"/>
      <c r="AG91" s="69"/>
      <c r="AH91" s="69"/>
      <c r="AI91" s="69"/>
      <c r="AJ91" s="69"/>
      <c r="AK91" s="120"/>
      <c r="AL91" s="201" t="str">
        <f>IFERROR(__xludf.DUMMYFUNCTION("""COMPUTED_VALUE"""),"$")</f>
        <v>$</v>
      </c>
      <c r="AM91" s="202">
        <f>IFERROR(__xludf.DUMMYFUNCTION("""COMPUTED_VALUE"""),80.0)</f>
        <v>80</v>
      </c>
      <c r="AN91" s="69"/>
      <c r="AO91" s="120"/>
      <c r="AP91" s="203">
        <f t="shared" si="17"/>
        <v>0.02022756005</v>
      </c>
      <c r="AQ91" s="69"/>
      <c r="AR91" s="72"/>
      <c r="AS91" s="6"/>
    </row>
    <row r="92" ht="17.25" customHeight="1">
      <c r="A92" s="6"/>
      <c r="B92" s="181"/>
      <c r="C92" s="69"/>
      <c r="D92" s="69"/>
      <c r="E92" s="120"/>
      <c r="F92" s="100" t="str">
        <f t="shared" si="16"/>
        <v>$</v>
      </c>
      <c r="G92" s="115"/>
      <c r="H92" s="69"/>
      <c r="I92" s="120"/>
      <c r="J92" s="187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120"/>
      <c r="V92" s="204"/>
      <c r="W92" s="69"/>
      <c r="X92" s="69"/>
      <c r="Y92" s="69"/>
      <c r="Z92" s="69"/>
      <c r="AA92" s="69"/>
      <c r="AB92" s="69"/>
      <c r="AC92" s="72"/>
      <c r="AD92" s="17"/>
      <c r="AE92" s="205" t="str">
        <f>IFERROR(__xludf.DUMMYFUNCTION("""COMPUTED_VALUE"""),"Education")</f>
        <v>Education</v>
      </c>
      <c r="AF92" s="69"/>
      <c r="AG92" s="69"/>
      <c r="AH92" s="69"/>
      <c r="AI92" s="69"/>
      <c r="AJ92" s="69"/>
      <c r="AK92" s="120"/>
      <c r="AL92" s="201" t="str">
        <f>IFERROR(__xludf.DUMMYFUNCTION("""COMPUTED_VALUE"""),"$")</f>
        <v>$</v>
      </c>
      <c r="AM92" s="202">
        <f>IFERROR(__xludf.DUMMYFUNCTION("""COMPUTED_VALUE"""),100.0)</f>
        <v>100</v>
      </c>
      <c r="AN92" s="69"/>
      <c r="AO92" s="120"/>
      <c r="AP92" s="203">
        <f t="shared" si="17"/>
        <v>0.02528445006</v>
      </c>
      <c r="AQ92" s="69"/>
      <c r="AR92" s="72"/>
      <c r="AS92" s="6"/>
    </row>
    <row r="93" ht="17.25" customHeight="1">
      <c r="A93" s="6"/>
      <c r="B93" s="181"/>
      <c r="C93" s="69"/>
      <c r="D93" s="69"/>
      <c r="E93" s="120"/>
      <c r="F93" s="100" t="str">
        <f t="shared" si="16"/>
        <v>$</v>
      </c>
      <c r="G93" s="115"/>
      <c r="H93" s="69"/>
      <c r="I93" s="120"/>
      <c r="J93" s="187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120"/>
      <c r="V93" s="204"/>
      <c r="W93" s="69"/>
      <c r="X93" s="69"/>
      <c r="Y93" s="69"/>
      <c r="Z93" s="69"/>
      <c r="AA93" s="69"/>
      <c r="AB93" s="69"/>
      <c r="AC93" s="72"/>
      <c r="AD93" s="17"/>
      <c r="AE93" s="205" t="str">
        <f>IFERROR(__xludf.DUMMYFUNCTION("""COMPUTED_VALUE"""),"Food")</f>
        <v>Food</v>
      </c>
      <c r="AF93" s="69"/>
      <c r="AG93" s="69"/>
      <c r="AH93" s="69"/>
      <c r="AI93" s="69"/>
      <c r="AJ93" s="69"/>
      <c r="AK93" s="120"/>
      <c r="AL93" s="201" t="str">
        <f>IFERROR(__xludf.DUMMYFUNCTION("""COMPUTED_VALUE"""),"$")</f>
        <v>$</v>
      </c>
      <c r="AM93" s="202">
        <f>IFERROR(__xludf.DUMMYFUNCTION("""COMPUTED_VALUE"""),30.0)</f>
        <v>30</v>
      </c>
      <c r="AN93" s="69"/>
      <c r="AO93" s="120"/>
      <c r="AP93" s="203">
        <f t="shared" si="17"/>
        <v>0.007585335019</v>
      </c>
      <c r="AQ93" s="69"/>
      <c r="AR93" s="72"/>
      <c r="AS93" s="6"/>
    </row>
    <row r="94" ht="17.25" customHeight="1">
      <c r="A94" s="6"/>
      <c r="B94" s="181"/>
      <c r="C94" s="69"/>
      <c r="D94" s="69"/>
      <c r="E94" s="120"/>
      <c r="F94" s="100" t="str">
        <f t="shared" si="16"/>
        <v>$</v>
      </c>
      <c r="G94" s="115"/>
      <c r="H94" s="69"/>
      <c r="I94" s="120"/>
      <c r="J94" s="187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120"/>
      <c r="V94" s="204"/>
      <c r="W94" s="69"/>
      <c r="X94" s="69"/>
      <c r="Y94" s="69"/>
      <c r="Z94" s="69"/>
      <c r="AA94" s="69"/>
      <c r="AB94" s="69"/>
      <c r="AC94" s="72"/>
      <c r="AD94" s="17"/>
      <c r="AE94" s="205" t="str">
        <f>IFERROR(__xludf.DUMMYFUNCTION("""COMPUTED_VALUE"""),"Entertainment")</f>
        <v>Entertainment</v>
      </c>
      <c r="AF94" s="69"/>
      <c r="AG94" s="69"/>
      <c r="AH94" s="69"/>
      <c r="AI94" s="69"/>
      <c r="AJ94" s="69"/>
      <c r="AK94" s="120"/>
      <c r="AL94" s="201" t="str">
        <f>IFERROR(__xludf.DUMMYFUNCTION("""COMPUTED_VALUE"""),"$")</f>
        <v>$</v>
      </c>
      <c r="AM94" s="202">
        <f>IFERROR(__xludf.DUMMYFUNCTION("""COMPUTED_VALUE"""),15.0)</f>
        <v>15</v>
      </c>
      <c r="AN94" s="69"/>
      <c r="AO94" s="120"/>
      <c r="AP94" s="203">
        <f t="shared" si="17"/>
        <v>0.003792667509</v>
      </c>
      <c r="AQ94" s="69"/>
      <c r="AR94" s="72"/>
      <c r="AS94" s="6"/>
    </row>
    <row r="95" ht="17.25" customHeight="1">
      <c r="A95" s="6"/>
      <c r="B95" s="181"/>
      <c r="C95" s="69"/>
      <c r="D95" s="69"/>
      <c r="E95" s="120"/>
      <c r="F95" s="100" t="str">
        <f t="shared" si="16"/>
        <v>$</v>
      </c>
      <c r="G95" s="115"/>
      <c r="H95" s="69"/>
      <c r="I95" s="120"/>
      <c r="J95" s="187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120"/>
      <c r="V95" s="204"/>
      <c r="W95" s="69"/>
      <c r="X95" s="69"/>
      <c r="Y95" s="69"/>
      <c r="Z95" s="69"/>
      <c r="AA95" s="69"/>
      <c r="AB95" s="69"/>
      <c r="AC95" s="72"/>
      <c r="AD95" s="17"/>
      <c r="AE95" s="205" t="str">
        <f>IFERROR(__xludf.DUMMYFUNCTION("""COMPUTED_VALUE"""),"Fuel")</f>
        <v>Fuel</v>
      </c>
      <c r="AF95" s="69"/>
      <c r="AG95" s="69"/>
      <c r="AH95" s="69"/>
      <c r="AI95" s="69"/>
      <c r="AJ95" s="69"/>
      <c r="AK95" s="120"/>
      <c r="AL95" s="201" t="str">
        <f>IFERROR(__xludf.DUMMYFUNCTION("""COMPUTED_VALUE"""),"$")</f>
        <v>$</v>
      </c>
      <c r="AM95" s="202">
        <f>IFERROR(__xludf.DUMMYFUNCTION("""COMPUTED_VALUE"""),60.0)</f>
        <v>60</v>
      </c>
      <c r="AN95" s="69"/>
      <c r="AO95" s="120"/>
      <c r="AP95" s="203">
        <f t="shared" si="17"/>
        <v>0.01517067004</v>
      </c>
      <c r="AQ95" s="69"/>
      <c r="AR95" s="72"/>
      <c r="AS95" s="6"/>
    </row>
    <row r="96" ht="17.25" customHeight="1">
      <c r="A96" s="6"/>
      <c r="B96" s="181"/>
      <c r="C96" s="69"/>
      <c r="D96" s="69"/>
      <c r="E96" s="120"/>
      <c r="F96" s="100" t="str">
        <f t="shared" si="16"/>
        <v>$</v>
      </c>
      <c r="G96" s="115"/>
      <c r="H96" s="69"/>
      <c r="I96" s="120"/>
      <c r="J96" s="187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120"/>
      <c r="V96" s="204"/>
      <c r="W96" s="69"/>
      <c r="X96" s="69"/>
      <c r="Y96" s="69"/>
      <c r="Z96" s="69"/>
      <c r="AA96" s="69"/>
      <c r="AB96" s="69"/>
      <c r="AC96" s="72"/>
      <c r="AD96" s="17"/>
      <c r="AE96" s="205" t="str">
        <f>IFERROR(__xludf.DUMMYFUNCTION("""COMPUTED_VALUE"""),"Credit Card 1")</f>
        <v>Credit Card 1</v>
      </c>
      <c r="AF96" s="69"/>
      <c r="AG96" s="69"/>
      <c r="AH96" s="69"/>
      <c r="AI96" s="69"/>
      <c r="AJ96" s="69"/>
      <c r="AK96" s="120"/>
      <c r="AL96" s="201" t="str">
        <f>IFERROR(__xludf.DUMMYFUNCTION("""COMPUTED_VALUE"""),"$")</f>
        <v>$</v>
      </c>
      <c r="AM96" s="202">
        <f>IFERROR(__xludf.DUMMYFUNCTION("""COMPUTED_VALUE"""),25.0)</f>
        <v>25</v>
      </c>
      <c r="AN96" s="69"/>
      <c r="AO96" s="120"/>
      <c r="AP96" s="203">
        <f t="shared" si="17"/>
        <v>0.006321112516</v>
      </c>
      <c r="AQ96" s="69"/>
      <c r="AR96" s="72"/>
      <c r="AS96" s="6"/>
    </row>
    <row r="97" ht="17.25" customHeight="1">
      <c r="A97" s="6"/>
      <c r="B97" s="181"/>
      <c r="C97" s="69"/>
      <c r="D97" s="69"/>
      <c r="E97" s="120"/>
      <c r="F97" s="100" t="str">
        <f t="shared" si="16"/>
        <v>$</v>
      </c>
      <c r="G97" s="115"/>
      <c r="H97" s="69"/>
      <c r="I97" s="120"/>
      <c r="J97" s="187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120"/>
      <c r="V97" s="204"/>
      <c r="W97" s="69"/>
      <c r="X97" s="69"/>
      <c r="Y97" s="69"/>
      <c r="Z97" s="69"/>
      <c r="AA97" s="69"/>
      <c r="AB97" s="69"/>
      <c r="AC97" s="72"/>
      <c r="AD97" s="17"/>
      <c r="AE97" s="205" t="str">
        <f>IFERROR(__xludf.DUMMYFUNCTION("""COMPUTED_VALUE"""),"Credit Card 2")</f>
        <v>Credit Card 2</v>
      </c>
      <c r="AF97" s="69"/>
      <c r="AG97" s="69"/>
      <c r="AH97" s="69"/>
      <c r="AI97" s="69"/>
      <c r="AJ97" s="69"/>
      <c r="AK97" s="120"/>
      <c r="AL97" s="201" t="str">
        <f>IFERROR(__xludf.DUMMYFUNCTION("""COMPUTED_VALUE"""),"$")</f>
        <v>$</v>
      </c>
      <c r="AM97" s="202">
        <f>IFERROR(__xludf.DUMMYFUNCTION("""COMPUTED_VALUE"""),75.0)</f>
        <v>75</v>
      </c>
      <c r="AN97" s="69"/>
      <c r="AO97" s="120"/>
      <c r="AP97" s="203">
        <f t="shared" si="17"/>
        <v>0.01896333755</v>
      </c>
      <c r="AQ97" s="69"/>
      <c r="AR97" s="72"/>
      <c r="AS97" s="6"/>
    </row>
    <row r="98" ht="17.25" customHeight="1">
      <c r="A98" s="6"/>
      <c r="B98" s="181"/>
      <c r="C98" s="69"/>
      <c r="D98" s="69"/>
      <c r="E98" s="120"/>
      <c r="F98" s="100" t="str">
        <f t="shared" si="16"/>
        <v>$</v>
      </c>
      <c r="G98" s="115"/>
      <c r="H98" s="69"/>
      <c r="I98" s="120"/>
      <c r="J98" s="187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120"/>
      <c r="V98" s="204"/>
      <c r="W98" s="69"/>
      <c r="X98" s="69"/>
      <c r="Y98" s="69"/>
      <c r="Z98" s="69"/>
      <c r="AA98" s="69"/>
      <c r="AB98" s="69"/>
      <c r="AC98" s="72"/>
      <c r="AD98" s="17"/>
      <c r="AE98" s="205" t="str">
        <f>IFERROR(__xludf.DUMMYFUNCTION("""COMPUTED_VALUE"""),"Student Loan")</f>
        <v>Student Loan</v>
      </c>
      <c r="AF98" s="69"/>
      <c r="AG98" s="69"/>
      <c r="AH98" s="69"/>
      <c r="AI98" s="69"/>
      <c r="AJ98" s="69"/>
      <c r="AK98" s="120"/>
      <c r="AL98" s="201" t="str">
        <f>IFERROR(__xludf.DUMMYFUNCTION("""COMPUTED_VALUE"""),"$")</f>
        <v>$</v>
      </c>
      <c r="AM98" s="202">
        <f>IFERROR(__xludf.DUMMYFUNCTION("""COMPUTED_VALUE"""),200.0)</f>
        <v>200</v>
      </c>
      <c r="AN98" s="69"/>
      <c r="AO98" s="120"/>
      <c r="AP98" s="203">
        <f t="shared" si="17"/>
        <v>0.05056890013</v>
      </c>
      <c r="AQ98" s="69"/>
      <c r="AR98" s="72"/>
      <c r="AS98" s="6"/>
    </row>
    <row r="99" ht="17.25" customHeight="1">
      <c r="A99" s="6"/>
      <c r="B99" s="181"/>
      <c r="C99" s="69"/>
      <c r="D99" s="69"/>
      <c r="E99" s="120"/>
      <c r="F99" s="100" t="str">
        <f t="shared" si="16"/>
        <v>$</v>
      </c>
      <c r="G99" s="115"/>
      <c r="H99" s="69"/>
      <c r="I99" s="120"/>
      <c r="J99" s="187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120"/>
      <c r="V99" s="204"/>
      <c r="W99" s="69"/>
      <c r="X99" s="69"/>
      <c r="Y99" s="69"/>
      <c r="Z99" s="69"/>
      <c r="AA99" s="69"/>
      <c r="AB99" s="69"/>
      <c r="AC99" s="72"/>
      <c r="AD99" s="17"/>
      <c r="AE99" s="205" t="str">
        <f>IFERROR(__xludf.DUMMYFUNCTION("""COMPUTED_VALUE"""),"Personal Loan")</f>
        <v>Personal Loan</v>
      </c>
      <c r="AF99" s="69"/>
      <c r="AG99" s="69"/>
      <c r="AH99" s="69"/>
      <c r="AI99" s="69"/>
      <c r="AJ99" s="69"/>
      <c r="AK99" s="120"/>
      <c r="AL99" s="201" t="str">
        <f>IFERROR(__xludf.DUMMYFUNCTION("""COMPUTED_VALUE"""),"$")</f>
        <v>$</v>
      </c>
      <c r="AM99" s="202">
        <f>IFERROR(__xludf.DUMMYFUNCTION("""COMPUTED_VALUE"""),200.0)</f>
        <v>200</v>
      </c>
      <c r="AN99" s="69"/>
      <c r="AO99" s="120"/>
      <c r="AP99" s="203">
        <f t="shared" si="17"/>
        <v>0.05056890013</v>
      </c>
      <c r="AQ99" s="69"/>
      <c r="AR99" s="72"/>
      <c r="AS99" s="6"/>
    </row>
    <row r="100" ht="17.25" customHeight="1">
      <c r="A100" s="6"/>
      <c r="B100" s="181"/>
      <c r="C100" s="69"/>
      <c r="D100" s="69"/>
      <c r="E100" s="120"/>
      <c r="F100" s="100" t="str">
        <f t="shared" si="16"/>
        <v>$</v>
      </c>
      <c r="G100" s="115"/>
      <c r="H100" s="69"/>
      <c r="I100" s="120"/>
      <c r="J100" s="187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120"/>
      <c r="V100" s="204"/>
      <c r="W100" s="69"/>
      <c r="X100" s="69"/>
      <c r="Y100" s="69"/>
      <c r="Z100" s="69"/>
      <c r="AA100" s="69"/>
      <c r="AB100" s="69"/>
      <c r="AC100" s="72"/>
      <c r="AD100" s="17"/>
      <c r="AE100" s="205" t="str">
        <f>IFERROR(__xludf.DUMMYFUNCTION("""COMPUTED_VALUE"""),"Emergency Fund")</f>
        <v>Emergency Fund</v>
      </c>
      <c r="AF100" s="69"/>
      <c r="AG100" s="69"/>
      <c r="AH100" s="69"/>
      <c r="AI100" s="69"/>
      <c r="AJ100" s="69"/>
      <c r="AK100" s="120"/>
      <c r="AL100" s="201" t="str">
        <f>IFERROR(__xludf.DUMMYFUNCTION("""COMPUTED_VALUE"""),"$")</f>
        <v>$</v>
      </c>
      <c r="AM100" s="202">
        <f>IFERROR(__xludf.DUMMYFUNCTION("""COMPUTED_VALUE"""),160.0)</f>
        <v>160</v>
      </c>
      <c r="AN100" s="69"/>
      <c r="AO100" s="120"/>
      <c r="AP100" s="203">
        <f t="shared" si="17"/>
        <v>0.0404551201</v>
      </c>
      <c r="AQ100" s="69"/>
      <c r="AR100" s="72"/>
      <c r="AS100" s="6"/>
    </row>
    <row r="101" ht="17.25" customHeight="1">
      <c r="A101" s="6"/>
      <c r="B101" s="181"/>
      <c r="C101" s="69"/>
      <c r="D101" s="69"/>
      <c r="E101" s="120"/>
      <c r="F101" s="100" t="str">
        <f t="shared" si="16"/>
        <v>$</v>
      </c>
      <c r="G101" s="115"/>
      <c r="H101" s="69"/>
      <c r="I101" s="120"/>
      <c r="J101" s="187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120"/>
      <c r="V101" s="204"/>
      <c r="W101" s="69"/>
      <c r="X101" s="69"/>
      <c r="Y101" s="69"/>
      <c r="Z101" s="69"/>
      <c r="AA101" s="69"/>
      <c r="AB101" s="69"/>
      <c r="AC101" s="72"/>
      <c r="AD101" s="17"/>
      <c r="AE101" s="205" t="str">
        <f>IFERROR(__xludf.DUMMYFUNCTION("""COMPUTED_VALUE"""),"Vacation Fund")</f>
        <v>Vacation Fund</v>
      </c>
      <c r="AF101" s="69"/>
      <c r="AG101" s="69"/>
      <c r="AH101" s="69"/>
      <c r="AI101" s="69"/>
      <c r="AJ101" s="69"/>
      <c r="AK101" s="120"/>
      <c r="AL101" s="201" t="str">
        <f>IFERROR(__xludf.DUMMYFUNCTION("""COMPUTED_VALUE"""),"$")</f>
        <v>$</v>
      </c>
      <c r="AM101" s="202">
        <f>IFERROR(__xludf.DUMMYFUNCTION("""COMPUTED_VALUE"""),450.0)</f>
        <v>450</v>
      </c>
      <c r="AN101" s="69"/>
      <c r="AO101" s="120"/>
      <c r="AP101" s="203">
        <f t="shared" si="17"/>
        <v>0.1137800253</v>
      </c>
      <c r="AQ101" s="69"/>
      <c r="AR101" s="72"/>
      <c r="AS101" s="6"/>
    </row>
    <row r="102" ht="17.25" customHeight="1">
      <c r="A102" s="6"/>
      <c r="B102" s="181"/>
      <c r="C102" s="69"/>
      <c r="D102" s="69"/>
      <c r="E102" s="120"/>
      <c r="F102" s="100" t="str">
        <f t="shared" si="16"/>
        <v>$</v>
      </c>
      <c r="G102" s="115"/>
      <c r="H102" s="69"/>
      <c r="I102" s="120"/>
      <c r="J102" s="187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120"/>
      <c r="V102" s="204"/>
      <c r="W102" s="69"/>
      <c r="X102" s="69"/>
      <c r="Y102" s="69"/>
      <c r="Z102" s="69"/>
      <c r="AA102" s="69"/>
      <c r="AB102" s="69"/>
      <c r="AC102" s="72"/>
      <c r="AD102" s="17"/>
      <c r="AE102" s="205" t="str">
        <f>IFERROR(__xludf.DUMMYFUNCTION("""COMPUTED_VALUE"""),"Cable &amp; Internet")</f>
        <v>Cable &amp; Internet</v>
      </c>
      <c r="AF102" s="69"/>
      <c r="AG102" s="69"/>
      <c r="AH102" s="69"/>
      <c r="AI102" s="69"/>
      <c r="AJ102" s="69"/>
      <c r="AK102" s="120"/>
      <c r="AL102" s="201" t="str">
        <f>IFERROR(__xludf.DUMMYFUNCTION("""COMPUTED_VALUE"""),"$")</f>
        <v>$</v>
      </c>
      <c r="AM102" s="202">
        <f>IFERROR(__xludf.DUMMYFUNCTION("""COMPUTED_VALUE"""),120.0)</f>
        <v>120</v>
      </c>
      <c r="AN102" s="69"/>
      <c r="AO102" s="120"/>
      <c r="AP102" s="203">
        <f t="shared" si="17"/>
        <v>0.03034134008</v>
      </c>
      <c r="AQ102" s="69"/>
      <c r="AR102" s="72"/>
      <c r="AS102" s="6"/>
    </row>
    <row r="103" ht="17.25" customHeight="1">
      <c r="A103" s="6"/>
      <c r="B103" s="181"/>
      <c r="C103" s="69"/>
      <c r="D103" s="69"/>
      <c r="E103" s="120"/>
      <c r="F103" s="100" t="str">
        <f t="shared" si="16"/>
        <v>$</v>
      </c>
      <c r="G103" s="115"/>
      <c r="H103" s="69"/>
      <c r="I103" s="120"/>
      <c r="J103" s="187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120"/>
      <c r="V103" s="204"/>
      <c r="W103" s="69"/>
      <c r="X103" s="69"/>
      <c r="Y103" s="69"/>
      <c r="Z103" s="69"/>
      <c r="AA103" s="69"/>
      <c r="AB103" s="69"/>
      <c r="AC103" s="72"/>
      <c r="AD103" s="17"/>
      <c r="AE103" s="205" t="str">
        <f>IFERROR(__xludf.DUMMYFUNCTION("""COMPUTED_VALUE"""),"Car Insurance")</f>
        <v>Car Insurance</v>
      </c>
      <c r="AF103" s="69"/>
      <c r="AG103" s="69"/>
      <c r="AH103" s="69"/>
      <c r="AI103" s="69"/>
      <c r="AJ103" s="69"/>
      <c r="AK103" s="120"/>
      <c r="AL103" s="201" t="str">
        <f>IFERROR(__xludf.DUMMYFUNCTION("""COMPUTED_VALUE"""),"$")</f>
        <v>$</v>
      </c>
      <c r="AM103" s="202">
        <f>IFERROR(__xludf.DUMMYFUNCTION("""COMPUTED_VALUE"""),180.0)</f>
        <v>180</v>
      </c>
      <c r="AN103" s="69"/>
      <c r="AO103" s="120"/>
      <c r="AP103" s="203">
        <f t="shared" si="17"/>
        <v>0.04551201011</v>
      </c>
      <c r="AQ103" s="69"/>
      <c r="AR103" s="72"/>
      <c r="AS103" s="6"/>
    </row>
    <row r="104" ht="17.25" customHeight="1">
      <c r="A104" s="6"/>
      <c r="B104" s="181"/>
      <c r="C104" s="69"/>
      <c r="D104" s="69"/>
      <c r="E104" s="120"/>
      <c r="F104" s="100" t="str">
        <f t="shared" si="16"/>
        <v>$</v>
      </c>
      <c r="G104" s="115"/>
      <c r="H104" s="69"/>
      <c r="I104" s="120"/>
      <c r="J104" s="187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120"/>
      <c r="V104" s="183"/>
      <c r="W104" s="69"/>
      <c r="X104" s="69"/>
      <c r="Y104" s="69"/>
      <c r="Z104" s="69"/>
      <c r="AA104" s="69"/>
      <c r="AB104" s="69"/>
      <c r="AC104" s="72"/>
      <c r="AD104" s="17"/>
      <c r="AE104" s="205" t="str">
        <f>IFERROR(__xludf.DUMMYFUNCTION("""COMPUTED_VALUE"""),"Gym membership")</f>
        <v>Gym membership</v>
      </c>
      <c r="AF104" s="69"/>
      <c r="AG104" s="69"/>
      <c r="AH104" s="69"/>
      <c r="AI104" s="69"/>
      <c r="AJ104" s="69"/>
      <c r="AK104" s="120"/>
      <c r="AL104" s="201" t="str">
        <f>IFERROR(__xludf.DUMMYFUNCTION("""COMPUTED_VALUE"""),"$")</f>
        <v>$</v>
      </c>
      <c r="AM104" s="202">
        <f>IFERROR(__xludf.DUMMYFUNCTION("""COMPUTED_VALUE"""),40.0)</f>
        <v>40</v>
      </c>
      <c r="AN104" s="69"/>
      <c r="AO104" s="120"/>
      <c r="AP104" s="203">
        <f t="shared" si="17"/>
        <v>0.01011378003</v>
      </c>
      <c r="AQ104" s="69"/>
      <c r="AR104" s="72"/>
      <c r="AS104" s="6"/>
    </row>
    <row r="105" ht="17.25" customHeight="1">
      <c r="A105" s="6"/>
      <c r="B105" s="181"/>
      <c r="C105" s="69"/>
      <c r="D105" s="69"/>
      <c r="E105" s="120"/>
      <c r="F105" s="100" t="str">
        <f t="shared" si="16"/>
        <v>$</v>
      </c>
      <c r="G105" s="115"/>
      <c r="H105" s="69"/>
      <c r="I105" s="120"/>
      <c r="J105" s="187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120"/>
      <c r="V105" s="204"/>
      <c r="W105" s="69"/>
      <c r="X105" s="69"/>
      <c r="Y105" s="69"/>
      <c r="Z105" s="69"/>
      <c r="AA105" s="69"/>
      <c r="AB105" s="69"/>
      <c r="AC105" s="72"/>
      <c r="AD105" s="6"/>
      <c r="AE105" s="205" t="str">
        <f>IFERROR(__xludf.DUMMYFUNCTION("""COMPUTED_VALUE"""),"Phone Bill")</f>
        <v>Phone Bill</v>
      </c>
      <c r="AF105" s="69"/>
      <c r="AG105" s="69"/>
      <c r="AH105" s="69"/>
      <c r="AI105" s="69"/>
      <c r="AJ105" s="69"/>
      <c r="AK105" s="120"/>
      <c r="AL105" s="201" t="str">
        <f>IFERROR(__xludf.DUMMYFUNCTION("""COMPUTED_VALUE"""),"$")</f>
        <v>$</v>
      </c>
      <c r="AM105" s="202">
        <f>IFERROR(__xludf.DUMMYFUNCTION("""COMPUTED_VALUE"""),50.0)</f>
        <v>50</v>
      </c>
      <c r="AN105" s="69"/>
      <c r="AO105" s="120"/>
      <c r="AP105" s="203">
        <f t="shared" si="17"/>
        <v>0.01264222503</v>
      </c>
      <c r="AQ105" s="69"/>
      <c r="AR105" s="72"/>
      <c r="AS105" s="6"/>
    </row>
    <row r="106" ht="17.25" customHeight="1">
      <c r="A106" s="6"/>
      <c r="B106" s="181"/>
      <c r="C106" s="69"/>
      <c r="D106" s="69"/>
      <c r="E106" s="120"/>
      <c r="F106" s="100" t="str">
        <f t="shared" si="16"/>
        <v>$</v>
      </c>
      <c r="G106" s="115"/>
      <c r="H106" s="69"/>
      <c r="I106" s="120"/>
      <c r="J106" s="187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120"/>
      <c r="V106" s="204"/>
      <c r="W106" s="69"/>
      <c r="X106" s="69"/>
      <c r="Y106" s="69"/>
      <c r="Z106" s="69"/>
      <c r="AA106" s="69"/>
      <c r="AB106" s="69"/>
      <c r="AC106" s="72"/>
      <c r="AD106" s="6"/>
      <c r="AE106" s="205" t="str">
        <f>IFERROR(__xludf.DUMMYFUNCTION("""COMPUTED_VALUE"""),"Rent")</f>
        <v>Rent</v>
      </c>
      <c r="AF106" s="69"/>
      <c r="AG106" s="69"/>
      <c r="AH106" s="69"/>
      <c r="AI106" s="69"/>
      <c r="AJ106" s="69"/>
      <c r="AK106" s="120"/>
      <c r="AL106" s="201" t="str">
        <f>IFERROR(__xludf.DUMMYFUNCTION("""COMPUTED_VALUE"""),"$")</f>
        <v>$</v>
      </c>
      <c r="AM106" s="202">
        <f>IFERROR(__xludf.DUMMYFUNCTION("""COMPUTED_VALUE"""),1890.0)</f>
        <v>1890</v>
      </c>
      <c r="AN106" s="69"/>
      <c r="AO106" s="120"/>
      <c r="AP106" s="203">
        <f t="shared" si="17"/>
        <v>0.4778761062</v>
      </c>
      <c r="AQ106" s="69"/>
      <c r="AR106" s="72"/>
      <c r="AS106" s="6"/>
    </row>
    <row r="107" ht="17.25" customHeight="1">
      <c r="A107" s="6"/>
      <c r="B107" s="181"/>
      <c r="C107" s="69"/>
      <c r="D107" s="69"/>
      <c r="E107" s="120"/>
      <c r="F107" s="100" t="str">
        <f t="shared" si="16"/>
        <v>$</v>
      </c>
      <c r="G107" s="115"/>
      <c r="H107" s="69"/>
      <c r="I107" s="120"/>
      <c r="J107" s="187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120"/>
      <c r="V107" s="204"/>
      <c r="W107" s="69"/>
      <c r="X107" s="69"/>
      <c r="Y107" s="69"/>
      <c r="Z107" s="69"/>
      <c r="AA107" s="69"/>
      <c r="AB107" s="69"/>
      <c r="AC107" s="72"/>
      <c r="AD107" s="6"/>
      <c r="AE107" s="205"/>
      <c r="AF107" s="69"/>
      <c r="AG107" s="69"/>
      <c r="AH107" s="69"/>
      <c r="AI107" s="69"/>
      <c r="AJ107" s="69"/>
      <c r="AK107" s="120"/>
      <c r="AL107" s="201"/>
      <c r="AM107" s="202"/>
      <c r="AN107" s="69"/>
      <c r="AO107" s="120"/>
      <c r="AP107" s="203" t="str">
        <f t="shared" si="17"/>
        <v/>
      </c>
      <c r="AQ107" s="69"/>
      <c r="AR107" s="72"/>
      <c r="AS107" s="6"/>
    </row>
    <row r="108" ht="17.25" customHeight="1">
      <c r="A108" s="6"/>
      <c r="B108" s="181"/>
      <c r="C108" s="69"/>
      <c r="D108" s="69"/>
      <c r="E108" s="120"/>
      <c r="F108" s="100" t="str">
        <f t="shared" si="16"/>
        <v>$</v>
      </c>
      <c r="G108" s="115"/>
      <c r="H108" s="69"/>
      <c r="I108" s="120"/>
      <c r="J108" s="187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120"/>
      <c r="V108" s="204"/>
      <c r="W108" s="69"/>
      <c r="X108" s="69"/>
      <c r="Y108" s="69"/>
      <c r="Z108" s="69"/>
      <c r="AA108" s="69"/>
      <c r="AB108" s="69"/>
      <c r="AC108" s="72"/>
      <c r="AD108" s="6"/>
      <c r="AE108" s="205"/>
      <c r="AF108" s="69"/>
      <c r="AG108" s="69"/>
      <c r="AH108" s="69"/>
      <c r="AI108" s="69"/>
      <c r="AJ108" s="69"/>
      <c r="AK108" s="120"/>
      <c r="AL108" s="201"/>
      <c r="AM108" s="202"/>
      <c r="AN108" s="69"/>
      <c r="AO108" s="120"/>
      <c r="AP108" s="203" t="str">
        <f t="shared" si="17"/>
        <v/>
      </c>
      <c r="AQ108" s="69"/>
      <c r="AR108" s="72"/>
      <c r="AS108" s="6"/>
    </row>
    <row r="109" ht="17.25" customHeight="1">
      <c r="A109" s="6"/>
      <c r="B109" s="181"/>
      <c r="C109" s="69"/>
      <c r="D109" s="69"/>
      <c r="E109" s="120"/>
      <c r="F109" s="100" t="str">
        <f t="shared" si="16"/>
        <v>$</v>
      </c>
      <c r="G109" s="115"/>
      <c r="H109" s="69"/>
      <c r="I109" s="120"/>
      <c r="J109" s="187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120"/>
      <c r="V109" s="204"/>
      <c r="W109" s="69"/>
      <c r="X109" s="69"/>
      <c r="Y109" s="69"/>
      <c r="Z109" s="69"/>
      <c r="AA109" s="69"/>
      <c r="AB109" s="69"/>
      <c r="AC109" s="72"/>
      <c r="AD109" s="6"/>
      <c r="AE109" s="205"/>
      <c r="AF109" s="69"/>
      <c r="AG109" s="69"/>
      <c r="AH109" s="69"/>
      <c r="AI109" s="69"/>
      <c r="AJ109" s="69"/>
      <c r="AK109" s="120"/>
      <c r="AL109" s="201"/>
      <c r="AM109" s="202"/>
      <c r="AN109" s="69"/>
      <c r="AO109" s="120"/>
      <c r="AP109" s="203" t="str">
        <f t="shared" si="17"/>
        <v/>
      </c>
      <c r="AQ109" s="69"/>
      <c r="AR109" s="72"/>
      <c r="AS109" s="6"/>
    </row>
    <row r="110" ht="17.25" customHeight="1">
      <c r="A110" s="6"/>
      <c r="B110" s="181"/>
      <c r="C110" s="69"/>
      <c r="D110" s="69"/>
      <c r="E110" s="120"/>
      <c r="F110" s="100" t="str">
        <f t="shared" si="16"/>
        <v>$</v>
      </c>
      <c r="G110" s="115"/>
      <c r="H110" s="69"/>
      <c r="I110" s="120"/>
      <c r="J110" s="187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120"/>
      <c r="V110" s="204"/>
      <c r="W110" s="69"/>
      <c r="X110" s="69"/>
      <c r="Y110" s="69"/>
      <c r="Z110" s="69"/>
      <c r="AA110" s="69"/>
      <c r="AB110" s="69"/>
      <c r="AC110" s="72"/>
      <c r="AD110" s="6"/>
      <c r="AE110" s="205"/>
      <c r="AF110" s="69"/>
      <c r="AG110" s="69"/>
      <c r="AH110" s="69"/>
      <c r="AI110" s="69"/>
      <c r="AJ110" s="69"/>
      <c r="AK110" s="120"/>
      <c r="AL110" s="201"/>
      <c r="AM110" s="202"/>
      <c r="AN110" s="69"/>
      <c r="AO110" s="120"/>
      <c r="AP110" s="203" t="str">
        <f t="shared" si="17"/>
        <v/>
      </c>
      <c r="AQ110" s="69"/>
      <c r="AR110" s="72"/>
      <c r="AS110" s="6"/>
    </row>
    <row r="111" ht="17.25" customHeight="1">
      <c r="A111" s="6"/>
      <c r="B111" s="181"/>
      <c r="C111" s="69"/>
      <c r="D111" s="69"/>
      <c r="E111" s="120"/>
      <c r="F111" s="100" t="str">
        <f t="shared" si="16"/>
        <v>$</v>
      </c>
      <c r="G111" s="115"/>
      <c r="H111" s="69"/>
      <c r="I111" s="120"/>
      <c r="J111" s="187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120"/>
      <c r="V111" s="204"/>
      <c r="W111" s="69"/>
      <c r="X111" s="69"/>
      <c r="Y111" s="69"/>
      <c r="Z111" s="69"/>
      <c r="AA111" s="69"/>
      <c r="AB111" s="69"/>
      <c r="AC111" s="72"/>
      <c r="AD111" s="6"/>
      <c r="AE111" s="205"/>
      <c r="AF111" s="69"/>
      <c r="AG111" s="69"/>
      <c r="AH111" s="69"/>
      <c r="AI111" s="69"/>
      <c r="AJ111" s="69"/>
      <c r="AK111" s="120"/>
      <c r="AL111" s="201"/>
      <c r="AM111" s="202"/>
      <c r="AN111" s="69"/>
      <c r="AO111" s="120"/>
      <c r="AP111" s="203" t="str">
        <f t="shared" si="17"/>
        <v/>
      </c>
      <c r="AQ111" s="69"/>
      <c r="AR111" s="72"/>
      <c r="AS111" s="6"/>
    </row>
    <row r="112" ht="17.25" customHeight="1">
      <c r="A112" s="6"/>
      <c r="B112" s="181"/>
      <c r="C112" s="69"/>
      <c r="D112" s="69"/>
      <c r="E112" s="120"/>
      <c r="F112" s="100" t="str">
        <f t="shared" si="16"/>
        <v>$</v>
      </c>
      <c r="G112" s="115"/>
      <c r="H112" s="69"/>
      <c r="I112" s="120"/>
      <c r="J112" s="187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120"/>
      <c r="V112" s="204"/>
      <c r="W112" s="69"/>
      <c r="X112" s="69"/>
      <c r="Y112" s="69"/>
      <c r="Z112" s="69"/>
      <c r="AA112" s="69"/>
      <c r="AB112" s="69"/>
      <c r="AC112" s="72"/>
      <c r="AD112" s="6"/>
      <c r="AE112" s="205"/>
      <c r="AF112" s="69"/>
      <c r="AG112" s="69"/>
      <c r="AH112" s="69"/>
      <c r="AI112" s="69"/>
      <c r="AJ112" s="69"/>
      <c r="AK112" s="120"/>
      <c r="AL112" s="201"/>
      <c r="AM112" s="202"/>
      <c r="AN112" s="69"/>
      <c r="AO112" s="120"/>
      <c r="AP112" s="203" t="str">
        <f t="shared" si="17"/>
        <v/>
      </c>
      <c r="AQ112" s="69"/>
      <c r="AR112" s="72"/>
      <c r="AS112" s="6"/>
    </row>
    <row r="113" ht="17.25" customHeight="1">
      <c r="A113" s="6"/>
      <c r="B113" s="181"/>
      <c r="C113" s="69"/>
      <c r="D113" s="69"/>
      <c r="E113" s="120"/>
      <c r="F113" s="100" t="str">
        <f t="shared" si="16"/>
        <v>$</v>
      </c>
      <c r="G113" s="115"/>
      <c r="H113" s="69"/>
      <c r="I113" s="120"/>
      <c r="J113" s="187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120"/>
      <c r="V113" s="204"/>
      <c r="W113" s="69"/>
      <c r="X113" s="69"/>
      <c r="Y113" s="69"/>
      <c r="Z113" s="69"/>
      <c r="AA113" s="69"/>
      <c r="AB113" s="69"/>
      <c r="AC113" s="72"/>
      <c r="AD113" s="6"/>
      <c r="AE113" s="205"/>
      <c r="AF113" s="69"/>
      <c r="AG113" s="69"/>
      <c r="AH113" s="69"/>
      <c r="AI113" s="69"/>
      <c r="AJ113" s="69"/>
      <c r="AK113" s="120"/>
      <c r="AL113" s="201"/>
      <c r="AM113" s="202"/>
      <c r="AN113" s="69"/>
      <c r="AO113" s="120"/>
      <c r="AP113" s="203" t="str">
        <f t="shared" si="17"/>
        <v/>
      </c>
      <c r="AQ113" s="69"/>
      <c r="AR113" s="72"/>
      <c r="AS113" s="6"/>
    </row>
    <row r="114" ht="17.25" customHeight="1">
      <c r="A114" s="6"/>
      <c r="B114" s="181"/>
      <c r="C114" s="69"/>
      <c r="D114" s="69"/>
      <c r="E114" s="120"/>
      <c r="F114" s="100" t="str">
        <f t="shared" si="16"/>
        <v>$</v>
      </c>
      <c r="G114" s="115"/>
      <c r="H114" s="69"/>
      <c r="I114" s="120"/>
      <c r="J114" s="187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120"/>
      <c r="V114" s="204"/>
      <c r="W114" s="69"/>
      <c r="X114" s="69"/>
      <c r="Y114" s="69"/>
      <c r="Z114" s="69"/>
      <c r="AA114" s="69"/>
      <c r="AB114" s="69"/>
      <c r="AC114" s="72"/>
      <c r="AD114" s="6"/>
      <c r="AE114" s="205"/>
      <c r="AF114" s="69"/>
      <c r="AG114" s="69"/>
      <c r="AH114" s="69"/>
      <c r="AI114" s="69"/>
      <c r="AJ114" s="69"/>
      <c r="AK114" s="120"/>
      <c r="AL114" s="201"/>
      <c r="AM114" s="202"/>
      <c r="AN114" s="69"/>
      <c r="AO114" s="120"/>
      <c r="AP114" s="203" t="str">
        <f t="shared" si="17"/>
        <v/>
      </c>
      <c r="AQ114" s="69"/>
      <c r="AR114" s="72"/>
      <c r="AS114" s="6"/>
    </row>
    <row r="115" ht="17.25" customHeight="1">
      <c r="A115" s="6"/>
      <c r="B115" s="181"/>
      <c r="C115" s="69"/>
      <c r="D115" s="69"/>
      <c r="E115" s="120"/>
      <c r="F115" s="100" t="str">
        <f t="shared" si="16"/>
        <v>$</v>
      </c>
      <c r="G115" s="115"/>
      <c r="H115" s="69"/>
      <c r="I115" s="120"/>
      <c r="J115" s="187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120"/>
      <c r="V115" s="204"/>
      <c r="W115" s="69"/>
      <c r="X115" s="69"/>
      <c r="Y115" s="69"/>
      <c r="Z115" s="69"/>
      <c r="AA115" s="69"/>
      <c r="AB115" s="69"/>
      <c r="AC115" s="72"/>
      <c r="AD115" s="6"/>
      <c r="AE115" s="205"/>
      <c r="AF115" s="69"/>
      <c r="AG115" s="69"/>
      <c r="AH115" s="69"/>
      <c r="AI115" s="69"/>
      <c r="AJ115" s="69"/>
      <c r="AK115" s="120"/>
      <c r="AL115" s="201"/>
      <c r="AM115" s="202"/>
      <c r="AN115" s="69"/>
      <c r="AO115" s="120"/>
      <c r="AP115" s="203" t="str">
        <f t="shared" si="17"/>
        <v/>
      </c>
      <c r="AQ115" s="69"/>
      <c r="AR115" s="72"/>
      <c r="AS115" s="6"/>
    </row>
    <row r="116" ht="17.25" customHeight="1">
      <c r="A116" s="6"/>
      <c r="B116" s="181"/>
      <c r="C116" s="69"/>
      <c r="D116" s="69"/>
      <c r="E116" s="120"/>
      <c r="F116" s="100" t="str">
        <f t="shared" si="16"/>
        <v>$</v>
      </c>
      <c r="G116" s="115"/>
      <c r="H116" s="69"/>
      <c r="I116" s="120"/>
      <c r="J116" s="187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120"/>
      <c r="V116" s="204"/>
      <c r="W116" s="69"/>
      <c r="X116" s="69"/>
      <c r="Y116" s="69"/>
      <c r="Z116" s="69"/>
      <c r="AA116" s="69"/>
      <c r="AB116" s="69"/>
      <c r="AC116" s="72"/>
      <c r="AD116" s="6"/>
      <c r="AE116" s="205"/>
      <c r="AF116" s="69"/>
      <c r="AG116" s="69"/>
      <c r="AH116" s="69"/>
      <c r="AI116" s="69"/>
      <c r="AJ116" s="69"/>
      <c r="AK116" s="120"/>
      <c r="AL116" s="201"/>
      <c r="AM116" s="202"/>
      <c r="AN116" s="69"/>
      <c r="AO116" s="120"/>
      <c r="AP116" s="203" t="str">
        <f t="shared" si="17"/>
        <v/>
      </c>
      <c r="AQ116" s="69"/>
      <c r="AR116" s="72"/>
      <c r="AS116" s="6"/>
    </row>
    <row r="117" ht="17.25" customHeight="1">
      <c r="A117" s="6"/>
      <c r="B117" s="181"/>
      <c r="C117" s="69"/>
      <c r="D117" s="69"/>
      <c r="E117" s="120"/>
      <c r="F117" s="100" t="str">
        <f t="shared" si="16"/>
        <v>$</v>
      </c>
      <c r="G117" s="115"/>
      <c r="H117" s="69"/>
      <c r="I117" s="120"/>
      <c r="J117" s="187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120"/>
      <c r="V117" s="204"/>
      <c r="W117" s="69"/>
      <c r="X117" s="69"/>
      <c r="Y117" s="69"/>
      <c r="Z117" s="69"/>
      <c r="AA117" s="69"/>
      <c r="AB117" s="69"/>
      <c r="AC117" s="72"/>
      <c r="AD117" s="6"/>
      <c r="AE117" s="205"/>
      <c r="AF117" s="69"/>
      <c r="AG117" s="69"/>
      <c r="AH117" s="69"/>
      <c r="AI117" s="69"/>
      <c r="AJ117" s="69"/>
      <c r="AK117" s="120"/>
      <c r="AL117" s="201"/>
      <c r="AM117" s="202"/>
      <c r="AN117" s="69"/>
      <c r="AO117" s="120"/>
      <c r="AP117" s="203" t="str">
        <f t="shared" si="17"/>
        <v/>
      </c>
      <c r="AQ117" s="69"/>
      <c r="AR117" s="72"/>
      <c r="AS117" s="6"/>
    </row>
    <row r="118" ht="17.25" customHeight="1">
      <c r="A118" s="6"/>
      <c r="B118" s="181"/>
      <c r="C118" s="69"/>
      <c r="D118" s="69"/>
      <c r="E118" s="120"/>
      <c r="F118" s="100" t="str">
        <f t="shared" si="16"/>
        <v>$</v>
      </c>
      <c r="G118" s="115"/>
      <c r="H118" s="69"/>
      <c r="I118" s="120"/>
      <c r="J118" s="187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120"/>
      <c r="V118" s="204"/>
      <c r="W118" s="69"/>
      <c r="X118" s="69"/>
      <c r="Y118" s="69"/>
      <c r="Z118" s="69"/>
      <c r="AA118" s="69"/>
      <c r="AB118" s="69"/>
      <c r="AC118" s="72"/>
      <c r="AD118" s="6"/>
      <c r="AE118" s="205"/>
      <c r="AF118" s="69"/>
      <c r="AG118" s="69"/>
      <c r="AH118" s="69"/>
      <c r="AI118" s="69"/>
      <c r="AJ118" s="69"/>
      <c r="AK118" s="120"/>
      <c r="AL118" s="201"/>
      <c r="AM118" s="202"/>
      <c r="AN118" s="69"/>
      <c r="AO118" s="120"/>
      <c r="AP118" s="203" t="str">
        <f t="shared" si="17"/>
        <v/>
      </c>
      <c r="AQ118" s="69"/>
      <c r="AR118" s="72"/>
      <c r="AS118" s="6"/>
    </row>
    <row r="119" ht="17.25" customHeight="1">
      <c r="A119" s="6"/>
      <c r="B119" s="181"/>
      <c r="C119" s="69"/>
      <c r="D119" s="69"/>
      <c r="E119" s="120"/>
      <c r="F119" s="100" t="str">
        <f t="shared" si="16"/>
        <v>$</v>
      </c>
      <c r="G119" s="115"/>
      <c r="H119" s="69"/>
      <c r="I119" s="120"/>
      <c r="J119" s="187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120"/>
      <c r="V119" s="204"/>
      <c r="W119" s="69"/>
      <c r="X119" s="69"/>
      <c r="Y119" s="69"/>
      <c r="Z119" s="69"/>
      <c r="AA119" s="69"/>
      <c r="AB119" s="69"/>
      <c r="AC119" s="72"/>
      <c r="AD119" s="6"/>
      <c r="AE119" s="205"/>
      <c r="AF119" s="69"/>
      <c r="AG119" s="69"/>
      <c r="AH119" s="69"/>
      <c r="AI119" s="69"/>
      <c r="AJ119" s="69"/>
      <c r="AK119" s="120"/>
      <c r="AL119" s="201"/>
      <c r="AM119" s="202"/>
      <c r="AN119" s="69"/>
      <c r="AO119" s="120"/>
      <c r="AP119" s="203" t="str">
        <f t="shared" si="17"/>
        <v/>
      </c>
      <c r="AQ119" s="69"/>
      <c r="AR119" s="72"/>
      <c r="AS119" s="6"/>
    </row>
    <row r="120" ht="17.25" customHeight="1">
      <c r="A120" s="6"/>
      <c r="B120" s="181"/>
      <c r="C120" s="69"/>
      <c r="D120" s="69"/>
      <c r="E120" s="120"/>
      <c r="F120" s="100" t="str">
        <f t="shared" si="16"/>
        <v>$</v>
      </c>
      <c r="G120" s="115"/>
      <c r="H120" s="69"/>
      <c r="I120" s="120"/>
      <c r="J120" s="187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120"/>
      <c r="V120" s="204"/>
      <c r="W120" s="69"/>
      <c r="X120" s="69"/>
      <c r="Y120" s="69"/>
      <c r="Z120" s="69"/>
      <c r="AA120" s="69"/>
      <c r="AB120" s="69"/>
      <c r="AC120" s="72"/>
      <c r="AD120" s="6"/>
      <c r="AE120" s="205"/>
      <c r="AF120" s="69"/>
      <c r="AG120" s="69"/>
      <c r="AH120" s="69"/>
      <c r="AI120" s="69"/>
      <c r="AJ120" s="69"/>
      <c r="AK120" s="120"/>
      <c r="AL120" s="201"/>
      <c r="AM120" s="202"/>
      <c r="AN120" s="69"/>
      <c r="AO120" s="120"/>
      <c r="AP120" s="203" t="str">
        <f t="shared" si="17"/>
        <v/>
      </c>
      <c r="AQ120" s="69"/>
      <c r="AR120" s="72"/>
      <c r="AS120" s="6"/>
    </row>
    <row r="121" ht="17.25" customHeight="1">
      <c r="A121" s="6"/>
      <c r="B121" s="181"/>
      <c r="C121" s="69"/>
      <c r="D121" s="69"/>
      <c r="E121" s="120"/>
      <c r="F121" s="100" t="str">
        <f t="shared" si="16"/>
        <v>$</v>
      </c>
      <c r="G121" s="115"/>
      <c r="H121" s="69"/>
      <c r="I121" s="120"/>
      <c r="J121" s="187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120"/>
      <c r="V121" s="204"/>
      <c r="W121" s="69"/>
      <c r="X121" s="69"/>
      <c r="Y121" s="69"/>
      <c r="Z121" s="69"/>
      <c r="AA121" s="69"/>
      <c r="AB121" s="69"/>
      <c r="AC121" s="72"/>
      <c r="AD121" s="6"/>
      <c r="AE121" s="205"/>
      <c r="AF121" s="69"/>
      <c r="AG121" s="69"/>
      <c r="AH121" s="69"/>
      <c r="AI121" s="69"/>
      <c r="AJ121" s="69"/>
      <c r="AK121" s="120"/>
      <c r="AL121" s="201"/>
      <c r="AM121" s="202"/>
      <c r="AN121" s="69"/>
      <c r="AO121" s="120"/>
      <c r="AP121" s="203" t="str">
        <f t="shared" si="17"/>
        <v/>
      </c>
      <c r="AQ121" s="69"/>
      <c r="AR121" s="72"/>
      <c r="AS121" s="6"/>
    </row>
    <row r="122" ht="17.25" customHeight="1">
      <c r="A122" s="6"/>
      <c r="B122" s="181"/>
      <c r="C122" s="69"/>
      <c r="D122" s="69"/>
      <c r="E122" s="120"/>
      <c r="F122" s="100" t="str">
        <f t="shared" si="16"/>
        <v>$</v>
      </c>
      <c r="G122" s="115"/>
      <c r="H122" s="69"/>
      <c r="I122" s="120"/>
      <c r="J122" s="187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120"/>
      <c r="V122" s="204"/>
      <c r="W122" s="69"/>
      <c r="X122" s="69"/>
      <c r="Y122" s="69"/>
      <c r="Z122" s="69"/>
      <c r="AA122" s="69"/>
      <c r="AB122" s="69"/>
      <c r="AC122" s="72"/>
      <c r="AD122" s="6"/>
      <c r="AE122" s="205"/>
      <c r="AF122" s="69"/>
      <c r="AG122" s="69"/>
      <c r="AH122" s="69"/>
      <c r="AI122" s="69"/>
      <c r="AJ122" s="69"/>
      <c r="AK122" s="120"/>
      <c r="AL122" s="201"/>
      <c r="AM122" s="202"/>
      <c r="AN122" s="69"/>
      <c r="AO122" s="120"/>
      <c r="AP122" s="203" t="str">
        <f t="shared" si="17"/>
        <v/>
      </c>
      <c r="AQ122" s="69"/>
      <c r="AR122" s="72"/>
      <c r="AS122" s="6"/>
    </row>
    <row r="123" ht="17.25" customHeight="1">
      <c r="A123" s="6"/>
      <c r="B123" s="181"/>
      <c r="C123" s="69"/>
      <c r="D123" s="69"/>
      <c r="E123" s="120"/>
      <c r="F123" s="100" t="str">
        <f t="shared" si="16"/>
        <v>$</v>
      </c>
      <c r="G123" s="115"/>
      <c r="H123" s="69"/>
      <c r="I123" s="120"/>
      <c r="J123" s="187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120"/>
      <c r="V123" s="204"/>
      <c r="W123" s="69"/>
      <c r="X123" s="69"/>
      <c r="Y123" s="69"/>
      <c r="Z123" s="69"/>
      <c r="AA123" s="69"/>
      <c r="AB123" s="69"/>
      <c r="AC123" s="72"/>
      <c r="AD123" s="6"/>
      <c r="AE123" s="205"/>
      <c r="AF123" s="69"/>
      <c r="AG123" s="69"/>
      <c r="AH123" s="69"/>
      <c r="AI123" s="69"/>
      <c r="AJ123" s="69"/>
      <c r="AK123" s="120"/>
      <c r="AL123" s="201"/>
      <c r="AM123" s="202"/>
      <c r="AN123" s="69"/>
      <c r="AO123" s="120"/>
      <c r="AP123" s="203" t="str">
        <f t="shared" si="17"/>
        <v/>
      </c>
      <c r="AQ123" s="69"/>
      <c r="AR123" s="72"/>
      <c r="AS123" s="6"/>
    </row>
    <row r="124" ht="17.25" customHeight="1">
      <c r="A124" s="6"/>
      <c r="B124" s="181"/>
      <c r="C124" s="69"/>
      <c r="D124" s="69"/>
      <c r="E124" s="120"/>
      <c r="F124" s="100" t="str">
        <f t="shared" si="16"/>
        <v>$</v>
      </c>
      <c r="G124" s="115"/>
      <c r="H124" s="69"/>
      <c r="I124" s="120"/>
      <c r="J124" s="187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120"/>
      <c r="V124" s="204"/>
      <c r="W124" s="69"/>
      <c r="X124" s="69"/>
      <c r="Y124" s="69"/>
      <c r="Z124" s="69"/>
      <c r="AA124" s="69"/>
      <c r="AB124" s="69"/>
      <c r="AC124" s="72"/>
      <c r="AD124" s="6"/>
      <c r="AE124" s="205"/>
      <c r="AF124" s="69"/>
      <c r="AG124" s="69"/>
      <c r="AH124" s="69"/>
      <c r="AI124" s="69"/>
      <c r="AJ124" s="69"/>
      <c r="AK124" s="120"/>
      <c r="AL124" s="201"/>
      <c r="AM124" s="202"/>
      <c r="AN124" s="69"/>
      <c r="AO124" s="120"/>
      <c r="AP124" s="203" t="str">
        <f t="shared" si="17"/>
        <v/>
      </c>
      <c r="AQ124" s="69"/>
      <c r="AR124" s="72"/>
      <c r="AS124" s="6"/>
    </row>
    <row r="125" ht="17.25" customHeight="1">
      <c r="A125" s="6"/>
      <c r="B125" s="181"/>
      <c r="C125" s="69"/>
      <c r="D125" s="69"/>
      <c r="E125" s="120"/>
      <c r="F125" s="100" t="str">
        <f t="shared" si="16"/>
        <v>$</v>
      </c>
      <c r="G125" s="115"/>
      <c r="H125" s="69"/>
      <c r="I125" s="120"/>
      <c r="J125" s="187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120"/>
      <c r="V125" s="204"/>
      <c r="W125" s="69"/>
      <c r="X125" s="69"/>
      <c r="Y125" s="69"/>
      <c r="Z125" s="69"/>
      <c r="AA125" s="69"/>
      <c r="AB125" s="69"/>
      <c r="AC125" s="72"/>
      <c r="AD125" s="6"/>
      <c r="AE125" s="205"/>
      <c r="AF125" s="69"/>
      <c r="AG125" s="69"/>
      <c r="AH125" s="69"/>
      <c r="AI125" s="69"/>
      <c r="AJ125" s="69"/>
      <c r="AK125" s="120"/>
      <c r="AL125" s="201"/>
      <c r="AM125" s="202"/>
      <c r="AN125" s="69"/>
      <c r="AO125" s="120"/>
      <c r="AP125" s="203" t="str">
        <f t="shared" si="17"/>
        <v/>
      </c>
      <c r="AQ125" s="69"/>
      <c r="AR125" s="72"/>
      <c r="AS125" s="6"/>
    </row>
    <row r="126" ht="17.25" customHeight="1">
      <c r="A126" s="6"/>
      <c r="B126" s="181"/>
      <c r="C126" s="69"/>
      <c r="D126" s="69"/>
      <c r="E126" s="120"/>
      <c r="F126" s="100" t="str">
        <f t="shared" si="16"/>
        <v>$</v>
      </c>
      <c r="G126" s="115"/>
      <c r="H126" s="69"/>
      <c r="I126" s="120"/>
      <c r="J126" s="187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120"/>
      <c r="V126" s="204"/>
      <c r="W126" s="69"/>
      <c r="X126" s="69"/>
      <c r="Y126" s="69"/>
      <c r="Z126" s="69"/>
      <c r="AA126" s="69"/>
      <c r="AB126" s="69"/>
      <c r="AC126" s="72"/>
      <c r="AD126" s="6"/>
      <c r="AE126" s="205"/>
      <c r="AF126" s="69"/>
      <c r="AG126" s="69"/>
      <c r="AH126" s="69"/>
      <c r="AI126" s="69"/>
      <c r="AJ126" s="69"/>
      <c r="AK126" s="120"/>
      <c r="AL126" s="201"/>
      <c r="AM126" s="202"/>
      <c r="AN126" s="69"/>
      <c r="AO126" s="120"/>
      <c r="AP126" s="203" t="str">
        <f t="shared" si="17"/>
        <v/>
      </c>
      <c r="AQ126" s="69"/>
      <c r="AR126" s="72"/>
      <c r="AS126" s="6"/>
    </row>
    <row r="127" ht="17.25" customHeight="1">
      <c r="A127" s="6"/>
      <c r="B127" s="181"/>
      <c r="C127" s="69"/>
      <c r="D127" s="69"/>
      <c r="E127" s="120"/>
      <c r="F127" s="100" t="str">
        <f t="shared" si="16"/>
        <v>$</v>
      </c>
      <c r="G127" s="115"/>
      <c r="H127" s="69"/>
      <c r="I127" s="120"/>
      <c r="J127" s="187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120"/>
      <c r="V127" s="204"/>
      <c r="W127" s="69"/>
      <c r="X127" s="69"/>
      <c r="Y127" s="69"/>
      <c r="Z127" s="69"/>
      <c r="AA127" s="69"/>
      <c r="AB127" s="69"/>
      <c r="AC127" s="72"/>
      <c r="AD127" s="6"/>
      <c r="AE127" s="205"/>
      <c r="AF127" s="69"/>
      <c r="AG127" s="69"/>
      <c r="AH127" s="69"/>
      <c r="AI127" s="69"/>
      <c r="AJ127" s="69"/>
      <c r="AK127" s="120"/>
      <c r="AL127" s="201"/>
      <c r="AM127" s="202"/>
      <c r="AN127" s="69"/>
      <c r="AO127" s="120"/>
      <c r="AP127" s="203" t="str">
        <f t="shared" si="17"/>
        <v/>
      </c>
      <c r="AQ127" s="69"/>
      <c r="AR127" s="72"/>
      <c r="AS127" s="6"/>
    </row>
    <row r="128" ht="17.25" customHeight="1">
      <c r="A128" s="6"/>
      <c r="B128" s="181"/>
      <c r="C128" s="69"/>
      <c r="D128" s="69"/>
      <c r="E128" s="120"/>
      <c r="F128" s="100" t="str">
        <f t="shared" si="16"/>
        <v>$</v>
      </c>
      <c r="G128" s="115"/>
      <c r="H128" s="69"/>
      <c r="I128" s="120"/>
      <c r="J128" s="187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120"/>
      <c r="V128" s="204"/>
      <c r="W128" s="69"/>
      <c r="X128" s="69"/>
      <c r="Y128" s="69"/>
      <c r="Z128" s="69"/>
      <c r="AA128" s="69"/>
      <c r="AB128" s="69"/>
      <c r="AC128" s="72"/>
      <c r="AD128" s="6"/>
      <c r="AE128" s="205"/>
      <c r="AF128" s="69"/>
      <c r="AG128" s="69"/>
      <c r="AH128" s="69"/>
      <c r="AI128" s="69"/>
      <c r="AJ128" s="69"/>
      <c r="AK128" s="120"/>
      <c r="AL128" s="201"/>
      <c r="AM128" s="202"/>
      <c r="AN128" s="69"/>
      <c r="AO128" s="120"/>
      <c r="AP128" s="203" t="str">
        <f t="shared" si="17"/>
        <v/>
      </c>
      <c r="AQ128" s="69"/>
      <c r="AR128" s="72"/>
      <c r="AS128" s="6"/>
    </row>
    <row r="129" ht="17.25" customHeight="1">
      <c r="A129" s="6"/>
      <c r="B129" s="181"/>
      <c r="C129" s="69"/>
      <c r="D129" s="69"/>
      <c r="E129" s="120"/>
      <c r="F129" s="100" t="str">
        <f t="shared" si="16"/>
        <v>$</v>
      </c>
      <c r="G129" s="115"/>
      <c r="H129" s="69"/>
      <c r="I129" s="120"/>
      <c r="J129" s="187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120"/>
      <c r="V129" s="204"/>
      <c r="W129" s="69"/>
      <c r="X129" s="69"/>
      <c r="Y129" s="69"/>
      <c r="Z129" s="69"/>
      <c r="AA129" s="69"/>
      <c r="AB129" s="69"/>
      <c r="AC129" s="72"/>
      <c r="AD129" s="6"/>
      <c r="AE129" s="205"/>
      <c r="AF129" s="69"/>
      <c r="AG129" s="69"/>
      <c r="AH129" s="69"/>
      <c r="AI129" s="69"/>
      <c r="AJ129" s="69"/>
      <c r="AK129" s="120"/>
      <c r="AL129" s="201"/>
      <c r="AM129" s="202"/>
      <c r="AN129" s="69"/>
      <c r="AO129" s="120"/>
      <c r="AP129" s="203" t="str">
        <f t="shared" si="17"/>
        <v/>
      </c>
      <c r="AQ129" s="69"/>
      <c r="AR129" s="72"/>
      <c r="AS129" s="6"/>
    </row>
    <row r="130" ht="17.25" customHeight="1">
      <c r="A130" s="6"/>
      <c r="B130" s="181"/>
      <c r="C130" s="69"/>
      <c r="D130" s="69"/>
      <c r="E130" s="120"/>
      <c r="F130" s="100" t="str">
        <f t="shared" si="16"/>
        <v>$</v>
      </c>
      <c r="G130" s="115"/>
      <c r="H130" s="69"/>
      <c r="I130" s="120"/>
      <c r="J130" s="187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120"/>
      <c r="V130" s="204"/>
      <c r="W130" s="69"/>
      <c r="X130" s="69"/>
      <c r="Y130" s="69"/>
      <c r="Z130" s="69"/>
      <c r="AA130" s="69"/>
      <c r="AB130" s="69"/>
      <c r="AC130" s="72"/>
      <c r="AD130" s="6"/>
      <c r="AE130" s="205"/>
      <c r="AF130" s="69"/>
      <c r="AG130" s="69"/>
      <c r="AH130" s="69"/>
      <c r="AI130" s="69"/>
      <c r="AJ130" s="69"/>
      <c r="AK130" s="120"/>
      <c r="AL130" s="201"/>
      <c r="AM130" s="202"/>
      <c r="AN130" s="69"/>
      <c r="AO130" s="120"/>
      <c r="AP130" s="203" t="str">
        <f t="shared" si="17"/>
        <v/>
      </c>
      <c r="AQ130" s="69"/>
      <c r="AR130" s="72"/>
      <c r="AS130" s="6"/>
    </row>
    <row r="131" ht="17.25" customHeight="1">
      <c r="A131" s="6"/>
      <c r="B131" s="181"/>
      <c r="C131" s="69"/>
      <c r="D131" s="69"/>
      <c r="E131" s="120"/>
      <c r="F131" s="100" t="str">
        <f t="shared" si="16"/>
        <v>$</v>
      </c>
      <c r="G131" s="115"/>
      <c r="H131" s="69"/>
      <c r="I131" s="120"/>
      <c r="J131" s="187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120"/>
      <c r="V131" s="204"/>
      <c r="W131" s="69"/>
      <c r="X131" s="69"/>
      <c r="Y131" s="69"/>
      <c r="Z131" s="69"/>
      <c r="AA131" s="69"/>
      <c r="AB131" s="69"/>
      <c r="AC131" s="72"/>
      <c r="AD131" s="6"/>
      <c r="AE131" s="205"/>
      <c r="AF131" s="69"/>
      <c r="AG131" s="69"/>
      <c r="AH131" s="69"/>
      <c r="AI131" s="69"/>
      <c r="AJ131" s="69"/>
      <c r="AK131" s="120"/>
      <c r="AL131" s="201"/>
      <c r="AM131" s="202"/>
      <c r="AN131" s="69"/>
      <c r="AO131" s="120"/>
      <c r="AP131" s="203" t="str">
        <f t="shared" si="17"/>
        <v/>
      </c>
      <c r="AQ131" s="69"/>
      <c r="AR131" s="72"/>
      <c r="AS131" s="6"/>
    </row>
    <row r="132" ht="17.25" customHeight="1">
      <c r="A132" s="6"/>
      <c r="B132" s="181"/>
      <c r="C132" s="69"/>
      <c r="D132" s="69"/>
      <c r="E132" s="120"/>
      <c r="F132" s="100" t="str">
        <f t="shared" si="16"/>
        <v>$</v>
      </c>
      <c r="G132" s="115"/>
      <c r="H132" s="69"/>
      <c r="I132" s="120"/>
      <c r="J132" s="187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120"/>
      <c r="V132" s="204"/>
      <c r="W132" s="69"/>
      <c r="X132" s="69"/>
      <c r="Y132" s="69"/>
      <c r="Z132" s="69"/>
      <c r="AA132" s="69"/>
      <c r="AB132" s="69"/>
      <c r="AC132" s="72"/>
      <c r="AD132" s="6"/>
      <c r="AE132" s="205"/>
      <c r="AF132" s="69"/>
      <c r="AG132" s="69"/>
      <c r="AH132" s="69"/>
      <c r="AI132" s="69"/>
      <c r="AJ132" s="69"/>
      <c r="AK132" s="120"/>
      <c r="AL132" s="201"/>
      <c r="AM132" s="202"/>
      <c r="AN132" s="69"/>
      <c r="AO132" s="120"/>
      <c r="AP132" s="203" t="str">
        <f t="shared" si="17"/>
        <v/>
      </c>
      <c r="AQ132" s="69"/>
      <c r="AR132" s="72"/>
      <c r="AS132" s="6"/>
    </row>
    <row r="133" ht="17.25" customHeight="1">
      <c r="A133" s="6"/>
      <c r="B133" s="181"/>
      <c r="C133" s="69"/>
      <c r="D133" s="69"/>
      <c r="E133" s="120"/>
      <c r="F133" s="100" t="str">
        <f t="shared" si="16"/>
        <v>$</v>
      </c>
      <c r="G133" s="115"/>
      <c r="H133" s="69"/>
      <c r="I133" s="120"/>
      <c r="J133" s="187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120"/>
      <c r="V133" s="204"/>
      <c r="W133" s="69"/>
      <c r="X133" s="69"/>
      <c r="Y133" s="69"/>
      <c r="Z133" s="69"/>
      <c r="AA133" s="69"/>
      <c r="AB133" s="69"/>
      <c r="AC133" s="72"/>
      <c r="AD133" s="6"/>
      <c r="AE133" s="205"/>
      <c r="AF133" s="69"/>
      <c r="AG133" s="69"/>
      <c r="AH133" s="69"/>
      <c r="AI133" s="69"/>
      <c r="AJ133" s="69"/>
      <c r="AK133" s="120"/>
      <c r="AL133" s="201"/>
      <c r="AM133" s="202"/>
      <c r="AN133" s="69"/>
      <c r="AO133" s="120"/>
      <c r="AP133" s="203" t="str">
        <f t="shared" si="17"/>
        <v/>
      </c>
      <c r="AQ133" s="69"/>
      <c r="AR133" s="72"/>
      <c r="AS133" s="6"/>
    </row>
    <row r="134" ht="17.25" customHeight="1">
      <c r="A134" s="6"/>
      <c r="B134" s="181"/>
      <c r="C134" s="69"/>
      <c r="D134" s="69"/>
      <c r="E134" s="120"/>
      <c r="F134" s="100" t="str">
        <f t="shared" si="16"/>
        <v>$</v>
      </c>
      <c r="G134" s="115"/>
      <c r="H134" s="69"/>
      <c r="I134" s="120"/>
      <c r="J134" s="187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120"/>
      <c r="V134" s="204"/>
      <c r="W134" s="69"/>
      <c r="X134" s="69"/>
      <c r="Y134" s="69"/>
      <c r="Z134" s="69"/>
      <c r="AA134" s="69"/>
      <c r="AB134" s="69"/>
      <c r="AC134" s="72"/>
      <c r="AD134" s="6"/>
      <c r="AE134" s="205"/>
      <c r="AF134" s="69"/>
      <c r="AG134" s="69"/>
      <c r="AH134" s="69"/>
      <c r="AI134" s="69"/>
      <c r="AJ134" s="69"/>
      <c r="AK134" s="120"/>
      <c r="AL134" s="201"/>
      <c r="AM134" s="202"/>
      <c r="AN134" s="69"/>
      <c r="AO134" s="120"/>
      <c r="AP134" s="203" t="str">
        <f t="shared" si="17"/>
        <v/>
      </c>
      <c r="AQ134" s="69"/>
      <c r="AR134" s="72"/>
      <c r="AS134" s="6"/>
    </row>
    <row r="135" ht="17.25" customHeight="1">
      <c r="A135" s="6"/>
      <c r="B135" s="181"/>
      <c r="C135" s="69"/>
      <c r="D135" s="69"/>
      <c r="E135" s="120"/>
      <c r="F135" s="100" t="str">
        <f t="shared" si="16"/>
        <v>$</v>
      </c>
      <c r="G135" s="115"/>
      <c r="H135" s="69"/>
      <c r="I135" s="120"/>
      <c r="J135" s="187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120"/>
      <c r="V135" s="204"/>
      <c r="W135" s="69"/>
      <c r="X135" s="69"/>
      <c r="Y135" s="69"/>
      <c r="Z135" s="69"/>
      <c r="AA135" s="69"/>
      <c r="AB135" s="69"/>
      <c r="AC135" s="72"/>
      <c r="AD135" s="6"/>
      <c r="AE135" s="205"/>
      <c r="AF135" s="69"/>
      <c r="AG135" s="69"/>
      <c r="AH135" s="69"/>
      <c r="AI135" s="69"/>
      <c r="AJ135" s="69"/>
      <c r="AK135" s="120"/>
      <c r="AL135" s="201"/>
      <c r="AM135" s="202"/>
      <c r="AN135" s="69"/>
      <c r="AO135" s="120"/>
      <c r="AP135" s="203" t="str">
        <f t="shared" si="17"/>
        <v/>
      </c>
      <c r="AQ135" s="69"/>
      <c r="AR135" s="72"/>
      <c r="AS135" s="6"/>
    </row>
    <row r="136" ht="17.25" customHeight="1">
      <c r="A136" s="6"/>
      <c r="B136" s="181"/>
      <c r="C136" s="69"/>
      <c r="D136" s="69"/>
      <c r="E136" s="120"/>
      <c r="F136" s="100" t="str">
        <f t="shared" si="16"/>
        <v>$</v>
      </c>
      <c r="G136" s="115"/>
      <c r="H136" s="69"/>
      <c r="I136" s="120"/>
      <c r="J136" s="187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120"/>
      <c r="V136" s="204"/>
      <c r="W136" s="69"/>
      <c r="X136" s="69"/>
      <c r="Y136" s="69"/>
      <c r="Z136" s="69"/>
      <c r="AA136" s="69"/>
      <c r="AB136" s="69"/>
      <c r="AC136" s="72"/>
      <c r="AD136" s="6"/>
      <c r="AE136" s="205"/>
      <c r="AF136" s="69"/>
      <c r="AG136" s="69"/>
      <c r="AH136" s="69"/>
      <c r="AI136" s="69"/>
      <c r="AJ136" s="69"/>
      <c r="AK136" s="120"/>
      <c r="AL136" s="201"/>
      <c r="AM136" s="202"/>
      <c r="AN136" s="69"/>
      <c r="AO136" s="120"/>
      <c r="AP136" s="203" t="str">
        <f t="shared" si="17"/>
        <v/>
      </c>
      <c r="AQ136" s="69"/>
      <c r="AR136" s="72"/>
      <c r="AS136" s="6"/>
    </row>
    <row r="137" ht="17.25" customHeight="1">
      <c r="A137" s="6"/>
      <c r="B137" s="181"/>
      <c r="C137" s="69"/>
      <c r="D137" s="69"/>
      <c r="E137" s="120"/>
      <c r="F137" s="100" t="str">
        <f t="shared" si="16"/>
        <v>$</v>
      </c>
      <c r="G137" s="115"/>
      <c r="H137" s="69"/>
      <c r="I137" s="120"/>
      <c r="J137" s="187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120"/>
      <c r="V137" s="204"/>
      <c r="W137" s="69"/>
      <c r="X137" s="69"/>
      <c r="Y137" s="69"/>
      <c r="Z137" s="69"/>
      <c r="AA137" s="69"/>
      <c r="AB137" s="69"/>
      <c r="AC137" s="72"/>
      <c r="AD137" s="6"/>
      <c r="AE137" s="205"/>
      <c r="AF137" s="69"/>
      <c r="AG137" s="69"/>
      <c r="AH137" s="69"/>
      <c r="AI137" s="69"/>
      <c r="AJ137" s="69"/>
      <c r="AK137" s="120"/>
      <c r="AL137" s="201"/>
      <c r="AM137" s="202"/>
      <c r="AN137" s="69"/>
      <c r="AO137" s="120"/>
      <c r="AP137" s="203" t="str">
        <f t="shared" si="17"/>
        <v/>
      </c>
      <c r="AQ137" s="69"/>
      <c r="AR137" s="72"/>
      <c r="AS137" s="6"/>
    </row>
    <row r="138" ht="17.25" customHeight="1">
      <c r="A138" s="6"/>
      <c r="B138" s="181"/>
      <c r="C138" s="69"/>
      <c r="D138" s="69"/>
      <c r="E138" s="120"/>
      <c r="F138" s="100" t="str">
        <f t="shared" si="16"/>
        <v>$</v>
      </c>
      <c r="G138" s="115"/>
      <c r="H138" s="69"/>
      <c r="I138" s="120"/>
      <c r="J138" s="187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120"/>
      <c r="V138" s="204"/>
      <c r="W138" s="69"/>
      <c r="X138" s="69"/>
      <c r="Y138" s="69"/>
      <c r="Z138" s="69"/>
      <c r="AA138" s="69"/>
      <c r="AB138" s="69"/>
      <c r="AC138" s="72"/>
      <c r="AD138" s="6"/>
      <c r="AE138" s="205"/>
      <c r="AF138" s="69"/>
      <c r="AG138" s="69"/>
      <c r="AH138" s="69"/>
      <c r="AI138" s="69"/>
      <c r="AJ138" s="69"/>
      <c r="AK138" s="120"/>
      <c r="AL138" s="201"/>
      <c r="AM138" s="202"/>
      <c r="AN138" s="69"/>
      <c r="AO138" s="120"/>
      <c r="AP138" s="203" t="str">
        <f t="shared" si="17"/>
        <v/>
      </c>
      <c r="AQ138" s="69"/>
      <c r="AR138" s="72"/>
      <c r="AS138" s="6"/>
    </row>
    <row r="139" ht="17.25" customHeight="1">
      <c r="A139" s="6"/>
      <c r="B139" s="181"/>
      <c r="C139" s="69"/>
      <c r="D139" s="69"/>
      <c r="E139" s="120"/>
      <c r="F139" s="100" t="str">
        <f t="shared" si="16"/>
        <v>$</v>
      </c>
      <c r="G139" s="115"/>
      <c r="H139" s="69"/>
      <c r="I139" s="120"/>
      <c r="J139" s="187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120"/>
      <c r="V139" s="204"/>
      <c r="W139" s="69"/>
      <c r="X139" s="69"/>
      <c r="Y139" s="69"/>
      <c r="Z139" s="69"/>
      <c r="AA139" s="69"/>
      <c r="AB139" s="69"/>
      <c r="AC139" s="72"/>
      <c r="AD139" s="6"/>
      <c r="AE139" s="205"/>
      <c r="AF139" s="69"/>
      <c r="AG139" s="69"/>
      <c r="AH139" s="69"/>
      <c r="AI139" s="69"/>
      <c r="AJ139" s="69"/>
      <c r="AK139" s="120"/>
      <c r="AL139" s="201"/>
      <c r="AM139" s="202"/>
      <c r="AN139" s="69"/>
      <c r="AO139" s="120"/>
      <c r="AP139" s="203" t="str">
        <f t="shared" si="17"/>
        <v/>
      </c>
      <c r="AQ139" s="69"/>
      <c r="AR139" s="72"/>
      <c r="AS139" s="6"/>
    </row>
    <row r="140" ht="17.25" customHeight="1">
      <c r="A140" s="6"/>
      <c r="B140" s="181"/>
      <c r="C140" s="69"/>
      <c r="D140" s="69"/>
      <c r="E140" s="120"/>
      <c r="F140" s="100" t="str">
        <f t="shared" si="16"/>
        <v>$</v>
      </c>
      <c r="G140" s="115"/>
      <c r="H140" s="69"/>
      <c r="I140" s="120"/>
      <c r="J140" s="187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120"/>
      <c r="V140" s="204"/>
      <c r="W140" s="69"/>
      <c r="X140" s="69"/>
      <c r="Y140" s="69"/>
      <c r="Z140" s="69"/>
      <c r="AA140" s="69"/>
      <c r="AB140" s="69"/>
      <c r="AC140" s="72"/>
      <c r="AD140" s="6"/>
      <c r="AE140" s="205"/>
      <c r="AF140" s="69"/>
      <c r="AG140" s="69"/>
      <c r="AH140" s="69"/>
      <c r="AI140" s="69"/>
      <c r="AJ140" s="69"/>
      <c r="AK140" s="120"/>
      <c r="AL140" s="201"/>
      <c r="AM140" s="202"/>
      <c r="AN140" s="69"/>
      <c r="AO140" s="120"/>
      <c r="AP140" s="203" t="str">
        <f t="shared" si="17"/>
        <v/>
      </c>
      <c r="AQ140" s="69"/>
      <c r="AR140" s="72"/>
      <c r="AS140" s="6"/>
    </row>
    <row r="141" ht="17.25" customHeight="1">
      <c r="A141" s="6"/>
      <c r="B141" s="181"/>
      <c r="C141" s="69"/>
      <c r="D141" s="69"/>
      <c r="E141" s="120"/>
      <c r="F141" s="100" t="str">
        <f t="shared" si="16"/>
        <v>$</v>
      </c>
      <c r="G141" s="115"/>
      <c r="H141" s="69"/>
      <c r="I141" s="120"/>
      <c r="J141" s="187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120"/>
      <c r="V141" s="204"/>
      <c r="W141" s="69"/>
      <c r="X141" s="69"/>
      <c r="Y141" s="69"/>
      <c r="Z141" s="69"/>
      <c r="AA141" s="69"/>
      <c r="AB141" s="69"/>
      <c r="AC141" s="72"/>
      <c r="AD141" s="6"/>
      <c r="AE141" s="205"/>
      <c r="AF141" s="69"/>
      <c r="AG141" s="69"/>
      <c r="AH141" s="69"/>
      <c r="AI141" s="69"/>
      <c r="AJ141" s="69"/>
      <c r="AK141" s="120"/>
      <c r="AL141" s="201"/>
      <c r="AM141" s="202"/>
      <c r="AN141" s="69"/>
      <c r="AO141" s="120"/>
      <c r="AP141" s="203" t="str">
        <f t="shared" si="17"/>
        <v/>
      </c>
      <c r="AQ141" s="69"/>
      <c r="AR141" s="72"/>
      <c r="AS141" s="6"/>
    </row>
    <row r="142" ht="17.25" customHeight="1">
      <c r="A142" s="6"/>
      <c r="B142" s="181"/>
      <c r="C142" s="69"/>
      <c r="D142" s="69"/>
      <c r="E142" s="120"/>
      <c r="F142" s="100" t="str">
        <f t="shared" si="16"/>
        <v>$</v>
      </c>
      <c r="G142" s="115"/>
      <c r="H142" s="69"/>
      <c r="I142" s="120"/>
      <c r="J142" s="187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120"/>
      <c r="V142" s="204"/>
      <c r="W142" s="69"/>
      <c r="X142" s="69"/>
      <c r="Y142" s="69"/>
      <c r="Z142" s="69"/>
      <c r="AA142" s="69"/>
      <c r="AB142" s="69"/>
      <c r="AC142" s="72"/>
      <c r="AD142" s="6"/>
      <c r="AE142" s="205"/>
      <c r="AF142" s="69"/>
      <c r="AG142" s="69"/>
      <c r="AH142" s="69"/>
      <c r="AI142" s="69"/>
      <c r="AJ142" s="69"/>
      <c r="AK142" s="120"/>
      <c r="AL142" s="201"/>
      <c r="AM142" s="202"/>
      <c r="AN142" s="69"/>
      <c r="AO142" s="120"/>
      <c r="AP142" s="203" t="str">
        <f t="shared" si="17"/>
        <v/>
      </c>
      <c r="AQ142" s="69"/>
      <c r="AR142" s="72"/>
      <c r="AS142" s="6"/>
    </row>
    <row r="143" ht="17.25" customHeight="1">
      <c r="A143" s="6"/>
      <c r="B143" s="181"/>
      <c r="C143" s="69"/>
      <c r="D143" s="69"/>
      <c r="E143" s="120"/>
      <c r="F143" s="100" t="str">
        <f t="shared" si="16"/>
        <v>$</v>
      </c>
      <c r="G143" s="115"/>
      <c r="H143" s="69"/>
      <c r="I143" s="120"/>
      <c r="J143" s="187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120"/>
      <c r="V143" s="204"/>
      <c r="W143" s="69"/>
      <c r="X143" s="69"/>
      <c r="Y143" s="69"/>
      <c r="Z143" s="69"/>
      <c r="AA143" s="69"/>
      <c r="AB143" s="69"/>
      <c r="AC143" s="72"/>
      <c r="AD143" s="6"/>
      <c r="AE143" s="205"/>
      <c r="AF143" s="69"/>
      <c r="AG143" s="69"/>
      <c r="AH143" s="69"/>
      <c r="AI143" s="69"/>
      <c r="AJ143" s="69"/>
      <c r="AK143" s="120"/>
      <c r="AL143" s="201"/>
      <c r="AM143" s="202"/>
      <c r="AN143" s="69"/>
      <c r="AO143" s="120"/>
      <c r="AP143" s="203" t="str">
        <f t="shared" si="17"/>
        <v/>
      </c>
      <c r="AQ143" s="69"/>
      <c r="AR143" s="72"/>
      <c r="AS143" s="6"/>
    </row>
    <row r="144" ht="17.25" customHeight="1">
      <c r="A144" s="6"/>
      <c r="B144" s="181"/>
      <c r="C144" s="69"/>
      <c r="D144" s="69"/>
      <c r="E144" s="120"/>
      <c r="F144" s="100" t="str">
        <f t="shared" si="16"/>
        <v>$</v>
      </c>
      <c r="G144" s="115"/>
      <c r="H144" s="69"/>
      <c r="I144" s="120"/>
      <c r="J144" s="187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120"/>
      <c r="V144" s="204"/>
      <c r="W144" s="69"/>
      <c r="X144" s="69"/>
      <c r="Y144" s="69"/>
      <c r="Z144" s="69"/>
      <c r="AA144" s="69"/>
      <c r="AB144" s="69"/>
      <c r="AC144" s="72"/>
      <c r="AD144" s="6"/>
      <c r="AE144" s="205"/>
      <c r="AF144" s="69"/>
      <c r="AG144" s="69"/>
      <c r="AH144" s="69"/>
      <c r="AI144" s="69"/>
      <c r="AJ144" s="69"/>
      <c r="AK144" s="120"/>
      <c r="AL144" s="201"/>
      <c r="AM144" s="202"/>
      <c r="AN144" s="69"/>
      <c r="AO144" s="120"/>
      <c r="AP144" s="203" t="str">
        <f t="shared" si="17"/>
        <v/>
      </c>
      <c r="AQ144" s="69"/>
      <c r="AR144" s="72"/>
      <c r="AS144" s="6"/>
    </row>
    <row r="145" ht="17.25" customHeight="1">
      <c r="A145" s="6"/>
      <c r="B145" s="181"/>
      <c r="C145" s="69"/>
      <c r="D145" s="69"/>
      <c r="E145" s="120"/>
      <c r="F145" s="100" t="str">
        <f t="shared" si="16"/>
        <v>$</v>
      </c>
      <c r="G145" s="115"/>
      <c r="H145" s="69"/>
      <c r="I145" s="120"/>
      <c r="J145" s="187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120"/>
      <c r="V145" s="204"/>
      <c r="W145" s="69"/>
      <c r="X145" s="69"/>
      <c r="Y145" s="69"/>
      <c r="Z145" s="69"/>
      <c r="AA145" s="69"/>
      <c r="AB145" s="69"/>
      <c r="AC145" s="72"/>
      <c r="AD145" s="6"/>
      <c r="AE145" s="205"/>
      <c r="AF145" s="69"/>
      <c r="AG145" s="69"/>
      <c r="AH145" s="69"/>
      <c r="AI145" s="69"/>
      <c r="AJ145" s="69"/>
      <c r="AK145" s="120"/>
      <c r="AL145" s="201"/>
      <c r="AM145" s="202"/>
      <c r="AN145" s="69"/>
      <c r="AO145" s="120"/>
      <c r="AP145" s="203" t="str">
        <f t="shared" si="17"/>
        <v/>
      </c>
      <c r="AQ145" s="69"/>
      <c r="AR145" s="72"/>
      <c r="AS145" s="6"/>
    </row>
    <row r="146" ht="17.25" customHeight="1">
      <c r="A146" s="6"/>
      <c r="B146" s="181"/>
      <c r="C146" s="69"/>
      <c r="D146" s="69"/>
      <c r="E146" s="120"/>
      <c r="F146" s="100" t="str">
        <f t="shared" si="16"/>
        <v>$</v>
      </c>
      <c r="G146" s="115"/>
      <c r="H146" s="69"/>
      <c r="I146" s="120"/>
      <c r="J146" s="187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120"/>
      <c r="V146" s="204"/>
      <c r="W146" s="69"/>
      <c r="X146" s="69"/>
      <c r="Y146" s="69"/>
      <c r="Z146" s="69"/>
      <c r="AA146" s="69"/>
      <c r="AB146" s="69"/>
      <c r="AC146" s="72"/>
      <c r="AD146" s="6"/>
      <c r="AE146" s="205"/>
      <c r="AF146" s="69"/>
      <c r="AG146" s="69"/>
      <c r="AH146" s="69"/>
      <c r="AI146" s="69"/>
      <c r="AJ146" s="69"/>
      <c r="AK146" s="120"/>
      <c r="AL146" s="201"/>
      <c r="AM146" s="202"/>
      <c r="AN146" s="69"/>
      <c r="AO146" s="120"/>
      <c r="AP146" s="203" t="str">
        <f t="shared" si="17"/>
        <v/>
      </c>
      <c r="AQ146" s="69"/>
      <c r="AR146" s="72"/>
      <c r="AS146" s="6"/>
    </row>
    <row r="147" ht="17.25" customHeight="1">
      <c r="A147" s="6"/>
      <c r="B147" s="181"/>
      <c r="C147" s="69"/>
      <c r="D147" s="69"/>
      <c r="E147" s="120"/>
      <c r="F147" s="100" t="str">
        <f t="shared" si="16"/>
        <v>$</v>
      </c>
      <c r="G147" s="115"/>
      <c r="H147" s="69"/>
      <c r="I147" s="120"/>
      <c r="J147" s="187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120"/>
      <c r="V147" s="204"/>
      <c r="W147" s="69"/>
      <c r="X147" s="69"/>
      <c r="Y147" s="69"/>
      <c r="Z147" s="69"/>
      <c r="AA147" s="69"/>
      <c r="AB147" s="69"/>
      <c r="AC147" s="72"/>
      <c r="AD147" s="6"/>
      <c r="AE147" s="205"/>
      <c r="AF147" s="69"/>
      <c r="AG147" s="69"/>
      <c r="AH147" s="69"/>
      <c r="AI147" s="69"/>
      <c r="AJ147" s="69"/>
      <c r="AK147" s="120"/>
      <c r="AL147" s="201"/>
      <c r="AM147" s="202"/>
      <c r="AN147" s="69"/>
      <c r="AO147" s="120"/>
      <c r="AP147" s="203" t="str">
        <f t="shared" si="17"/>
        <v/>
      </c>
      <c r="AQ147" s="69"/>
      <c r="AR147" s="72"/>
      <c r="AS147" s="6"/>
    </row>
    <row r="148" ht="17.25" customHeight="1">
      <c r="A148" s="6"/>
      <c r="B148" s="181"/>
      <c r="C148" s="69"/>
      <c r="D148" s="69"/>
      <c r="E148" s="120"/>
      <c r="F148" s="100" t="str">
        <f t="shared" si="16"/>
        <v>$</v>
      </c>
      <c r="G148" s="115"/>
      <c r="H148" s="69"/>
      <c r="I148" s="120"/>
      <c r="J148" s="187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120"/>
      <c r="V148" s="204"/>
      <c r="W148" s="69"/>
      <c r="X148" s="69"/>
      <c r="Y148" s="69"/>
      <c r="Z148" s="69"/>
      <c r="AA148" s="69"/>
      <c r="AB148" s="69"/>
      <c r="AC148" s="72"/>
      <c r="AD148" s="6"/>
      <c r="AE148" s="205"/>
      <c r="AF148" s="69"/>
      <c r="AG148" s="69"/>
      <c r="AH148" s="69"/>
      <c r="AI148" s="69"/>
      <c r="AJ148" s="69"/>
      <c r="AK148" s="120"/>
      <c r="AL148" s="201"/>
      <c r="AM148" s="202"/>
      <c r="AN148" s="69"/>
      <c r="AO148" s="120"/>
      <c r="AP148" s="203" t="str">
        <f t="shared" si="17"/>
        <v/>
      </c>
      <c r="AQ148" s="69"/>
      <c r="AR148" s="72"/>
      <c r="AS148" s="6"/>
    </row>
    <row r="149" ht="17.25" customHeight="1">
      <c r="A149" s="6"/>
      <c r="B149" s="181"/>
      <c r="C149" s="69"/>
      <c r="D149" s="69"/>
      <c r="E149" s="120"/>
      <c r="F149" s="100" t="str">
        <f t="shared" si="16"/>
        <v>$</v>
      </c>
      <c r="G149" s="115"/>
      <c r="H149" s="69"/>
      <c r="I149" s="120"/>
      <c r="J149" s="187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120"/>
      <c r="V149" s="204"/>
      <c r="W149" s="69"/>
      <c r="X149" s="69"/>
      <c r="Y149" s="69"/>
      <c r="Z149" s="69"/>
      <c r="AA149" s="69"/>
      <c r="AB149" s="69"/>
      <c r="AC149" s="72"/>
      <c r="AD149" s="6"/>
      <c r="AE149" s="205"/>
      <c r="AF149" s="69"/>
      <c r="AG149" s="69"/>
      <c r="AH149" s="69"/>
      <c r="AI149" s="69"/>
      <c r="AJ149" s="69"/>
      <c r="AK149" s="120"/>
      <c r="AL149" s="201"/>
      <c r="AM149" s="202"/>
      <c r="AN149" s="69"/>
      <c r="AO149" s="120"/>
      <c r="AP149" s="203" t="str">
        <f t="shared" si="17"/>
        <v/>
      </c>
      <c r="AQ149" s="69"/>
      <c r="AR149" s="72"/>
      <c r="AS149" s="6"/>
    </row>
    <row r="150" ht="17.25" customHeight="1">
      <c r="A150" s="6"/>
      <c r="B150" s="181"/>
      <c r="C150" s="69"/>
      <c r="D150" s="69"/>
      <c r="E150" s="120"/>
      <c r="F150" s="100" t="str">
        <f t="shared" si="16"/>
        <v>$</v>
      </c>
      <c r="G150" s="115"/>
      <c r="H150" s="69"/>
      <c r="I150" s="120"/>
      <c r="J150" s="187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120"/>
      <c r="V150" s="204"/>
      <c r="W150" s="69"/>
      <c r="X150" s="69"/>
      <c r="Y150" s="69"/>
      <c r="Z150" s="69"/>
      <c r="AA150" s="69"/>
      <c r="AB150" s="69"/>
      <c r="AC150" s="72"/>
      <c r="AD150" s="6"/>
      <c r="AE150" s="205"/>
      <c r="AF150" s="69"/>
      <c r="AG150" s="69"/>
      <c r="AH150" s="69"/>
      <c r="AI150" s="69"/>
      <c r="AJ150" s="69"/>
      <c r="AK150" s="120"/>
      <c r="AL150" s="201"/>
      <c r="AM150" s="202"/>
      <c r="AN150" s="69"/>
      <c r="AO150" s="120"/>
      <c r="AP150" s="203" t="str">
        <f t="shared" si="17"/>
        <v/>
      </c>
      <c r="AQ150" s="69"/>
      <c r="AR150" s="72"/>
      <c r="AS150" s="6"/>
    </row>
    <row r="151" ht="17.25" customHeight="1">
      <c r="A151" s="6"/>
      <c r="B151" s="181"/>
      <c r="C151" s="69"/>
      <c r="D151" s="69"/>
      <c r="E151" s="120"/>
      <c r="F151" s="100" t="str">
        <f t="shared" si="16"/>
        <v>$</v>
      </c>
      <c r="G151" s="115"/>
      <c r="H151" s="69"/>
      <c r="I151" s="120"/>
      <c r="J151" s="187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120"/>
      <c r="V151" s="204"/>
      <c r="W151" s="69"/>
      <c r="X151" s="69"/>
      <c r="Y151" s="69"/>
      <c r="Z151" s="69"/>
      <c r="AA151" s="69"/>
      <c r="AB151" s="69"/>
      <c r="AC151" s="72"/>
      <c r="AD151" s="6"/>
      <c r="AE151" s="205"/>
      <c r="AF151" s="69"/>
      <c r="AG151" s="69"/>
      <c r="AH151" s="69"/>
      <c r="AI151" s="69"/>
      <c r="AJ151" s="69"/>
      <c r="AK151" s="120"/>
      <c r="AL151" s="201"/>
      <c r="AM151" s="202"/>
      <c r="AN151" s="69"/>
      <c r="AO151" s="120"/>
      <c r="AP151" s="203" t="str">
        <f t="shared" si="17"/>
        <v/>
      </c>
      <c r="AQ151" s="69"/>
      <c r="AR151" s="72"/>
      <c r="AS151" s="6"/>
    </row>
    <row r="152" ht="17.25" customHeight="1">
      <c r="A152" s="6"/>
      <c r="B152" s="181"/>
      <c r="C152" s="69"/>
      <c r="D152" s="69"/>
      <c r="E152" s="120"/>
      <c r="F152" s="100" t="str">
        <f t="shared" si="16"/>
        <v>$</v>
      </c>
      <c r="G152" s="115"/>
      <c r="H152" s="69"/>
      <c r="I152" s="120"/>
      <c r="J152" s="187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120"/>
      <c r="V152" s="204"/>
      <c r="W152" s="69"/>
      <c r="X152" s="69"/>
      <c r="Y152" s="69"/>
      <c r="Z152" s="69"/>
      <c r="AA152" s="69"/>
      <c r="AB152" s="69"/>
      <c r="AC152" s="72"/>
      <c r="AD152" s="6"/>
      <c r="AE152" s="205"/>
      <c r="AF152" s="69"/>
      <c r="AG152" s="69"/>
      <c r="AH152" s="69"/>
      <c r="AI152" s="69"/>
      <c r="AJ152" s="69"/>
      <c r="AK152" s="120"/>
      <c r="AL152" s="201"/>
      <c r="AM152" s="202"/>
      <c r="AN152" s="69"/>
      <c r="AO152" s="120"/>
      <c r="AP152" s="203" t="str">
        <f t="shared" si="17"/>
        <v/>
      </c>
      <c r="AQ152" s="69"/>
      <c r="AR152" s="72"/>
      <c r="AS152" s="6"/>
    </row>
    <row r="153" ht="17.25" customHeight="1">
      <c r="A153" s="6"/>
      <c r="B153" s="181"/>
      <c r="C153" s="69"/>
      <c r="D153" s="69"/>
      <c r="E153" s="120"/>
      <c r="F153" s="100" t="str">
        <f t="shared" si="16"/>
        <v>$</v>
      </c>
      <c r="G153" s="115"/>
      <c r="H153" s="69"/>
      <c r="I153" s="120"/>
      <c r="J153" s="187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120"/>
      <c r="V153" s="204"/>
      <c r="W153" s="69"/>
      <c r="X153" s="69"/>
      <c r="Y153" s="69"/>
      <c r="Z153" s="69"/>
      <c r="AA153" s="69"/>
      <c r="AB153" s="69"/>
      <c r="AC153" s="72"/>
      <c r="AD153" s="6"/>
      <c r="AE153" s="205"/>
      <c r="AF153" s="69"/>
      <c r="AG153" s="69"/>
      <c r="AH153" s="69"/>
      <c r="AI153" s="69"/>
      <c r="AJ153" s="69"/>
      <c r="AK153" s="120"/>
      <c r="AL153" s="201"/>
      <c r="AM153" s="202"/>
      <c r="AN153" s="69"/>
      <c r="AO153" s="120"/>
      <c r="AP153" s="203" t="str">
        <f t="shared" si="17"/>
        <v/>
      </c>
      <c r="AQ153" s="69"/>
      <c r="AR153" s="72"/>
      <c r="AS153" s="6"/>
    </row>
    <row r="154" ht="17.25" customHeight="1">
      <c r="A154" s="6"/>
      <c r="B154" s="181"/>
      <c r="C154" s="69"/>
      <c r="D154" s="69"/>
      <c r="E154" s="120"/>
      <c r="F154" s="100" t="str">
        <f t="shared" si="16"/>
        <v>$</v>
      </c>
      <c r="G154" s="115"/>
      <c r="H154" s="69"/>
      <c r="I154" s="120"/>
      <c r="J154" s="187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120"/>
      <c r="V154" s="204"/>
      <c r="W154" s="69"/>
      <c r="X154" s="69"/>
      <c r="Y154" s="69"/>
      <c r="Z154" s="69"/>
      <c r="AA154" s="69"/>
      <c r="AB154" s="69"/>
      <c r="AC154" s="72"/>
      <c r="AD154" s="6"/>
      <c r="AE154" s="205"/>
      <c r="AF154" s="69"/>
      <c r="AG154" s="69"/>
      <c r="AH154" s="69"/>
      <c r="AI154" s="69"/>
      <c r="AJ154" s="69"/>
      <c r="AK154" s="120"/>
      <c r="AL154" s="201"/>
      <c r="AM154" s="202"/>
      <c r="AN154" s="69"/>
      <c r="AO154" s="120"/>
      <c r="AP154" s="203" t="str">
        <f t="shared" si="17"/>
        <v/>
      </c>
      <c r="AQ154" s="69"/>
      <c r="AR154" s="72"/>
      <c r="AS154" s="6"/>
    </row>
    <row r="155" ht="17.25" customHeight="1">
      <c r="A155" s="6"/>
      <c r="B155" s="181"/>
      <c r="C155" s="69"/>
      <c r="D155" s="69"/>
      <c r="E155" s="120"/>
      <c r="F155" s="100" t="str">
        <f t="shared" si="16"/>
        <v>$</v>
      </c>
      <c r="G155" s="115"/>
      <c r="H155" s="69"/>
      <c r="I155" s="120"/>
      <c r="J155" s="187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120"/>
      <c r="V155" s="204"/>
      <c r="W155" s="69"/>
      <c r="X155" s="69"/>
      <c r="Y155" s="69"/>
      <c r="Z155" s="69"/>
      <c r="AA155" s="69"/>
      <c r="AB155" s="69"/>
      <c r="AC155" s="72"/>
      <c r="AD155" s="6"/>
      <c r="AE155" s="205"/>
      <c r="AF155" s="69"/>
      <c r="AG155" s="69"/>
      <c r="AH155" s="69"/>
      <c r="AI155" s="69"/>
      <c r="AJ155" s="69"/>
      <c r="AK155" s="120"/>
      <c r="AL155" s="201"/>
      <c r="AM155" s="202"/>
      <c r="AN155" s="69"/>
      <c r="AO155" s="120"/>
      <c r="AP155" s="203" t="str">
        <f t="shared" si="17"/>
        <v/>
      </c>
      <c r="AQ155" s="69"/>
      <c r="AR155" s="72"/>
      <c r="AS155" s="6"/>
    </row>
    <row r="156" ht="17.25" customHeight="1">
      <c r="A156" s="6"/>
      <c r="B156" s="181"/>
      <c r="C156" s="69"/>
      <c r="D156" s="69"/>
      <c r="E156" s="120"/>
      <c r="F156" s="100" t="str">
        <f t="shared" si="16"/>
        <v>$</v>
      </c>
      <c r="G156" s="115"/>
      <c r="H156" s="69"/>
      <c r="I156" s="120"/>
      <c r="J156" s="187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120"/>
      <c r="V156" s="204"/>
      <c r="W156" s="69"/>
      <c r="X156" s="69"/>
      <c r="Y156" s="69"/>
      <c r="Z156" s="69"/>
      <c r="AA156" s="69"/>
      <c r="AB156" s="69"/>
      <c r="AC156" s="72"/>
      <c r="AD156" s="6"/>
      <c r="AE156" s="205"/>
      <c r="AF156" s="69"/>
      <c r="AG156" s="69"/>
      <c r="AH156" s="69"/>
      <c r="AI156" s="69"/>
      <c r="AJ156" s="69"/>
      <c r="AK156" s="120"/>
      <c r="AL156" s="201"/>
      <c r="AM156" s="202"/>
      <c r="AN156" s="69"/>
      <c r="AO156" s="120"/>
      <c r="AP156" s="203" t="str">
        <f t="shared" si="17"/>
        <v/>
      </c>
      <c r="AQ156" s="69"/>
      <c r="AR156" s="72"/>
      <c r="AS156" s="6"/>
    </row>
    <row r="157" ht="17.25" customHeight="1">
      <c r="A157" s="6"/>
      <c r="B157" s="181"/>
      <c r="C157" s="69"/>
      <c r="D157" s="69"/>
      <c r="E157" s="120"/>
      <c r="F157" s="100" t="str">
        <f t="shared" si="16"/>
        <v>$</v>
      </c>
      <c r="G157" s="115"/>
      <c r="H157" s="69"/>
      <c r="I157" s="120"/>
      <c r="J157" s="187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120"/>
      <c r="V157" s="204"/>
      <c r="W157" s="69"/>
      <c r="X157" s="69"/>
      <c r="Y157" s="69"/>
      <c r="Z157" s="69"/>
      <c r="AA157" s="69"/>
      <c r="AB157" s="69"/>
      <c r="AC157" s="72"/>
      <c r="AD157" s="6"/>
      <c r="AE157" s="205"/>
      <c r="AF157" s="69"/>
      <c r="AG157" s="69"/>
      <c r="AH157" s="69"/>
      <c r="AI157" s="69"/>
      <c r="AJ157" s="69"/>
      <c r="AK157" s="120"/>
      <c r="AL157" s="201"/>
      <c r="AM157" s="202"/>
      <c r="AN157" s="69"/>
      <c r="AO157" s="120"/>
      <c r="AP157" s="203" t="str">
        <f t="shared" si="17"/>
        <v/>
      </c>
      <c r="AQ157" s="69"/>
      <c r="AR157" s="72"/>
      <c r="AS157" s="6"/>
    </row>
    <row r="158" ht="17.25" customHeight="1">
      <c r="A158" s="6"/>
      <c r="B158" s="181"/>
      <c r="C158" s="69"/>
      <c r="D158" s="69"/>
      <c r="E158" s="120"/>
      <c r="F158" s="100" t="str">
        <f t="shared" si="16"/>
        <v>$</v>
      </c>
      <c r="G158" s="115"/>
      <c r="H158" s="69"/>
      <c r="I158" s="120"/>
      <c r="J158" s="187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120"/>
      <c r="V158" s="204"/>
      <c r="W158" s="69"/>
      <c r="X158" s="69"/>
      <c r="Y158" s="69"/>
      <c r="Z158" s="69"/>
      <c r="AA158" s="69"/>
      <c r="AB158" s="69"/>
      <c r="AC158" s="72"/>
      <c r="AD158" s="6"/>
      <c r="AE158" s="205"/>
      <c r="AF158" s="69"/>
      <c r="AG158" s="69"/>
      <c r="AH158" s="69"/>
      <c r="AI158" s="69"/>
      <c r="AJ158" s="69"/>
      <c r="AK158" s="120"/>
      <c r="AL158" s="201"/>
      <c r="AM158" s="202"/>
      <c r="AN158" s="69"/>
      <c r="AO158" s="120"/>
      <c r="AP158" s="203" t="str">
        <f t="shared" si="17"/>
        <v/>
      </c>
      <c r="AQ158" s="69"/>
      <c r="AR158" s="72"/>
      <c r="AS158" s="6"/>
    </row>
    <row r="159" ht="17.25" customHeight="1">
      <c r="A159" s="6"/>
      <c r="B159" s="181"/>
      <c r="C159" s="69"/>
      <c r="D159" s="69"/>
      <c r="E159" s="120"/>
      <c r="F159" s="100" t="str">
        <f t="shared" si="16"/>
        <v>$</v>
      </c>
      <c r="G159" s="115"/>
      <c r="H159" s="69"/>
      <c r="I159" s="120"/>
      <c r="J159" s="187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120"/>
      <c r="V159" s="204"/>
      <c r="W159" s="69"/>
      <c r="X159" s="69"/>
      <c r="Y159" s="69"/>
      <c r="Z159" s="69"/>
      <c r="AA159" s="69"/>
      <c r="AB159" s="69"/>
      <c r="AC159" s="72"/>
      <c r="AD159" s="6"/>
      <c r="AE159" s="205"/>
      <c r="AF159" s="69"/>
      <c r="AG159" s="69"/>
      <c r="AH159" s="69"/>
      <c r="AI159" s="69"/>
      <c r="AJ159" s="69"/>
      <c r="AK159" s="120"/>
      <c r="AL159" s="201"/>
      <c r="AM159" s="202"/>
      <c r="AN159" s="69"/>
      <c r="AO159" s="120"/>
      <c r="AP159" s="203" t="str">
        <f t="shared" si="17"/>
        <v/>
      </c>
      <c r="AQ159" s="69"/>
      <c r="AR159" s="72"/>
      <c r="AS159" s="6"/>
    </row>
    <row r="160" ht="17.25" customHeight="1">
      <c r="A160" s="6"/>
      <c r="B160" s="181"/>
      <c r="C160" s="69"/>
      <c r="D160" s="69"/>
      <c r="E160" s="120"/>
      <c r="F160" s="100" t="str">
        <f t="shared" si="16"/>
        <v>$</v>
      </c>
      <c r="G160" s="115"/>
      <c r="H160" s="69"/>
      <c r="I160" s="120"/>
      <c r="J160" s="187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120"/>
      <c r="V160" s="204"/>
      <c r="W160" s="69"/>
      <c r="X160" s="69"/>
      <c r="Y160" s="69"/>
      <c r="Z160" s="69"/>
      <c r="AA160" s="69"/>
      <c r="AB160" s="69"/>
      <c r="AC160" s="72"/>
      <c r="AD160" s="6"/>
      <c r="AE160" s="205"/>
      <c r="AF160" s="69"/>
      <c r="AG160" s="69"/>
      <c r="AH160" s="69"/>
      <c r="AI160" s="69"/>
      <c r="AJ160" s="69"/>
      <c r="AK160" s="120"/>
      <c r="AL160" s="201"/>
      <c r="AM160" s="202"/>
      <c r="AN160" s="69"/>
      <c r="AO160" s="120"/>
      <c r="AP160" s="203" t="str">
        <f t="shared" si="17"/>
        <v/>
      </c>
      <c r="AQ160" s="69"/>
      <c r="AR160" s="72"/>
      <c r="AS160" s="6"/>
    </row>
    <row r="161" ht="17.25" customHeight="1">
      <c r="A161" s="6"/>
      <c r="B161" s="181"/>
      <c r="C161" s="69"/>
      <c r="D161" s="69"/>
      <c r="E161" s="120"/>
      <c r="F161" s="100" t="str">
        <f t="shared" si="16"/>
        <v>$</v>
      </c>
      <c r="G161" s="115"/>
      <c r="H161" s="69"/>
      <c r="I161" s="120"/>
      <c r="J161" s="187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120"/>
      <c r="V161" s="204"/>
      <c r="W161" s="69"/>
      <c r="X161" s="69"/>
      <c r="Y161" s="69"/>
      <c r="Z161" s="69"/>
      <c r="AA161" s="69"/>
      <c r="AB161" s="69"/>
      <c r="AC161" s="72"/>
      <c r="AD161" s="6"/>
      <c r="AE161" s="205"/>
      <c r="AF161" s="69"/>
      <c r="AG161" s="69"/>
      <c r="AH161" s="69"/>
      <c r="AI161" s="69"/>
      <c r="AJ161" s="69"/>
      <c r="AK161" s="120"/>
      <c r="AL161" s="201"/>
      <c r="AM161" s="202"/>
      <c r="AN161" s="69"/>
      <c r="AO161" s="120"/>
      <c r="AP161" s="203" t="str">
        <f t="shared" si="17"/>
        <v/>
      </c>
      <c r="AQ161" s="69"/>
      <c r="AR161" s="72"/>
      <c r="AS161" s="6"/>
    </row>
    <row r="162" ht="17.25" customHeight="1">
      <c r="A162" s="6"/>
      <c r="B162" s="181"/>
      <c r="C162" s="69"/>
      <c r="D162" s="69"/>
      <c r="E162" s="120"/>
      <c r="F162" s="100" t="str">
        <f t="shared" si="16"/>
        <v>$</v>
      </c>
      <c r="G162" s="115"/>
      <c r="H162" s="69"/>
      <c r="I162" s="120"/>
      <c r="J162" s="187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120"/>
      <c r="V162" s="204"/>
      <c r="W162" s="69"/>
      <c r="X162" s="69"/>
      <c r="Y162" s="69"/>
      <c r="Z162" s="69"/>
      <c r="AA162" s="69"/>
      <c r="AB162" s="69"/>
      <c r="AC162" s="72"/>
      <c r="AD162" s="6"/>
      <c r="AE162" s="205"/>
      <c r="AF162" s="69"/>
      <c r="AG162" s="69"/>
      <c r="AH162" s="69"/>
      <c r="AI162" s="69"/>
      <c r="AJ162" s="69"/>
      <c r="AK162" s="120"/>
      <c r="AL162" s="201"/>
      <c r="AM162" s="202"/>
      <c r="AN162" s="69"/>
      <c r="AO162" s="120"/>
      <c r="AP162" s="203" t="str">
        <f t="shared" si="17"/>
        <v/>
      </c>
      <c r="AQ162" s="69"/>
      <c r="AR162" s="72"/>
      <c r="AS162" s="6"/>
    </row>
    <row r="163" ht="17.25" customHeight="1">
      <c r="A163" s="6"/>
      <c r="B163" s="181"/>
      <c r="C163" s="69"/>
      <c r="D163" s="69"/>
      <c r="E163" s="120"/>
      <c r="F163" s="100" t="str">
        <f t="shared" si="16"/>
        <v>$</v>
      </c>
      <c r="G163" s="115"/>
      <c r="H163" s="69"/>
      <c r="I163" s="120"/>
      <c r="J163" s="187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120"/>
      <c r="V163" s="204"/>
      <c r="W163" s="69"/>
      <c r="X163" s="69"/>
      <c r="Y163" s="69"/>
      <c r="Z163" s="69"/>
      <c r="AA163" s="69"/>
      <c r="AB163" s="69"/>
      <c r="AC163" s="72"/>
      <c r="AD163" s="6"/>
      <c r="AE163" s="205"/>
      <c r="AF163" s="69"/>
      <c r="AG163" s="69"/>
      <c r="AH163" s="69"/>
      <c r="AI163" s="69"/>
      <c r="AJ163" s="69"/>
      <c r="AK163" s="120"/>
      <c r="AL163" s="201"/>
      <c r="AM163" s="202"/>
      <c r="AN163" s="69"/>
      <c r="AO163" s="120"/>
      <c r="AP163" s="203" t="str">
        <f t="shared" si="17"/>
        <v/>
      </c>
      <c r="AQ163" s="69"/>
      <c r="AR163" s="72"/>
      <c r="AS163" s="6"/>
    </row>
    <row r="164" ht="17.25" customHeight="1">
      <c r="A164" s="6"/>
      <c r="B164" s="181"/>
      <c r="C164" s="69"/>
      <c r="D164" s="69"/>
      <c r="E164" s="120"/>
      <c r="F164" s="100" t="str">
        <f t="shared" si="16"/>
        <v>$</v>
      </c>
      <c r="G164" s="115"/>
      <c r="H164" s="69"/>
      <c r="I164" s="120"/>
      <c r="J164" s="187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120"/>
      <c r="V164" s="204"/>
      <c r="W164" s="69"/>
      <c r="X164" s="69"/>
      <c r="Y164" s="69"/>
      <c r="Z164" s="69"/>
      <c r="AA164" s="69"/>
      <c r="AB164" s="69"/>
      <c r="AC164" s="72"/>
      <c r="AD164" s="6"/>
      <c r="AE164" s="205"/>
      <c r="AF164" s="69"/>
      <c r="AG164" s="69"/>
      <c r="AH164" s="69"/>
      <c r="AI164" s="69"/>
      <c r="AJ164" s="69"/>
      <c r="AK164" s="120"/>
      <c r="AL164" s="201"/>
      <c r="AM164" s="202"/>
      <c r="AN164" s="69"/>
      <c r="AO164" s="120"/>
      <c r="AP164" s="203" t="str">
        <f t="shared" si="17"/>
        <v/>
      </c>
      <c r="AQ164" s="69"/>
      <c r="AR164" s="72"/>
      <c r="AS164" s="6"/>
    </row>
    <row r="165" ht="17.25" customHeight="1">
      <c r="A165" s="6"/>
      <c r="B165" s="181"/>
      <c r="C165" s="69"/>
      <c r="D165" s="69"/>
      <c r="E165" s="120"/>
      <c r="F165" s="100" t="str">
        <f t="shared" si="16"/>
        <v>$</v>
      </c>
      <c r="G165" s="115"/>
      <c r="H165" s="69"/>
      <c r="I165" s="120"/>
      <c r="J165" s="187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120"/>
      <c r="V165" s="204"/>
      <c r="W165" s="69"/>
      <c r="X165" s="69"/>
      <c r="Y165" s="69"/>
      <c r="Z165" s="69"/>
      <c r="AA165" s="69"/>
      <c r="AB165" s="69"/>
      <c r="AC165" s="72"/>
      <c r="AD165" s="6"/>
      <c r="AE165" s="205"/>
      <c r="AF165" s="69"/>
      <c r="AG165" s="69"/>
      <c r="AH165" s="69"/>
      <c r="AI165" s="69"/>
      <c r="AJ165" s="69"/>
      <c r="AK165" s="120"/>
      <c r="AL165" s="201"/>
      <c r="AM165" s="202"/>
      <c r="AN165" s="69"/>
      <c r="AO165" s="120"/>
      <c r="AP165" s="203" t="str">
        <f t="shared" si="17"/>
        <v/>
      </c>
      <c r="AQ165" s="69"/>
      <c r="AR165" s="72"/>
      <c r="AS165" s="6"/>
    </row>
    <row r="166" ht="17.25" customHeight="1">
      <c r="A166" s="6"/>
      <c r="B166" s="181"/>
      <c r="C166" s="69"/>
      <c r="D166" s="69"/>
      <c r="E166" s="120"/>
      <c r="F166" s="100" t="str">
        <f t="shared" si="16"/>
        <v>$</v>
      </c>
      <c r="G166" s="115"/>
      <c r="H166" s="69"/>
      <c r="I166" s="120"/>
      <c r="J166" s="187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120"/>
      <c r="V166" s="183"/>
      <c r="W166" s="69"/>
      <c r="X166" s="69"/>
      <c r="Y166" s="69"/>
      <c r="Z166" s="69"/>
      <c r="AA166" s="69"/>
      <c r="AB166" s="69"/>
      <c r="AC166" s="72"/>
      <c r="AD166" s="6"/>
      <c r="AE166" s="205"/>
      <c r="AF166" s="69"/>
      <c r="AG166" s="69"/>
      <c r="AH166" s="69"/>
      <c r="AI166" s="69"/>
      <c r="AJ166" s="69"/>
      <c r="AK166" s="120"/>
      <c r="AL166" s="201"/>
      <c r="AM166" s="202"/>
      <c r="AN166" s="69"/>
      <c r="AO166" s="120"/>
      <c r="AP166" s="203" t="str">
        <f t="shared" si="17"/>
        <v/>
      </c>
      <c r="AQ166" s="69"/>
      <c r="AR166" s="72"/>
      <c r="AS166" s="6"/>
    </row>
    <row r="167" ht="17.25" customHeight="1">
      <c r="A167" s="6"/>
      <c r="B167" s="181"/>
      <c r="C167" s="69"/>
      <c r="D167" s="69"/>
      <c r="E167" s="120"/>
      <c r="F167" s="100" t="str">
        <f t="shared" si="16"/>
        <v>$</v>
      </c>
      <c r="G167" s="115"/>
      <c r="H167" s="69"/>
      <c r="I167" s="120"/>
      <c r="J167" s="187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120"/>
      <c r="V167" s="204"/>
      <c r="W167" s="69"/>
      <c r="X167" s="69"/>
      <c r="Y167" s="69"/>
      <c r="Z167" s="69"/>
      <c r="AA167" s="69"/>
      <c r="AB167" s="69"/>
      <c r="AC167" s="72"/>
      <c r="AD167" s="6"/>
      <c r="AE167" s="205"/>
      <c r="AF167" s="69"/>
      <c r="AG167" s="69"/>
      <c r="AH167" s="69"/>
      <c r="AI167" s="69"/>
      <c r="AJ167" s="69"/>
      <c r="AK167" s="120"/>
      <c r="AL167" s="201"/>
      <c r="AM167" s="202"/>
      <c r="AN167" s="69"/>
      <c r="AO167" s="120"/>
      <c r="AP167" s="203" t="str">
        <f t="shared" si="17"/>
        <v/>
      </c>
      <c r="AQ167" s="69"/>
      <c r="AR167" s="72"/>
      <c r="AS167" s="6"/>
    </row>
    <row r="168" ht="17.25" customHeight="1">
      <c r="A168" s="6"/>
      <c r="B168" s="181"/>
      <c r="C168" s="69"/>
      <c r="D168" s="69"/>
      <c r="E168" s="120"/>
      <c r="F168" s="100" t="str">
        <f t="shared" si="16"/>
        <v>$</v>
      </c>
      <c r="G168" s="115"/>
      <c r="H168" s="69"/>
      <c r="I168" s="120"/>
      <c r="J168" s="187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120"/>
      <c r="V168" s="204"/>
      <c r="W168" s="69"/>
      <c r="X168" s="69"/>
      <c r="Y168" s="69"/>
      <c r="Z168" s="69"/>
      <c r="AA168" s="69"/>
      <c r="AB168" s="69"/>
      <c r="AC168" s="72"/>
      <c r="AD168" s="6"/>
      <c r="AE168" s="205"/>
      <c r="AF168" s="69"/>
      <c r="AG168" s="69"/>
      <c r="AH168" s="69"/>
      <c r="AI168" s="69"/>
      <c r="AJ168" s="69"/>
      <c r="AK168" s="120"/>
      <c r="AL168" s="201"/>
      <c r="AM168" s="202"/>
      <c r="AN168" s="69"/>
      <c r="AO168" s="120"/>
      <c r="AP168" s="203" t="str">
        <f t="shared" si="17"/>
        <v/>
      </c>
      <c r="AQ168" s="69"/>
      <c r="AR168" s="72"/>
      <c r="AS168" s="6"/>
    </row>
    <row r="169" ht="17.25" customHeight="1">
      <c r="A169" s="6"/>
      <c r="B169" s="181"/>
      <c r="C169" s="69"/>
      <c r="D169" s="69"/>
      <c r="E169" s="120"/>
      <c r="F169" s="100" t="str">
        <f t="shared" si="16"/>
        <v>$</v>
      </c>
      <c r="G169" s="115"/>
      <c r="H169" s="69"/>
      <c r="I169" s="120"/>
      <c r="J169" s="187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120"/>
      <c r="V169" s="204"/>
      <c r="W169" s="69"/>
      <c r="X169" s="69"/>
      <c r="Y169" s="69"/>
      <c r="Z169" s="69"/>
      <c r="AA169" s="69"/>
      <c r="AB169" s="69"/>
      <c r="AC169" s="72"/>
      <c r="AD169" s="6"/>
      <c r="AE169" s="205"/>
      <c r="AF169" s="69"/>
      <c r="AG169" s="69"/>
      <c r="AH169" s="69"/>
      <c r="AI169" s="69"/>
      <c r="AJ169" s="69"/>
      <c r="AK169" s="120"/>
      <c r="AL169" s="201"/>
      <c r="AM169" s="202"/>
      <c r="AN169" s="69"/>
      <c r="AO169" s="120"/>
      <c r="AP169" s="203" t="str">
        <f t="shared" si="17"/>
        <v/>
      </c>
      <c r="AQ169" s="69"/>
      <c r="AR169" s="72"/>
      <c r="AS169" s="6"/>
    </row>
    <row r="170" ht="17.25" customHeight="1">
      <c r="A170" s="6"/>
      <c r="B170" s="181"/>
      <c r="C170" s="69"/>
      <c r="D170" s="69"/>
      <c r="E170" s="120"/>
      <c r="F170" s="100" t="str">
        <f t="shared" si="16"/>
        <v>$</v>
      </c>
      <c r="G170" s="115"/>
      <c r="H170" s="69"/>
      <c r="I170" s="120"/>
      <c r="J170" s="187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120"/>
      <c r="V170" s="204"/>
      <c r="W170" s="69"/>
      <c r="X170" s="69"/>
      <c r="Y170" s="69"/>
      <c r="Z170" s="69"/>
      <c r="AA170" s="69"/>
      <c r="AB170" s="69"/>
      <c r="AC170" s="72"/>
      <c r="AD170" s="6"/>
      <c r="AE170" s="205"/>
      <c r="AF170" s="69"/>
      <c r="AG170" s="69"/>
      <c r="AH170" s="69"/>
      <c r="AI170" s="69"/>
      <c r="AJ170" s="69"/>
      <c r="AK170" s="120"/>
      <c r="AL170" s="201"/>
      <c r="AM170" s="202"/>
      <c r="AN170" s="69"/>
      <c r="AO170" s="120"/>
      <c r="AP170" s="203" t="str">
        <f t="shared" si="17"/>
        <v/>
      </c>
      <c r="AQ170" s="69"/>
      <c r="AR170" s="72"/>
      <c r="AS170" s="6"/>
    </row>
    <row r="171" ht="17.25" customHeight="1">
      <c r="A171" s="6"/>
      <c r="B171" s="206"/>
      <c r="C171" s="131"/>
      <c r="D171" s="131"/>
      <c r="E171" s="159"/>
      <c r="F171" s="100" t="str">
        <f t="shared" si="16"/>
        <v>$</v>
      </c>
      <c r="G171" s="153"/>
      <c r="H171" s="131"/>
      <c r="I171" s="159"/>
      <c r="J171" s="207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59"/>
      <c r="V171" s="208"/>
      <c r="W171" s="131"/>
      <c r="X171" s="131"/>
      <c r="Y171" s="131"/>
      <c r="Z171" s="131"/>
      <c r="AA171" s="131"/>
      <c r="AB171" s="131"/>
      <c r="AC171" s="154"/>
      <c r="AD171" s="6"/>
      <c r="AE171" s="205"/>
      <c r="AF171" s="69"/>
      <c r="AG171" s="69"/>
      <c r="AH171" s="69"/>
      <c r="AI171" s="69"/>
      <c r="AJ171" s="69"/>
      <c r="AK171" s="120"/>
      <c r="AL171" s="201"/>
      <c r="AM171" s="202"/>
      <c r="AN171" s="69"/>
      <c r="AO171" s="120"/>
      <c r="AP171" s="203" t="str">
        <f t="shared" si="17"/>
        <v/>
      </c>
      <c r="AQ171" s="69"/>
      <c r="AR171" s="72"/>
      <c r="AS171" s="6"/>
    </row>
    <row r="172" ht="17.25" customHeight="1">
      <c r="A172" s="6"/>
      <c r="B172" s="209"/>
      <c r="C172" s="51"/>
      <c r="D172" s="51"/>
      <c r="E172" s="51"/>
      <c r="F172" s="210"/>
      <c r="G172" s="211"/>
      <c r="H172" s="51"/>
      <c r="I172" s="51"/>
      <c r="J172" s="212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212"/>
      <c r="W172" s="51"/>
      <c r="X172" s="51"/>
      <c r="Y172" s="51"/>
      <c r="Z172" s="51"/>
      <c r="AA172" s="51"/>
      <c r="AB172" s="51"/>
      <c r="AC172" s="52"/>
      <c r="AD172" s="6"/>
      <c r="AE172" s="213"/>
      <c r="AF172" s="214"/>
      <c r="AG172" s="214"/>
      <c r="AH172" s="214"/>
      <c r="AI172" s="214"/>
      <c r="AJ172" s="214"/>
      <c r="AK172" s="214"/>
      <c r="AL172" s="215"/>
      <c r="AM172" s="214"/>
      <c r="AN172" s="214"/>
      <c r="AO172" s="214"/>
      <c r="AP172" s="216"/>
      <c r="AQ172" s="216"/>
      <c r="AR172" s="217"/>
      <c r="AS172" s="6"/>
    </row>
    <row r="173" ht="17.25" customHeight="1">
      <c r="A173" s="6"/>
      <c r="B173" s="6"/>
      <c r="C173" s="6"/>
      <c r="D173" s="6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6"/>
      <c r="Y173" s="6"/>
      <c r="Z173" s="6"/>
      <c r="AA173" s="6"/>
      <c r="AB173" s="6"/>
      <c r="AC173" s="6"/>
      <c r="AD173" s="6"/>
      <c r="AS173" s="6"/>
    </row>
    <row r="174" ht="17.25" customHeight="1">
      <c r="A174" s="6"/>
      <c r="B174" s="6"/>
      <c r="C174" s="6"/>
      <c r="D174" s="6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6"/>
      <c r="Y174" s="6"/>
      <c r="Z174" s="6"/>
      <c r="AA174" s="6"/>
      <c r="AB174" s="6"/>
      <c r="AC174" s="6"/>
      <c r="AD174" s="6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218"/>
      <c r="AQ174" s="218"/>
      <c r="AR174" s="218"/>
      <c r="AS174" s="6"/>
    </row>
    <row r="175" hidden="1">
      <c r="A175" s="33"/>
      <c r="B175" s="33"/>
      <c r="C175" s="33"/>
      <c r="D175" s="33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33"/>
      <c r="Y175" s="33"/>
      <c r="Z175" s="33"/>
      <c r="AA175" s="33"/>
      <c r="AB175" s="33"/>
      <c r="AC175" s="33"/>
      <c r="AD175" s="33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20"/>
      <c r="AQ175" s="220"/>
      <c r="AR175" s="220"/>
      <c r="AS175" s="33"/>
    </row>
    <row r="176" hidden="1">
      <c r="A176" s="33"/>
      <c r="B176" s="33"/>
      <c r="C176" s="33"/>
      <c r="D176" s="33"/>
      <c r="E176" s="33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33"/>
      <c r="Y176" s="33"/>
      <c r="Z176" s="33"/>
      <c r="AA176" s="33"/>
      <c r="AB176" s="33"/>
      <c r="AC176" s="33"/>
      <c r="AD176" s="33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20"/>
      <c r="AQ176" s="220"/>
      <c r="AR176" s="220"/>
      <c r="AS176" s="33"/>
    </row>
    <row r="177" hidden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20"/>
      <c r="AQ177" s="220"/>
      <c r="AR177" s="220"/>
      <c r="AS177" s="33"/>
    </row>
    <row r="178" hidden="1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20"/>
      <c r="AQ178" s="220"/>
      <c r="AR178" s="220"/>
      <c r="AS178" s="219"/>
    </row>
    <row r="179" hidden="1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20"/>
      <c r="AQ179" s="220"/>
      <c r="AR179" s="220"/>
      <c r="AS179" s="219"/>
    </row>
    <row r="180" hidden="1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20"/>
      <c r="AQ180" s="220"/>
      <c r="AR180" s="220"/>
      <c r="AS180" s="219"/>
    </row>
    <row r="181" hidden="1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20"/>
      <c r="AQ181" s="220"/>
      <c r="AR181" s="220"/>
      <c r="AS181" s="219"/>
    </row>
    <row r="182" hidden="1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20"/>
      <c r="AQ182" s="220"/>
      <c r="AR182" s="220"/>
      <c r="AS182" s="219"/>
    </row>
    <row r="183" hidden="1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20"/>
      <c r="AQ183" s="220"/>
      <c r="AR183" s="220"/>
      <c r="AS183" s="219"/>
    </row>
    <row r="184" hidden="1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20"/>
      <c r="AQ184" s="220"/>
      <c r="AR184" s="220"/>
      <c r="AS184" s="219"/>
    </row>
    <row r="185" hidden="1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20"/>
      <c r="AQ185" s="220"/>
      <c r="AR185" s="220"/>
      <c r="AS185" s="219"/>
    </row>
    <row r="186" hidden="1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20"/>
      <c r="AQ186" s="220"/>
      <c r="AR186" s="220"/>
      <c r="AS186" s="219"/>
    </row>
    <row r="187" hidden="1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20"/>
      <c r="AQ187" s="220"/>
      <c r="AR187" s="220"/>
      <c r="AS187" s="219"/>
    </row>
    <row r="188" hidden="1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20"/>
      <c r="AQ188" s="220"/>
      <c r="AR188" s="220"/>
      <c r="AS188" s="219"/>
    </row>
    <row r="189" hidden="1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20"/>
      <c r="AQ189" s="220"/>
      <c r="AR189" s="220"/>
      <c r="AS189" s="219"/>
    </row>
    <row r="190" hidden="1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20"/>
      <c r="AQ190" s="220"/>
      <c r="AR190" s="220"/>
      <c r="AS190" s="219"/>
    </row>
    <row r="191" hidden="1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21"/>
      <c r="AO191" s="221"/>
      <c r="AP191" s="220"/>
      <c r="AQ191" s="220"/>
      <c r="AR191" s="220"/>
      <c r="AS191" s="219"/>
    </row>
    <row r="192" hidden="1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19"/>
      <c r="AE192" s="221" t="str">
        <f t="array" ref="AE192:AE201">UNIQUE($V$72:$V$171)</f>
        <v>Personal Care</v>
      </c>
      <c r="AF192" s="221"/>
      <c r="AG192" s="221"/>
      <c r="AH192" s="221"/>
      <c r="AI192" s="221"/>
      <c r="AJ192" s="221"/>
      <c r="AK192" s="221"/>
      <c r="AL192" s="222" t="str">
        <f t="shared" ref="AL192:AL351" si="18">$H$9</f>
        <v>$</v>
      </c>
      <c r="AM192" s="222">
        <f t="shared" ref="AM192:AM291" si="19">if(sumif($V$72:$AC$171,AE192,$G$72:$I$171)=0,,sumif($V$72:$AC$171,AE192,$G$72:$I$171))</f>
        <v>90</v>
      </c>
      <c r="AN192" s="219"/>
      <c r="AO192" s="219"/>
      <c r="AP192" s="220"/>
      <c r="AQ192" s="220"/>
      <c r="AR192" s="220"/>
      <c r="AS192" s="219"/>
    </row>
    <row r="193" hidden="1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21" t="s">
        <v>37</v>
      </c>
      <c r="AF193" s="221"/>
      <c r="AG193" s="221"/>
      <c r="AH193" s="221"/>
      <c r="AI193" s="221"/>
      <c r="AJ193" s="221"/>
      <c r="AK193" s="221"/>
      <c r="AL193" s="222" t="str">
        <f t="shared" si="18"/>
        <v>$</v>
      </c>
      <c r="AM193" s="222">
        <f t="shared" si="19"/>
        <v>20</v>
      </c>
      <c r="AN193" s="219"/>
      <c r="AO193" s="219"/>
      <c r="AP193" s="220"/>
      <c r="AQ193" s="220"/>
      <c r="AR193" s="220"/>
      <c r="AS193" s="219"/>
    </row>
    <row r="194" hidden="1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21" t="s">
        <v>39</v>
      </c>
      <c r="AF194" s="221"/>
      <c r="AG194" s="221"/>
      <c r="AH194" s="221"/>
      <c r="AI194" s="221"/>
      <c r="AJ194" s="221"/>
      <c r="AK194" s="221"/>
      <c r="AL194" s="222" t="str">
        <f t="shared" si="18"/>
        <v>$</v>
      </c>
      <c r="AM194" s="222">
        <f t="shared" si="19"/>
        <v>50</v>
      </c>
      <c r="AN194" s="219"/>
      <c r="AO194" s="219"/>
      <c r="AP194" s="220"/>
      <c r="AQ194" s="220"/>
      <c r="AR194" s="220"/>
      <c r="AS194" s="219"/>
    </row>
    <row r="195" hidden="1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19"/>
      <c r="AD195" s="219"/>
      <c r="AE195" s="221" t="s">
        <v>41</v>
      </c>
      <c r="AF195" s="221"/>
      <c r="AG195" s="221"/>
      <c r="AH195" s="221"/>
      <c r="AI195" s="221"/>
      <c r="AJ195" s="221"/>
      <c r="AK195" s="221"/>
      <c r="AL195" s="222" t="str">
        <f t="shared" si="18"/>
        <v>$</v>
      </c>
      <c r="AM195" s="222">
        <f t="shared" si="19"/>
        <v>120</v>
      </c>
      <c r="AN195" s="219"/>
      <c r="AO195" s="219"/>
      <c r="AP195" s="220"/>
      <c r="AQ195" s="220"/>
      <c r="AR195" s="220"/>
      <c r="AS195" s="219"/>
    </row>
    <row r="196" hidden="1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19"/>
      <c r="AD196" s="219"/>
      <c r="AE196" s="221" t="s">
        <v>43</v>
      </c>
      <c r="AF196" s="221"/>
      <c r="AG196" s="221"/>
      <c r="AH196" s="221"/>
      <c r="AI196" s="221"/>
      <c r="AJ196" s="221"/>
      <c r="AK196" s="221"/>
      <c r="AL196" s="222" t="str">
        <f t="shared" si="18"/>
        <v>$</v>
      </c>
      <c r="AM196" s="222">
        <f t="shared" si="19"/>
        <v>80</v>
      </c>
      <c r="AN196" s="219"/>
      <c r="AO196" s="219"/>
      <c r="AP196" s="220"/>
      <c r="AQ196" s="220"/>
      <c r="AR196" s="220"/>
      <c r="AS196" s="219"/>
    </row>
    <row r="197" hidden="1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19"/>
      <c r="AD197" s="219"/>
      <c r="AE197" s="221" t="s">
        <v>44</v>
      </c>
      <c r="AF197" s="221"/>
      <c r="AG197" s="221"/>
      <c r="AH197" s="221"/>
      <c r="AI197" s="221"/>
      <c r="AJ197" s="221"/>
      <c r="AK197" s="221"/>
      <c r="AL197" s="222" t="str">
        <f t="shared" si="18"/>
        <v>$</v>
      </c>
      <c r="AM197" s="222">
        <f t="shared" si="19"/>
        <v>100</v>
      </c>
      <c r="AN197" s="219"/>
      <c r="AO197" s="219"/>
      <c r="AP197" s="220"/>
      <c r="AQ197" s="220"/>
      <c r="AR197" s="220"/>
      <c r="AS197" s="219"/>
    </row>
    <row r="198" hidden="1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19"/>
      <c r="AD198" s="219"/>
      <c r="AE198" s="221" t="s">
        <v>45</v>
      </c>
      <c r="AF198" s="221"/>
      <c r="AG198" s="221"/>
      <c r="AH198" s="221"/>
      <c r="AI198" s="221"/>
      <c r="AJ198" s="221"/>
      <c r="AK198" s="221"/>
      <c r="AL198" s="222" t="str">
        <f t="shared" si="18"/>
        <v>$</v>
      </c>
      <c r="AM198" s="222">
        <f t="shared" si="19"/>
        <v>30</v>
      </c>
      <c r="AN198" s="219"/>
      <c r="AO198" s="219"/>
      <c r="AP198" s="220"/>
      <c r="AQ198" s="220"/>
      <c r="AR198" s="220"/>
      <c r="AS198" s="219"/>
    </row>
    <row r="199" hidden="1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19"/>
      <c r="AD199" s="219"/>
      <c r="AE199" s="221" t="s">
        <v>46</v>
      </c>
      <c r="AF199" s="221"/>
      <c r="AG199" s="221"/>
      <c r="AH199" s="221"/>
      <c r="AI199" s="221"/>
      <c r="AJ199" s="221"/>
      <c r="AK199" s="221"/>
      <c r="AL199" s="222" t="str">
        <f t="shared" si="18"/>
        <v>$</v>
      </c>
      <c r="AM199" s="222">
        <f t="shared" si="19"/>
        <v>15</v>
      </c>
      <c r="AN199" s="219"/>
      <c r="AO199" s="219"/>
      <c r="AP199" s="220"/>
      <c r="AQ199" s="220"/>
      <c r="AR199" s="220"/>
      <c r="AS199" s="219"/>
    </row>
    <row r="200" hidden="1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19"/>
      <c r="AD200" s="221"/>
      <c r="AE200" s="221" t="s">
        <v>47</v>
      </c>
      <c r="AF200" s="221"/>
      <c r="AG200" s="221"/>
      <c r="AH200" s="221"/>
      <c r="AI200" s="221"/>
      <c r="AJ200" s="221"/>
      <c r="AK200" s="221"/>
      <c r="AL200" s="222" t="str">
        <f t="shared" si="18"/>
        <v>$</v>
      </c>
      <c r="AM200" s="222">
        <f t="shared" si="19"/>
        <v>60</v>
      </c>
      <c r="AN200" s="219"/>
      <c r="AO200" s="219"/>
      <c r="AP200" s="220"/>
      <c r="AQ200" s="220"/>
      <c r="AR200" s="220"/>
      <c r="AS200" s="219"/>
    </row>
    <row r="201" hidden="1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19"/>
      <c r="AD201" s="219"/>
      <c r="AE201" s="221"/>
      <c r="AF201" s="221"/>
      <c r="AG201" s="221"/>
      <c r="AH201" s="221"/>
      <c r="AI201" s="221"/>
      <c r="AJ201" s="221"/>
      <c r="AK201" s="221"/>
      <c r="AL201" s="222" t="str">
        <f t="shared" si="18"/>
        <v>$</v>
      </c>
      <c r="AM201" s="222" t="str">
        <f t="shared" si="19"/>
        <v/>
      </c>
      <c r="AN201" s="219"/>
      <c r="AO201" s="219"/>
      <c r="AP201" s="220"/>
      <c r="AQ201" s="220"/>
      <c r="AR201" s="220"/>
      <c r="AS201" s="219"/>
    </row>
    <row r="202" hidden="1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19"/>
      <c r="AD202" s="219"/>
      <c r="AE202" s="221"/>
      <c r="AF202" s="221"/>
      <c r="AG202" s="221"/>
      <c r="AH202" s="221"/>
      <c r="AI202" s="221"/>
      <c r="AJ202" s="221"/>
      <c r="AK202" s="221"/>
      <c r="AL202" s="222" t="str">
        <f t="shared" si="18"/>
        <v>$</v>
      </c>
      <c r="AM202" s="222" t="str">
        <f t="shared" si="19"/>
        <v/>
      </c>
      <c r="AN202" s="219"/>
      <c r="AO202" s="219"/>
      <c r="AP202" s="220"/>
      <c r="AQ202" s="220"/>
      <c r="AR202" s="220"/>
      <c r="AS202" s="219"/>
    </row>
    <row r="203" hidden="1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19"/>
      <c r="AD203" s="219"/>
      <c r="AE203" s="221"/>
      <c r="AF203" s="221"/>
      <c r="AG203" s="221"/>
      <c r="AH203" s="221"/>
      <c r="AI203" s="221"/>
      <c r="AJ203" s="221"/>
      <c r="AK203" s="221"/>
      <c r="AL203" s="222" t="str">
        <f t="shared" si="18"/>
        <v>$</v>
      </c>
      <c r="AM203" s="222" t="str">
        <f t="shared" si="19"/>
        <v/>
      </c>
      <c r="AN203" s="219"/>
      <c r="AO203" s="219"/>
      <c r="AP203" s="220"/>
      <c r="AQ203" s="220"/>
      <c r="AR203" s="220"/>
      <c r="AS203" s="219"/>
    </row>
    <row r="204" hidden="1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19"/>
      <c r="AD204" s="219"/>
      <c r="AE204" s="221"/>
      <c r="AF204" s="221"/>
      <c r="AG204" s="221"/>
      <c r="AH204" s="221"/>
      <c r="AI204" s="221"/>
      <c r="AJ204" s="221"/>
      <c r="AK204" s="221"/>
      <c r="AL204" s="222" t="str">
        <f t="shared" si="18"/>
        <v>$</v>
      </c>
      <c r="AM204" s="222" t="str">
        <f t="shared" si="19"/>
        <v/>
      </c>
      <c r="AN204" s="219"/>
      <c r="AO204" s="219"/>
      <c r="AP204" s="220"/>
      <c r="AQ204" s="220"/>
      <c r="AR204" s="220"/>
      <c r="AS204" s="219"/>
    </row>
    <row r="205" hidden="1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19"/>
      <c r="AD205" s="219"/>
      <c r="AE205" s="221"/>
      <c r="AF205" s="221"/>
      <c r="AG205" s="221"/>
      <c r="AH205" s="221"/>
      <c r="AI205" s="221"/>
      <c r="AJ205" s="221"/>
      <c r="AK205" s="221"/>
      <c r="AL205" s="222" t="str">
        <f t="shared" si="18"/>
        <v>$</v>
      </c>
      <c r="AM205" s="222" t="str">
        <f t="shared" si="19"/>
        <v/>
      </c>
      <c r="AN205" s="219"/>
      <c r="AO205" s="219"/>
      <c r="AP205" s="220"/>
      <c r="AQ205" s="220"/>
      <c r="AR205" s="220"/>
      <c r="AS205" s="219"/>
    </row>
    <row r="206" hidden="1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19"/>
      <c r="AD206" s="219"/>
      <c r="AE206" s="221"/>
      <c r="AF206" s="221"/>
      <c r="AG206" s="221"/>
      <c r="AH206" s="221"/>
      <c r="AI206" s="221"/>
      <c r="AJ206" s="221"/>
      <c r="AK206" s="221"/>
      <c r="AL206" s="222" t="str">
        <f t="shared" si="18"/>
        <v>$</v>
      </c>
      <c r="AM206" s="222" t="str">
        <f t="shared" si="19"/>
        <v/>
      </c>
      <c r="AN206" s="219"/>
      <c r="AO206" s="219"/>
      <c r="AP206" s="220"/>
      <c r="AQ206" s="220"/>
      <c r="AR206" s="220"/>
      <c r="AS206" s="219"/>
    </row>
    <row r="207" hidden="1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21"/>
      <c r="AF207" s="221"/>
      <c r="AG207" s="221"/>
      <c r="AH207" s="221"/>
      <c r="AI207" s="221"/>
      <c r="AJ207" s="221"/>
      <c r="AK207" s="221"/>
      <c r="AL207" s="222" t="str">
        <f t="shared" si="18"/>
        <v>$</v>
      </c>
      <c r="AM207" s="222" t="str">
        <f t="shared" si="19"/>
        <v/>
      </c>
      <c r="AN207" s="219"/>
      <c r="AO207" s="219"/>
      <c r="AP207" s="220"/>
      <c r="AQ207" s="220"/>
      <c r="AR207" s="220"/>
      <c r="AS207" s="219"/>
    </row>
    <row r="208" hidden="1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19"/>
      <c r="AD208" s="219"/>
      <c r="AE208" s="221"/>
      <c r="AF208" s="221"/>
      <c r="AG208" s="221"/>
      <c r="AH208" s="221"/>
      <c r="AI208" s="221"/>
      <c r="AJ208" s="221"/>
      <c r="AK208" s="221"/>
      <c r="AL208" s="222" t="str">
        <f t="shared" si="18"/>
        <v>$</v>
      </c>
      <c r="AM208" s="222" t="str">
        <f t="shared" si="19"/>
        <v/>
      </c>
      <c r="AN208" s="219"/>
      <c r="AO208" s="219"/>
      <c r="AP208" s="220"/>
      <c r="AQ208" s="220"/>
      <c r="AR208" s="220"/>
      <c r="AS208" s="219"/>
    </row>
    <row r="209" hidden="1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19"/>
      <c r="AD209" s="219"/>
      <c r="AE209" s="221"/>
      <c r="AF209" s="221"/>
      <c r="AG209" s="221"/>
      <c r="AH209" s="221"/>
      <c r="AI209" s="221"/>
      <c r="AJ209" s="221"/>
      <c r="AK209" s="221"/>
      <c r="AL209" s="222" t="str">
        <f t="shared" si="18"/>
        <v>$</v>
      </c>
      <c r="AM209" s="222" t="str">
        <f t="shared" si="19"/>
        <v/>
      </c>
      <c r="AN209" s="219"/>
      <c r="AO209" s="219"/>
      <c r="AP209" s="220"/>
      <c r="AQ209" s="220"/>
      <c r="AR209" s="220"/>
      <c r="AS209" s="219"/>
    </row>
    <row r="210" hidden="1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19"/>
      <c r="AD210" s="221"/>
      <c r="AE210" s="221"/>
      <c r="AF210" s="221"/>
      <c r="AG210" s="221"/>
      <c r="AH210" s="221"/>
      <c r="AI210" s="221"/>
      <c r="AJ210" s="221"/>
      <c r="AK210" s="221"/>
      <c r="AL210" s="222" t="str">
        <f t="shared" si="18"/>
        <v>$</v>
      </c>
      <c r="AM210" s="222" t="str">
        <f t="shared" si="19"/>
        <v/>
      </c>
      <c r="AN210" s="219"/>
      <c r="AO210" s="219"/>
      <c r="AP210" s="220"/>
      <c r="AQ210" s="220"/>
      <c r="AR210" s="220"/>
      <c r="AS210" s="219"/>
    </row>
    <row r="211" hidden="1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19"/>
      <c r="AD211" s="219"/>
      <c r="AE211" s="221"/>
      <c r="AF211" s="221"/>
      <c r="AG211" s="221"/>
      <c r="AH211" s="221"/>
      <c r="AI211" s="221"/>
      <c r="AJ211" s="221"/>
      <c r="AK211" s="221"/>
      <c r="AL211" s="222" t="str">
        <f t="shared" si="18"/>
        <v>$</v>
      </c>
      <c r="AM211" s="222" t="str">
        <f t="shared" si="19"/>
        <v/>
      </c>
      <c r="AN211" s="219"/>
      <c r="AO211" s="219"/>
      <c r="AP211" s="220"/>
      <c r="AQ211" s="220"/>
      <c r="AR211" s="220"/>
      <c r="AS211" s="219"/>
    </row>
    <row r="212" hidden="1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19"/>
      <c r="AD212" s="219"/>
      <c r="AE212" s="221"/>
      <c r="AF212" s="221"/>
      <c r="AG212" s="221"/>
      <c r="AH212" s="221"/>
      <c r="AI212" s="221"/>
      <c r="AJ212" s="221"/>
      <c r="AK212" s="221"/>
      <c r="AL212" s="222" t="str">
        <f t="shared" si="18"/>
        <v>$</v>
      </c>
      <c r="AM212" s="222" t="str">
        <f t="shared" si="19"/>
        <v/>
      </c>
      <c r="AN212" s="219"/>
      <c r="AO212" s="219"/>
      <c r="AP212" s="220"/>
      <c r="AQ212" s="220"/>
      <c r="AR212" s="220"/>
      <c r="AS212" s="219"/>
    </row>
    <row r="213" hidden="1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19"/>
      <c r="AD213" s="219"/>
      <c r="AE213" s="221"/>
      <c r="AF213" s="221"/>
      <c r="AG213" s="221"/>
      <c r="AH213" s="221"/>
      <c r="AI213" s="221"/>
      <c r="AJ213" s="221"/>
      <c r="AK213" s="221"/>
      <c r="AL213" s="222" t="str">
        <f t="shared" si="18"/>
        <v>$</v>
      </c>
      <c r="AM213" s="222" t="str">
        <f t="shared" si="19"/>
        <v/>
      </c>
      <c r="AN213" s="219"/>
      <c r="AO213" s="219"/>
      <c r="AP213" s="220"/>
      <c r="AQ213" s="220"/>
      <c r="AR213" s="220"/>
      <c r="AS213" s="219"/>
    </row>
    <row r="214" hidden="1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21"/>
      <c r="AF214" s="221"/>
      <c r="AG214" s="221"/>
      <c r="AH214" s="221"/>
      <c r="AI214" s="221"/>
      <c r="AJ214" s="221"/>
      <c r="AK214" s="221"/>
      <c r="AL214" s="222" t="str">
        <f t="shared" si="18"/>
        <v>$</v>
      </c>
      <c r="AM214" s="222" t="str">
        <f t="shared" si="19"/>
        <v/>
      </c>
      <c r="AN214" s="219"/>
      <c r="AO214" s="219"/>
      <c r="AP214" s="220"/>
      <c r="AQ214" s="220"/>
      <c r="AR214" s="220"/>
      <c r="AS214" s="219"/>
    </row>
    <row r="215" hidden="1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219"/>
      <c r="AE215" s="221"/>
      <c r="AF215" s="221"/>
      <c r="AG215" s="221"/>
      <c r="AH215" s="221"/>
      <c r="AI215" s="221"/>
      <c r="AJ215" s="221"/>
      <c r="AK215" s="221"/>
      <c r="AL215" s="222" t="str">
        <f t="shared" si="18"/>
        <v>$</v>
      </c>
      <c r="AM215" s="222" t="str">
        <f t="shared" si="19"/>
        <v/>
      </c>
      <c r="AN215" s="219"/>
      <c r="AO215" s="219"/>
      <c r="AP215" s="220"/>
      <c r="AQ215" s="220"/>
      <c r="AR215" s="220"/>
      <c r="AS215" s="219"/>
    </row>
    <row r="216" hidden="1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219"/>
      <c r="AE216" s="221"/>
      <c r="AF216" s="221"/>
      <c r="AG216" s="221"/>
      <c r="AH216" s="221"/>
      <c r="AI216" s="221"/>
      <c r="AJ216" s="221"/>
      <c r="AK216" s="221"/>
      <c r="AL216" s="222" t="str">
        <f t="shared" si="18"/>
        <v>$</v>
      </c>
      <c r="AM216" s="222" t="str">
        <f t="shared" si="19"/>
        <v/>
      </c>
      <c r="AN216" s="219"/>
      <c r="AO216" s="219"/>
      <c r="AP216" s="220"/>
      <c r="AQ216" s="220"/>
      <c r="AR216" s="220"/>
      <c r="AS216" s="219"/>
    </row>
    <row r="217" hidden="1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219"/>
      <c r="AE217" s="221"/>
      <c r="AF217" s="221"/>
      <c r="AG217" s="221"/>
      <c r="AH217" s="221"/>
      <c r="AI217" s="221"/>
      <c r="AJ217" s="221"/>
      <c r="AK217" s="221"/>
      <c r="AL217" s="222" t="str">
        <f t="shared" si="18"/>
        <v>$</v>
      </c>
      <c r="AM217" s="222" t="str">
        <f t="shared" si="19"/>
        <v/>
      </c>
      <c r="AN217" s="219"/>
      <c r="AO217" s="219"/>
      <c r="AP217" s="220"/>
      <c r="AQ217" s="220"/>
      <c r="AR217" s="220"/>
      <c r="AS217" s="219"/>
    </row>
    <row r="218" hidden="1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219"/>
      <c r="AE218" s="221"/>
      <c r="AF218" s="221"/>
      <c r="AG218" s="221"/>
      <c r="AH218" s="221"/>
      <c r="AI218" s="221"/>
      <c r="AJ218" s="221"/>
      <c r="AK218" s="221"/>
      <c r="AL218" s="222" t="str">
        <f t="shared" si="18"/>
        <v>$</v>
      </c>
      <c r="AM218" s="222" t="str">
        <f t="shared" si="19"/>
        <v/>
      </c>
      <c r="AN218" s="219"/>
      <c r="AO218" s="219"/>
      <c r="AP218" s="220"/>
      <c r="AQ218" s="220"/>
      <c r="AR218" s="220"/>
      <c r="AS218" s="219"/>
    </row>
    <row r="219" hidden="1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219"/>
      <c r="AE219" s="221"/>
      <c r="AF219" s="221"/>
      <c r="AG219" s="221"/>
      <c r="AH219" s="221"/>
      <c r="AI219" s="221"/>
      <c r="AJ219" s="221"/>
      <c r="AK219" s="221"/>
      <c r="AL219" s="222" t="str">
        <f t="shared" si="18"/>
        <v>$</v>
      </c>
      <c r="AM219" s="222" t="str">
        <f t="shared" si="19"/>
        <v/>
      </c>
      <c r="AN219" s="219"/>
      <c r="AO219" s="219"/>
      <c r="AP219" s="220"/>
      <c r="AQ219" s="220"/>
      <c r="AR219" s="220"/>
      <c r="AS219" s="219"/>
    </row>
    <row r="220" hidden="1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219"/>
      <c r="AE220" s="221"/>
      <c r="AF220" s="221"/>
      <c r="AG220" s="221"/>
      <c r="AH220" s="221"/>
      <c r="AI220" s="221"/>
      <c r="AJ220" s="221"/>
      <c r="AK220" s="221"/>
      <c r="AL220" s="222" t="str">
        <f t="shared" si="18"/>
        <v>$</v>
      </c>
      <c r="AM220" s="222" t="str">
        <f t="shared" si="19"/>
        <v/>
      </c>
      <c r="AN220" s="219"/>
      <c r="AO220" s="219"/>
      <c r="AP220" s="220"/>
      <c r="AQ220" s="220"/>
      <c r="AR220" s="220"/>
      <c r="AS220" s="219"/>
    </row>
    <row r="221" hidden="1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21"/>
      <c r="AF221" s="221"/>
      <c r="AG221" s="221"/>
      <c r="AH221" s="221"/>
      <c r="AI221" s="221"/>
      <c r="AJ221" s="221"/>
      <c r="AK221" s="221"/>
      <c r="AL221" s="222" t="str">
        <f t="shared" si="18"/>
        <v>$</v>
      </c>
      <c r="AM221" s="222" t="str">
        <f t="shared" si="19"/>
        <v/>
      </c>
      <c r="AN221" s="219"/>
      <c r="AO221" s="219"/>
      <c r="AP221" s="220"/>
      <c r="AQ221" s="220"/>
      <c r="AR221" s="220"/>
      <c r="AS221" s="219"/>
    </row>
    <row r="222" hidden="1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219"/>
      <c r="AE222" s="221"/>
      <c r="AF222" s="221"/>
      <c r="AG222" s="221"/>
      <c r="AH222" s="221"/>
      <c r="AI222" s="221"/>
      <c r="AJ222" s="221"/>
      <c r="AK222" s="221"/>
      <c r="AL222" s="222" t="str">
        <f t="shared" si="18"/>
        <v>$</v>
      </c>
      <c r="AM222" s="222" t="str">
        <f t="shared" si="19"/>
        <v/>
      </c>
      <c r="AN222" s="219"/>
      <c r="AO222" s="219"/>
      <c r="AP222" s="220"/>
      <c r="AQ222" s="220"/>
      <c r="AR222" s="220"/>
      <c r="AS222" s="219"/>
    </row>
    <row r="223" hidden="1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219"/>
      <c r="AE223" s="221"/>
      <c r="AF223" s="221"/>
      <c r="AG223" s="221"/>
      <c r="AH223" s="221"/>
      <c r="AI223" s="221"/>
      <c r="AJ223" s="221"/>
      <c r="AK223" s="221"/>
      <c r="AL223" s="222" t="str">
        <f t="shared" si="18"/>
        <v>$</v>
      </c>
      <c r="AM223" s="222" t="str">
        <f t="shared" si="19"/>
        <v/>
      </c>
      <c r="AN223" s="219"/>
      <c r="AO223" s="219"/>
      <c r="AP223" s="220"/>
      <c r="AQ223" s="220"/>
      <c r="AR223" s="220"/>
      <c r="AS223" s="219"/>
    </row>
    <row r="224" hidden="1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219"/>
      <c r="AE224" s="221"/>
      <c r="AF224" s="221"/>
      <c r="AG224" s="221"/>
      <c r="AH224" s="221"/>
      <c r="AI224" s="221"/>
      <c r="AJ224" s="221"/>
      <c r="AK224" s="221"/>
      <c r="AL224" s="222" t="str">
        <f t="shared" si="18"/>
        <v>$</v>
      </c>
      <c r="AM224" s="222" t="str">
        <f t="shared" si="19"/>
        <v/>
      </c>
      <c r="AN224" s="219"/>
      <c r="AO224" s="219"/>
      <c r="AP224" s="220"/>
      <c r="AQ224" s="220"/>
      <c r="AR224" s="220"/>
      <c r="AS224" s="219"/>
    </row>
    <row r="225" hidden="1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  <c r="AD225" s="219"/>
      <c r="AE225" s="221"/>
      <c r="AF225" s="221"/>
      <c r="AG225" s="221"/>
      <c r="AH225" s="221"/>
      <c r="AI225" s="221"/>
      <c r="AJ225" s="221"/>
      <c r="AK225" s="221"/>
      <c r="AL225" s="222" t="str">
        <f t="shared" si="18"/>
        <v>$</v>
      </c>
      <c r="AM225" s="222" t="str">
        <f t="shared" si="19"/>
        <v/>
      </c>
      <c r="AN225" s="219"/>
      <c r="AO225" s="219"/>
      <c r="AP225" s="220"/>
      <c r="AQ225" s="220"/>
      <c r="AR225" s="220"/>
      <c r="AS225" s="219"/>
    </row>
    <row r="226" hidden="1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219"/>
      <c r="AE226" s="221"/>
      <c r="AF226" s="221"/>
      <c r="AG226" s="221"/>
      <c r="AH226" s="221"/>
      <c r="AI226" s="221"/>
      <c r="AJ226" s="221"/>
      <c r="AK226" s="221"/>
      <c r="AL226" s="222" t="str">
        <f t="shared" si="18"/>
        <v>$</v>
      </c>
      <c r="AM226" s="222" t="str">
        <f t="shared" si="19"/>
        <v/>
      </c>
      <c r="AN226" s="219"/>
      <c r="AO226" s="219"/>
      <c r="AP226" s="220"/>
      <c r="AQ226" s="220"/>
      <c r="AR226" s="220"/>
      <c r="AS226" s="219"/>
    </row>
    <row r="227" hidden="1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219"/>
      <c r="AE227" s="221"/>
      <c r="AF227" s="221"/>
      <c r="AG227" s="221"/>
      <c r="AH227" s="221"/>
      <c r="AI227" s="221"/>
      <c r="AJ227" s="221"/>
      <c r="AK227" s="221"/>
      <c r="AL227" s="222" t="str">
        <f t="shared" si="18"/>
        <v>$</v>
      </c>
      <c r="AM227" s="222" t="str">
        <f t="shared" si="19"/>
        <v/>
      </c>
      <c r="AN227" s="219"/>
      <c r="AO227" s="219"/>
      <c r="AP227" s="220"/>
      <c r="AQ227" s="220"/>
      <c r="AR227" s="220"/>
      <c r="AS227" s="219"/>
    </row>
    <row r="228" hidden="1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21"/>
      <c r="AF228" s="221"/>
      <c r="AG228" s="221"/>
      <c r="AH228" s="221"/>
      <c r="AI228" s="221"/>
      <c r="AJ228" s="221"/>
      <c r="AK228" s="221"/>
      <c r="AL228" s="222" t="str">
        <f t="shared" si="18"/>
        <v>$</v>
      </c>
      <c r="AM228" s="222" t="str">
        <f t="shared" si="19"/>
        <v/>
      </c>
      <c r="AN228" s="219"/>
      <c r="AO228" s="219"/>
      <c r="AP228" s="220"/>
      <c r="AQ228" s="220"/>
      <c r="AR228" s="220"/>
      <c r="AS228" s="219"/>
    </row>
    <row r="229" hidden="1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219"/>
      <c r="AE229" s="221"/>
      <c r="AF229" s="221"/>
      <c r="AG229" s="221"/>
      <c r="AH229" s="221"/>
      <c r="AI229" s="221"/>
      <c r="AJ229" s="221"/>
      <c r="AK229" s="221"/>
      <c r="AL229" s="222" t="str">
        <f t="shared" si="18"/>
        <v>$</v>
      </c>
      <c r="AM229" s="222" t="str">
        <f t="shared" si="19"/>
        <v/>
      </c>
      <c r="AN229" s="219"/>
      <c r="AO229" s="219"/>
      <c r="AP229" s="220"/>
      <c r="AQ229" s="220"/>
      <c r="AR229" s="220"/>
      <c r="AS229" s="219"/>
    </row>
    <row r="230" hidden="1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21"/>
      <c r="AF230" s="221"/>
      <c r="AG230" s="221"/>
      <c r="AH230" s="221"/>
      <c r="AI230" s="221"/>
      <c r="AJ230" s="221"/>
      <c r="AK230" s="221"/>
      <c r="AL230" s="222" t="str">
        <f t="shared" si="18"/>
        <v>$</v>
      </c>
      <c r="AM230" s="222" t="str">
        <f t="shared" si="19"/>
        <v/>
      </c>
      <c r="AN230" s="219"/>
      <c r="AO230" s="219"/>
      <c r="AP230" s="220"/>
      <c r="AQ230" s="220"/>
      <c r="AR230" s="220"/>
      <c r="AS230" s="219"/>
    </row>
    <row r="231" hidden="1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219"/>
      <c r="AE231" s="221"/>
      <c r="AF231" s="221"/>
      <c r="AG231" s="221"/>
      <c r="AH231" s="221"/>
      <c r="AI231" s="221"/>
      <c r="AJ231" s="221"/>
      <c r="AK231" s="221"/>
      <c r="AL231" s="222" t="str">
        <f t="shared" si="18"/>
        <v>$</v>
      </c>
      <c r="AM231" s="222" t="str">
        <f t="shared" si="19"/>
        <v/>
      </c>
      <c r="AN231" s="219"/>
      <c r="AO231" s="219"/>
      <c r="AP231" s="220"/>
      <c r="AQ231" s="220"/>
      <c r="AR231" s="220"/>
      <c r="AS231" s="219"/>
    </row>
    <row r="232" hidden="1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219"/>
      <c r="AE232" s="221"/>
      <c r="AF232" s="221"/>
      <c r="AG232" s="221"/>
      <c r="AH232" s="221"/>
      <c r="AI232" s="221"/>
      <c r="AJ232" s="221"/>
      <c r="AK232" s="221"/>
      <c r="AL232" s="222" t="str">
        <f t="shared" si="18"/>
        <v>$</v>
      </c>
      <c r="AM232" s="222" t="str">
        <f t="shared" si="19"/>
        <v/>
      </c>
      <c r="AN232" s="219"/>
      <c r="AO232" s="219"/>
      <c r="AP232" s="220"/>
      <c r="AQ232" s="220"/>
      <c r="AR232" s="220"/>
      <c r="AS232" s="219"/>
    </row>
    <row r="233" hidden="1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219"/>
      <c r="AE233" s="221"/>
      <c r="AF233" s="221"/>
      <c r="AG233" s="221"/>
      <c r="AH233" s="221"/>
      <c r="AI233" s="221"/>
      <c r="AJ233" s="221"/>
      <c r="AK233" s="221"/>
      <c r="AL233" s="222" t="str">
        <f t="shared" si="18"/>
        <v>$</v>
      </c>
      <c r="AM233" s="222" t="str">
        <f t="shared" si="19"/>
        <v/>
      </c>
      <c r="AN233" s="219"/>
      <c r="AO233" s="219"/>
      <c r="AP233" s="220"/>
      <c r="AQ233" s="220"/>
      <c r="AR233" s="220"/>
      <c r="AS233" s="219"/>
    </row>
    <row r="234" hidden="1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219"/>
      <c r="AE234" s="221"/>
      <c r="AF234" s="221"/>
      <c r="AG234" s="221"/>
      <c r="AH234" s="221"/>
      <c r="AI234" s="221"/>
      <c r="AJ234" s="221"/>
      <c r="AK234" s="221"/>
      <c r="AL234" s="222" t="str">
        <f t="shared" si="18"/>
        <v>$</v>
      </c>
      <c r="AM234" s="222" t="str">
        <f t="shared" si="19"/>
        <v/>
      </c>
      <c r="AN234" s="219"/>
      <c r="AO234" s="219"/>
      <c r="AP234" s="220"/>
      <c r="AQ234" s="220"/>
      <c r="AR234" s="220"/>
      <c r="AS234" s="219"/>
    </row>
    <row r="235" hidden="1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21"/>
      <c r="AF235" s="221"/>
      <c r="AG235" s="221"/>
      <c r="AH235" s="221"/>
      <c r="AI235" s="221"/>
      <c r="AJ235" s="221"/>
      <c r="AK235" s="221"/>
      <c r="AL235" s="222" t="str">
        <f t="shared" si="18"/>
        <v>$</v>
      </c>
      <c r="AM235" s="222" t="str">
        <f t="shared" si="19"/>
        <v/>
      </c>
      <c r="AN235" s="219"/>
      <c r="AO235" s="219"/>
      <c r="AP235" s="220"/>
      <c r="AQ235" s="220"/>
      <c r="AR235" s="220"/>
      <c r="AS235" s="219"/>
    </row>
    <row r="236" hidden="1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219"/>
      <c r="AE236" s="221"/>
      <c r="AF236" s="221"/>
      <c r="AG236" s="221"/>
      <c r="AH236" s="221"/>
      <c r="AI236" s="221"/>
      <c r="AJ236" s="221"/>
      <c r="AK236" s="221"/>
      <c r="AL236" s="222" t="str">
        <f t="shared" si="18"/>
        <v>$</v>
      </c>
      <c r="AM236" s="222" t="str">
        <f t="shared" si="19"/>
        <v/>
      </c>
      <c r="AN236" s="219"/>
      <c r="AO236" s="219"/>
      <c r="AP236" s="220"/>
      <c r="AQ236" s="220"/>
      <c r="AR236" s="220"/>
      <c r="AS236" s="219"/>
    </row>
    <row r="237" hidden="1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219"/>
      <c r="AE237" s="221"/>
      <c r="AF237" s="221"/>
      <c r="AG237" s="221"/>
      <c r="AH237" s="221"/>
      <c r="AI237" s="221"/>
      <c r="AJ237" s="221"/>
      <c r="AK237" s="221"/>
      <c r="AL237" s="222" t="str">
        <f t="shared" si="18"/>
        <v>$</v>
      </c>
      <c r="AM237" s="222" t="str">
        <f t="shared" si="19"/>
        <v/>
      </c>
      <c r="AN237" s="219"/>
      <c r="AO237" s="219"/>
      <c r="AP237" s="220"/>
      <c r="AQ237" s="220"/>
      <c r="AR237" s="220"/>
      <c r="AS237" s="219"/>
    </row>
    <row r="238" hidden="1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219"/>
      <c r="AE238" s="221"/>
      <c r="AF238" s="221"/>
      <c r="AG238" s="221"/>
      <c r="AH238" s="221"/>
      <c r="AI238" s="221"/>
      <c r="AJ238" s="221"/>
      <c r="AK238" s="221"/>
      <c r="AL238" s="222" t="str">
        <f t="shared" si="18"/>
        <v>$</v>
      </c>
      <c r="AM238" s="222" t="str">
        <f t="shared" si="19"/>
        <v/>
      </c>
      <c r="AN238" s="219"/>
      <c r="AO238" s="219"/>
      <c r="AP238" s="220"/>
      <c r="AQ238" s="220"/>
      <c r="AR238" s="220"/>
      <c r="AS238" s="219"/>
    </row>
    <row r="239" hidden="1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  <c r="AD239" s="219"/>
      <c r="AE239" s="221"/>
      <c r="AF239" s="221"/>
      <c r="AG239" s="221"/>
      <c r="AH239" s="221"/>
      <c r="AI239" s="221"/>
      <c r="AJ239" s="221"/>
      <c r="AK239" s="221"/>
      <c r="AL239" s="222" t="str">
        <f t="shared" si="18"/>
        <v>$</v>
      </c>
      <c r="AM239" s="222" t="str">
        <f t="shared" si="19"/>
        <v/>
      </c>
      <c r="AN239" s="219"/>
      <c r="AO239" s="219"/>
      <c r="AP239" s="220"/>
      <c r="AQ239" s="220"/>
      <c r="AR239" s="220"/>
      <c r="AS239" s="219"/>
    </row>
    <row r="240" hidden="1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219"/>
      <c r="AE240" s="221"/>
      <c r="AF240" s="221"/>
      <c r="AG240" s="221"/>
      <c r="AH240" s="221"/>
      <c r="AI240" s="221"/>
      <c r="AJ240" s="221"/>
      <c r="AK240" s="221"/>
      <c r="AL240" s="222" t="str">
        <f t="shared" si="18"/>
        <v>$</v>
      </c>
      <c r="AM240" s="222" t="str">
        <f t="shared" si="19"/>
        <v/>
      </c>
      <c r="AN240" s="219"/>
      <c r="AO240" s="219"/>
      <c r="AP240" s="220"/>
      <c r="AQ240" s="220"/>
      <c r="AR240" s="220"/>
      <c r="AS240" s="219"/>
    </row>
    <row r="241" hidden="1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219"/>
      <c r="AE241" s="221"/>
      <c r="AF241" s="221"/>
      <c r="AG241" s="221"/>
      <c r="AH241" s="221"/>
      <c r="AI241" s="221"/>
      <c r="AJ241" s="221"/>
      <c r="AK241" s="221"/>
      <c r="AL241" s="222" t="str">
        <f t="shared" si="18"/>
        <v>$</v>
      </c>
      <c r="AM241" s="222" t="str">
        <f t="shared" si="19"/>
        <v/>
      </c>
      <c r="AN241" s="219"/>
      <c r="AO241" s="219"/>
      <c r="AP241" s="220"/>
      <c r="AQ241" s="220"/>
      <c r="AR241" s="220"/>
      <c r="AS241" s="219"/>
    </row>
    <row r="242" hidden="1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21"/>
      <c r="AF242" s="221"/>
      <c r="AG242" s="221"/>
      <c r="AH242" s="221"/>
      <c r="AI242" s="221"/>
      <c r="AJ242" s="221"/>
      <c r="AK242" s="221"/>
      <c r="AL242" s="222" t="str">
        <f t="shared" si="18"/>
        <v>$</v>
      </c>
      <c r="AM242" s="222" t="str">
        <f t="shared" si="19"/>
        <v/>
      </c>
      <c r="AN242" s="219"/>
      <c r="AO242" s="219"/>
      <c r="AP242" s="220"/>
      <c r="AQ242" s="220"/>
      <c r="AR242" s="220"/>
      <c r="AS242" s="219"/>
    </row>
    <row r="243" hidden="1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219"/>
      <c r="AE243" s="221"/>
      <c r="AF243" s="221"/>
      <c r="AG243" s="221"/>
      <c r="AH243" s="221"/>
      <c r="AI243" s="221"/>
      <c r="AJ243" s="221"/>
      <c r="AK243" s="221"/>
      <c r="AL243" s="222" t="str">
        <f t="shared" si="18"/>
        <v>$</v>
      </c>
      <c r="AM243" s="222" t="str">
        <f t="shared" si="19"/>
        <v/>
      </c>
      <c r="AN243" s="219"/>
      <c r="AO243" s="219"/>
      <c r="AP243" s="220"/>
      <c r="AQ243" s="220"/>
      <c r="AR243" s="220"/>
      <c r="AS243" s="219"/>
    </row>
    <row r="244" hidden="1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219"/>
      <c r="AE244" s="221"/>
      <c r="AF244" s="221"/>
      <c r="AG244" s="221"/>
      <c r="AH244" s="221"/>
      <c r="AI244" s="221"/>
      <c r="AJ244" s="221"/>
      <c r="AK244" s="221"/>
      <c r="AL244" s="222" t="str">
        <f t="shared" si="18"/>
        <v>$</v>
      </c>
      <c r="AM244" s="222" t="str">
        <f t="shared" si="19"/>
        <v/>
      </c>
      <c r="AN244" s="219"/>
      <c r="AO244" s="219"/>
      <c r="AP244" s="220"/>
      <c r="AQ244" s="220"/>
      <c r="AR244" s="220"/>
      <c r="AS244" s="219"/>
    </row>
    <row r="245" hidden="1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219"/>
      <c r="AE245" s="221"/>
      <c r="AF245" s="221"/>
      <c r="AG245" s="221"/>
      <c r="AH245" s="221"/>
      <c r="AI245" s="221"/>
      <c r="AJ245" s="221"/>
      <c r="AK245" s="221"/>
      <c r="AL245" s="222" t="str">
        <f t="shared" si="18"/>
        <v>$</v>
      </c>
      <c r="AM245" s="222" t="str">
        <f t="shared" si="19"/>
        <v/>
      </c>
      <c r="AN245" s="219"/>
      <c r="AO245" s="219"/>
      <c r="AP245" s="220"/>
      <c r="AQ245" s="220"/>
      <c r="AR245" s="220"/>
      <c r="AS245" s="219"/>
    </row>
    <row r="246" hidden="1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219"/>
      <c r="AE246" s="221"/>
      <c r="AF246" s="221"/>
      <c r="AG246" s="221"/>
      <c r="AH246" s="221"/>
      <c r="AI246" s="221"/>
      <c r="AJ246" s="221"/>
      <c r="AK246" s="221"/>
      <c r="AL246" s="222" t="str">
        <f t="shared" si="18"/>
        <v>$</v>
      </c>
      <c r="AM246" s="222" t="str">
        <f t="shared" si="19"/>
        <v/>
      </c>
      <c r="AN246" s="219"/>
      <c r="AO246" s="219"/>
      <c r="AP246" s="220"/>
      <c r="AQ246" s="220"/>
      <c r="AR246" s="220"/>
      <c r="AS246" s="219"/>
    </row>
    <row r="247" hidden="1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219"/>
      <c r="AE247" s="221"/>
      <c r="AF247" s="221"/>
      <c r="AG247" s="221"/>
      <c r="AH247" s="221"/>
      <c r="AI247" s="221"/>
      <c r="AJ247" s="221"/>
      <c r="AK247" s="221"/>
      <c r="AL247" s="222" t="str">
        <f t="shared" si="18"/>
        <v>$</v>
      </c>
      <c r="AM247" s="222" t="str">
        <f t="shared" si="19"/>
        <v/>
      </c>
      <c r="AN247" s="219"/>
      <c r="AO247" s="219"/>
      <c r="AP247" s="220"/>
      <c r="AQ247" s="220"/>
      <c r="AR247" s="220"/>
      <c r="AS247" s="219"/>
    </row>
    <row r="248" hidden="1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21"/>
      <c r="AF248" s="221"/>
      <c r="AG248" s="221"/>
      <c r="AH248" s="221"/>
      <c r="AI248" s="221"/>
      <c r="AJ248" s="221"/>
      <c r="AK248" s="221"/>
      <c r="AL248" s="222" t="str">
        <f t="shared" si="18"/>
        <v>$</v>
      </c>
      <c r="AM248" s="222" t="str">
        <f t="shared" si="19"/>
        <v/>
      </c>
      <c r="AN248" s="219"/>
      <c r="AO248" s="219"/>
      <c r="AP248" s="220"/>
      <c r="AQ248" s="220"/>
      <c r="AR248" s="220"/>
      <c r="AS248" s="219"/>
    </row>
    <row r="249" hidden="1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21"/>
      <c r="AF249" s="221"/>
      <c r="AG249" s="221"/>
      <c r="AH249" s="221"/>
      <c r="AI249" s="221"/>
      <c r="AJ249" s="221"/>
      <c r="AK249" s="221"/>
      <c r="AL249" s="222" t="str">
        <f t="shared" si="18"/>
        <v>$</v>
      </c>
      <c r="AM249" s="222" t="str">
        <f t="shared" si="19"/>
        <v/>
      </c>
      <c r="AN249" s="219"/>
      <c r="AO249" s="219"/>
      <c r="AP249" s="220"/>
      <c r="AQ249" s="220"/>
      <c r="AR249" s="220"/>
      <c r="AS249" s="219"/>
    </row>
    <row r="250" hidden="1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219"/>
      <c r="AE250" s="221"/>
      <c r="AF250" s="221"/>
      <c r="AG250" s="221"/>
      <c r="AH250" s="221"/>
      <c r="AI250" s="221"/>
      <c r="AJ250" s="221"/>
      <c r="AK250" s="221"/>
      <c r="AL250" s="222" t="str">
        <f t="shared" si="18"/>
        <v>$</v>
      </c>
      <c r="AM250" s="222" t="str">
        <f t="shared" si="19"/>
        <v/>
      </c>
      <c r="AN250" s="219"/>
      <c r="AO250" s="219"/>
      <c r="AP250" s="220"/>
      <c r="AQ250" s="220"/>
      <c r="AR250" s="220"/>
      <c r="AS250" s="219"/>
    </row>
    <row r="251" hidden="1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219"/>
      <c r="AE251" s="221"/>
      <c r="AF251" s="221"/>
      <c r="AG251" s="221"/>
      <c r="AH251" s="221"/>
      <c r="AI251" s="221"/>
      <c r="AJ251" s="221"/>
      <c r="AK251" s="221"/>
      <c r="AL251" s="222" t="str">
        <f t="shared" si="18"/>
        <v>$</v>
      </c>
      <c r="AM251" s="222" t="str">
        <f t="shared" si="19"/>
        <v/>
      </c>
      <c r="AN251" s="219"/>
      <c r="AO251" s="219"/>
      <c r="AP251" s="220"/>
      <c r="AQ251" s="220"/>
      <c r="AR251" s="220"/>
      <c r="AS251" s="219"/>
    </row>
    <row r="252" hidden="1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  <c r="AD252" s="219"/>
      <c r="AE252" s="221"/>
      <c r="AF252" s="221"/>
      <c r="AG252" s="221"/>
      <c r="AH252" s="221"/>
      <c r="AI252" s="221"/>
      <c r="AJ252" s="221"/>
      <c r="AK252" s="221"/>
      <c r="AL252" s="222" t="str">
        <f t="shared" si="18"/>
        <v>$</v>
      </c>
      <c r="AM252" s="222" t="str">
        <f t="shared" si="19"/>
        <v/>
      </c>
      <c r="AN252" s="219"/>
      <c r="AO252" s="219"/>
      <c r="AP252" s="220"/>
      <c r="AQ252" s="220"/>
      <c r="AR252" s="220"/>
      <c r="AS252" s="219"/>
    </row>
    <row r="253" hidden="1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  <c r="AD253" s="219"/>
      <c r="AE253" s="221"/>
      <c r="AF253" s="221"/>
      <c r="AG253" s="221"/>
      <c r="AH253" s="221"/>
      <c r="AI253" s="221"/>
      <c r="AJ253" s="221"/>
      <c r="AK253" s="221"/>
      <c r="AL253" s="222" t="str">
        <f t="shared" si="18"/>
        <v>$</v>
      </c>
      <c r="AM253" s="222" t="str">
        <f t="shared" si="19"/>
        <v/>
      </c>
      <c r="AN253" s="219"/>
      <c r="AO253" s="219"/>
      <c r="AP253" s="220"/>
      <c r="AQ253" s="220"/>
      <c r="AR253" s="220"/>
      <c r="AS253" s="219"/>
    </row>
    <row r="254" hidden="1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219"/>
      <c r="AE254" s="221"/>
      <c r="AF254" s="221"/>
      <c r="AG254" s="221"/>
      <c r="AH254" s="221"/>
      <c r="AI254" s="221"/>
      <c r="AJ254" s="221"/>
      <c r="AK254" s="221"/>
      <c r="AL254" s="222" t="str">
        <f t="shared" si="18"/>
        <v>$</v>
      </c>
      <c r="AM254" s="222" t="str">
        <f t="shared" si="19"/>
        <v/>
      </c>
      <c r="AN254" s="219"/>
      <c r="AO254" s="219"/>
      <c r="AP254" s="220"/>
      <c r="AQ254" s="220"/>
      <c r="AR254" s="220"/>
      <c r="AS254" s="219"/>
    </row>
    <row r="255" hidden="1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219"/>
      <c r="AE255" s="221"/>
      <c r="AF255" s="221"/>
      <c r="AG255" s="221"/>
      <c r="AH255" s="221"/>
      <c r="AI255" s="221"/>
      <c r="AJ255" s="221"/>
      <c r="AK255" s="221"/>
      <c r="AL255" s="222" t="str">
        <f t="shared" si="18"/>
        <v>$</v>
      </c>
      <c r="AM255" s="222" t="str">
        <f t="shared" si="19"/>
        <v/>
      </c>
      <c r="AN255" s="219"/>
      <c r="AO255" s="219"/>
      <c r="AP255" s="220"/>
      <c r="AQ255" s="220"/>
      <c r="AR255" s="220"/>
      <c r="AS255" s="219"/>
    </row>
    <row r="256" hidden="1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21"/>
      <c r="AF256" s="221"/>
      <c r="AG256" s="221"/>
      <c r="AH256" s="221"/>
      <c r="AI256" s="221"/>
      <c r="AJ256" s="221"/>
      <c r="AK256" s="221"/>
      <c r="AL256" s="222" t="str">
        <f t="shared" si="18"/>
        <v>$</v>
      </c>
      <c r="AM256" s="222" t="str">
        <f t="shared" si="19"/>
        <v/>
      </c>
      <c r="AN256" s="219"/>
      <c r="AO256" s="219"/>
      <c r="AP256" s="220"/>
      <c r="AQ256" s="220"/>
      <c r="AR256" s="220"/>
      <c r="AS256" s="219"/>
    </row>
    <row r="257" hidden="1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219"/>
      <c r="AE257" s="221"/>
      <c r="AF257" s="221"/>
      <c r="AG257" s="221"/>
      <c r="AH257" s="221"/>
      <c r="AI257" s="221"/>
      <c r="AJ257" s="221"/>
      <c r="AK257" s="221"/>
      <c r="AL257" s="222" t="str">
        <f t="shared" si="18"/>
        <v>$</v>
      </c>
      <c r="AM257" s="222" t="str">
        <f t="shared" si="19"/>
        <v/>
      </c>
      <c r="AN257" s="219"/>
      <c r="AO257" s="219"/>
      <c r="AP257" s="220"/>
      <c r="AQ257" s="220"/>
      <c r="AR257" s="220"/>
      <c r="AS257" s="219"/>
    </row>
    <row r="258" hidden="1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219"/>
      <c r="AE258" s="221"/>
      <c r="AF258" s="221"/>
      <c r="AG258" s="221"/>
      <c r="AH258" s="221"/>
      <c r="AI258" s="221"/>
      <c r="AJ258" s="221"/>
      <c r="AK258" s="221"/>
      <c r="AL258" s="222" t="str">
        <f t="shared" si="18"/>
        <v>$</v>
      </c>
      <c r="AM258" s="222" t="str">
        <f t="shared" si="19"/>
        <v/>
      </c>
      <c r="AN258" s="219"/>
      <c r="AO258" s="219"/>
      <c r="AP258" s="220"/>
      <c r="AQ258" s="220"/>
      <c r="AR258" s="220"/>
      <c r="AS258" s="219"/>
    </row>
    <row r="259" hidden="1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219"/>
      <c r="AE259" s="221"/>
      <c r="AF259" s="221"/>
      <c r="AG259" s="221"/>
      <c r="AH259" s="221"/>
      <c r="AI259" s="221"/>
      <c r="AJ259" s="221"/>
      <c r="AK259" s="221"/>
      <c r="AL259" s="222" t="str">
        <f t="shared" si="18"/>
        <v>$</v>
      </c>
      <c r="AM259" s="222" t="str">
        <f t="shared" si="19"/>
        <v/>
      </c>
      <c r="AN259" s="219"/>
      <c r="AO259" s="219"/>
      <c r="AP259" s="220"/>
      <c r="AQ259" s="220"/>
      <c r="AR259" s="220"/>
      <c r="AS259" s="219"/>
    </row>
    <row r="260" hidden="1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219"/>
      <c r="AE260" s="221"/>
      <c r="AF260" s="221"/>
      <c r="AG260" s="221"/>
      <c r="AH260" s="221"/>
      <c r="AI260" s="221"/>
      <c r="AJ260" s="221"/>
      <c r="AK260" s="221"/>
      <c r="AL260" s="222" t="str">
        <f t="shared" si="18"/>
        <v>$</v>
      </c>
      <c r="AM260" s="222" t="str">
        <f t="shared" si="19"/>
        <v/>
      </c>
      <c r="AN260" s="219"/>
      <c r="AO260" s="219"/>
      <c r="AP260" s="220"/>
      <c r="AQ260" s="220"/>
      <c r="AR260" s="220"/>
      <c r="AS260" s="219"/>
    </row>
    <row r="261" hidden="1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219"/>
      <c r="AE261" s="221"/>
      <c r="AF261" s="221"/>
      <c r="AG261" s="221"/>
      <c r="AH261" s="221"/>
      <c r="AI261" s="221"/>
      <c r="AJ261" s="221"/>
      <c r="AK261" s="221"/>
      <c r="AL261" s="222" t="str">
        <f t="shared" si="18"/>
        <v>$</v>
      </c>
      <c r="AM261" s="222" t="str">
        <f t="shared" si="19"/>
        <v/>
      </c>
      <c r="AN261" s="219"/>
      <c r="AO261" s="219"/>
      <c r="AP261" s="220"/>
      <c r="AQ261" s="220"/>
      <c r="AR261" s="220"/>
      <c r="AS261" s="219"/>
    </row>
    <row r="262" hidden="1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219"/>
      <c r="AE262" s="221"/>
      <c r="AF262" s="221"/>
      <c r="AG262" s="221"/>
      <c r="AH262" s="221"/>
      <c r="AI262" s="221"/>
      <c r="AJ262" s="221"/>
      <c r="AK262" s="221"/>
      <c r="AL262" s="222" t="str">
        <f t="shared" si="18"/>
        <v>$</v>
      </c>
      <c r="AM262" s="222" t="str">
        <f t="shared" si="19"/>
        <v/>
      </c>
      <c r="AN262" s="219"/>
      <c r="AO262" s="219"/>
      <c r="AP262" s="220"/>
      <c r="AQ262" s="220"/>
      <c r="AR262" s="220"/>
      <c r="AS262" s="219"/>
    </row>
    <row r="263" hidden="1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21"/>
      <c r="AF263" s="221"/>
      <c r="AG263" s="221"/>
      <c r="AH263" s="221"/>
      <c r="AI263" s="221"/>
      <c r="AJ263" s="221"/>
      <c r="AK263" s="221"/>
      <c r="AL263" s="222" t="str">
        <f t="shared" si="18"/>
        <v>$</v>
      </c>
      <c r="AM263" s="222" t="str">
        <f t="shared" si="19"/>
        <v/>
      </c>
      <c r="AN263" s="219"/>
      <c r="AO263" s="219"/>
      <c r="AP263" s="220"/>
      <c r="AQ263" s="220"/>
      <c r="AR263" s="220"/>
      <c r="AS263" s="219"/>
    </row>
    <row r="264" hidden="1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219"/>
      <c r="AE264" s="221"/>
      <c r="AF264" s="221"/>
      <c r="AG264" s="221"/>
      <c r="AH264" s="221"/>
      <c r="AI264" s="221"/>
      <c r="AJ264" s="221"/>
      <c r="AK264" s="221"/>
      <c r="AL264" s="222" t="str">
        <f t="shared" si="18"/>
        <v>$</v>
      </c>
      <c r="AM264" s="222" t="str">
        <f t="shared" si="19"/>
        <v/>
      </c>
      <c r="AN264" s="219"/>
      <c r="AO264" s="219"/>
      <c r="AP264" s="220"/>
      <c r="AQ264" s="220"/>
      <c r="AR264" s="220"/>
      <c r="AS264" s="219"/>
    </row>
    <row r="265" hidden="1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219"/>
      <c r="AE265" s="221"/>
      <c r="AF265" s="221"/>
      <c r="AG265" s="221"/>
      <c r="AH265" s="221"/>
      <c r="AI265" s="221"/>
      <c r="AJ265" s="221"/>
      <c r="AK265" s="221"/>
      <c r="AL265" s="222" t="str">
        <f t="shared" si="18"/>
        <v>$</v>
      </c>
      <c r="AM265" s="222" t="str">
        <f t="shared" si="19"/>
        <v/>
      </c>
      <c r="AN265" s="219"/>
      <c r="AO265" s="219"/>
      <c r="AP265" s="220"/>
      <c r="AQ265" s="220"/>
      <c r="AR265" s="220"/>
      <c r="AS265" s="219"/>
    </row>
    <row r="266" hidden="1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  <c r="AD266" s="219"/>
      <c r="AE266" s="221"/>
      <c r="AF266" s="221"/>
      <c r="AG266" s="221"/>
      <c r="AH266" s="221"/>
      <c r="AI266" s="221"/>
      <c r="AJ266" s="221"/>
      <c r="AK266" s="221"/>
      <c r="AL266" s="222" t="str">
        <f t="shared" si="18"/>
        <v>$</v>
      </c>
      <c r="AM266" s="222" t="str">
        <f t="shared" si="19"/>
        <v/>
      </c>
      <c r="AN266" s="219"/>
      <c r="AO266" s="219"/>
      <c r="AP266" s="220"/>
      <c r="AQ266" s="220"/>
      <c r="AR266" s="220"/>
      <c r="AS266" s="219"/>
    </row>
    <row r="267" hidden="1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  <c r="AD267" s="219"/>
      <c r="AE267" s="221"/>
      <c r="AF267" s="221"/>
      <c r="AG267" s="221"/>
      <c r="AH267" s="221"/>
      <c r="AI267" s="221"/>
      <c r="AJ267" s="221"/>
      <c r="AK267" s="221"/>
      <c r="AL267" s="222" t="str">
        <f t="shared" si="18"/>
        <v>$</v>
      </c>
      <c r="AM267" s="222" t="str">
        <f t="shared" si="19"/>
        <v/>
      </c>
      <c r="AN267" s="219"/>
      <c r="AO267" s="219"/>
      <c r="AP267" s="220"/>
      <c r="AQ267" s="220"/>
      <c r="AR267" s="220"/>
      <c r="AS267" s="219"/>
    </row>
    <row r="268" hidden="1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219"/>
      <c r="AE268" s="221"/>
      <c r="AF268" s="221"/>
      <c r="AG268" s="221"/>
      <c r="AH268" s="221"/>
      <c r="AI268" s="221"/>
      <c r="AJ268" s="221"/>
      <c r="AK268" s="221"/>
      <c r="AL268" s="222" t="str">
        <f t="shared" si="18"/>
        <v>$</v>
      </c>
      <c r="AM268" s="222" t="str">
        <f t="shared" si="19"/>
        <v/>
      </c>
      <c r="AN268" s="219"/>
      <c r="AO268" s="219"/>
      <c r="AP268" s="220"/>
      <c r="AQ268" s="220"/>
      <c r="AR268" s="220"/>
      <c r="AS268" s="219"/>
    </row>
    <row r="269" hidden="1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219"/>
      <c r="AE269" s="221"/>
      <c r="AF269" s="221"/>
      <c r="AG269" s="221"/>
      <c r="AH269" s="221"/>
      <c r="AI269" s="221"/>
      <c r="AJ269" s="221"/>
      <c r="AK269" s="221"/>
      <c r="AL269" s="222" t="str">
        <f t="shared" si="18"/>
        <v>$</v>
      </c>
      <c r="AM269" s="222" t="str">
        <f t="shared" si="19"/>
        <v/>
      </c>
      <c r="AN269" s="219"/>
      <c r="AO269" s="219"/>
      <c r="AP269" s="220"/>
      <c r="AQ269" s="220"/>
      <c r="AR269" s="220"/>
      <c r="AS269" s="219"/>
    </row>
    <row r="270" hidden="1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21"/>
      <c r="AF270" s="221"/>
      <c r="AG270" s="221"/>
      <c r="AH270" s="221"/>
      <c r="AI270" s="221"/>
      <c r="AJ270" s="221"/>
      <c r="AK270" s="221"/>
      <c r="AL270" s="222" t="str">
        <f t="shared" si="18"/>
        <v>$</v>
      </c>
      <c r="AM270" s="222" t="str">
        <f t="shared" si="19"/>
        <v/>
      </c>
      <c r="AN270" s="219"/>
      <c r="AO270" s="219"/>
      <c r="AP270" s="220"/>
      <c r="AQ270" s="220"/>
      <c r="AR270" s="220"/>
      <c r="AS270" s="219"/>
    </row>
    <row r="271" hidden="1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219"/>
      <c r="AE271" s="221"/>
      <c r="AF271" s="221"/>
      <c r="AG271" s="221"/>
      <c r="AH271" s="221"/>
      <c r="AI271" s="221"/>
      <c r="AJ271" s="221"/>
      <c r="AK271" s="221"/>
      <c r="AL271" s="222" t="str">
        <f t="shared" si="18"/>
        <v>$</v>
      </c>
      <c r="AM271" s="222" t="str">
        <f t="shared" si="19"/>
        <v/>
      </c>
      <c r="AN271" s="219"/>
      <c r="AO271" s="219"/>
      <c r="AP271" s="220"/>
      <c r="AQ271" s="220"/>
      <c r="AR271" s="220"/>
      <c r="AS271" s="219"/>
    </row>
    <row r="272" hidden="1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  <c r="AD272" s="219"/>
      <c r="AE272" s="221"/>
      <c r="AF272" s="221"/>
      <c r="AG272" s="221"/>
      <c r="AH272" s="221"/>
      <c r="AI272" s="221"/>
      <c r="AJ272" s="221"/>
      <c r="AK272" s="221"/>
      <c r="AL272" s="222" t="str">
        <f t="shared" si="18"/>
        <v>$</v>
      </c>
      <c r="AM272" s="222" t="str">
        <f t="shared" si="19"/>
        <v/>
      </c>
      <c r="AN272" s="219"/>
      <c r="AO272" s="219"/>
      <c r="AP272" s="220"/>
      <c r="AQ272" s="220"/>
      <c r="AR272" s="220"/>
      <c r="AS272" s="219"/>
    </row>
    <row r="273" hidden="1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  <c r="AD273" s="219"/>
      <c r="AE273" s="221"/>
      <c r="AF273" s="221"/>
      <c r="AG273" s="221"/>
      <c r="AH273" s="221"/>
      <c r="AI273" s="221"/>
      <c r="AJ273" s="221"/>
      <c r="AK273" s="221"/>
      <c r="AL273" s="222" t="str">
        <f t="shared" si="18"/>
        <v>$</v>
      </c>
      <c r="AM273" s="222" t="str">
        <f t="shared" si="19"/>
        <v/>
      </c>
      <c r="AN273" s="219"/>
      <c r="AO273" s="219"/>
      <c r="AP273" s="220"/>
      <c r="AQ273" s="220"/>
      <c r="AR273" s="220"/>
      <c r="AS273" s="219"/>
    </row>
    <row r="274" hidden="1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219"/>
      <c r="AE274" s="221"/>
      <c r="AF274" s="221"/>
      <c r="AG274" s="221"/>
      <c r="AH274" s="221"/>
      <c r="AI274" s="221"/>
      <c r="AJ274" s="221"/>
      <c r="AK274" s="221"/>
      <c r="AL274" s="222" t="str">
        <f t="shared" si="18"/>
        <v>$</v>
      </c>
      <c r="AM274" s="222" t="str">
        <f t="shared" si="19"/>
        <v/>
      </c>
      <c r="AN274" s="219"/>
      <c r="AO274" s="219"/>
      <c r="AP274" s="220"/>
      <c r="AQ274" s="220"/>
      <c r="AR274" s="220"/>
      <c r="AS274" s="219"/>
    </row>
    <row r="275" hidden="1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  <c r="AD275" s="219"/>
      <c r="AE275" s="221"/>
      <c r="AF275" s="221"/>
      <c r="AG275" s="221"/>
      <c r="AH275" s="221"/>
      <c r="AI275" s="221"/>
      <c r="AJ275" s="221"/>
      <c r="AK275" s="221"/>
      <c r="AL275" s="222" t="str">
        <f t="shared" si="18"/>
        <v>$</v>
      </c>
      <c r="AM275" s="222" t="str">
        <f t="shared" si="19"/>
        <v/>
      </c>
      <c r="AN275" s="219"/>
      <c r="AO275" s="219"/>
      <c r="AP275" s="220"/>
      <c r="AQ275" s="220"/>
      <c r="AR275" s="220"/>
      <c r="AS275" s="219"/>
    </row>
    <row r="276" hidden="1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  <c r="AD276" s="219"/>
      <c r="AE276" s="221"/>
      <c r="AF276" s="221"/>
      <c r="AG276" s="221"/>
      <c r="AH276" s="221"/>
      <c r="AI276" s="221"/>
      <c r="AJ276" s="221"/>
      <c r="AK276" s="221"/>
      <c r="AL276" s="222" t="str">
        <f t="shared" si="18"/>
        <v>$</v>
      </c>
      <c r="AM276" s="222" t="str">
        <f t="shared" si="19"/>
        <v/>
      </c>
      <c r="AN276" s="219"/>
      <c r="AO276" s="219"/>
      <c r="AP276" s="220"/>
      <c r="AQ276" s="220"/>
      <c r="AR276" s="220"/>
      <c r="AS276" s="219"/>
    </row>
    <row r="277" hidden="1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21"/>
      <c r="AF277" s="221"/>
      <c r="AG277" s="221"/>
      <c r="AH277" s="221"/>
      <c r="AI277" s="221"/>
      <c r="AJ277" s="221"/>
      <c r="AK277" s="221"/>
      <c r="AL277" s="222" t="str">
        <f t="shared" si="18"/>
        <v>$</v>
      </c>
      <c r="AM277" s="222" t="str">
        <f t="shared" si="19"/>
        <v/>
      </c>
      <c r="AN277" s="219"/>
      <c r="AO277" s="219"/>
      <c r="AP277" s="220"/>
      <c r="AQ277" s="220"/>
      <c r="AR277" s="220"/>
      <c r="AS277" s="219"/>
    </row>
    <row r="278" hidden="1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219"/>
      <c r="AE278" s="221"/>
      <c r="AF278" s="221"/>
      <c r="AG278" s="221"/>
      <c r="AH278" s="221"/>
      <c r="AI278" s="221"/>
      <c r="AJ278" s="221"/>
      <c r="AK278" s="221"/>
      <c r="AL278" s="222" t="str">
        <f t="shared" si="18"/>
        <v>$</v>
      </c>
      <c r="AM278" s="222" t="str">
        <f t="shared" si="19"/>
        <v/>
      </c>
      <c r="AN278" s="219"/>
      <c r="AO278" s="219"/>
      <c r="AP278" s="220"/>
      <c r="AQ278" s="220"/>
      <c r="AR278" s="220"/>
      <c r="AS278" s="219"/>
    </row>
    <row r="279" hidden="1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219"/>
      <c r="AE279" s="221"/>
      <c r="AF279" s="221"/>
      <c r="AG279" s="221"/>
      <c r="AH279" s="221"/>
      <c r="AI279" s="221"/>
      <c r="AJ279" s="221"/>
      <c r="AK279" s="221"/>
      <c r="AL279" s="222" t="str">
        <f t="shared" si="18"/>
        <v>$</v>
      </c>
      <c r="AM279" s="222" t="str">
        <f t="shared" si="19"/>
        <v/>
      </c>
      <c r="AN279" s="219"/>
      <c r="AO279" s="219"/>
      <c r="AP279" s="220"/>
      <c r="AQ279" s="220"/>
      <c r="AR279" s="220"/>
      <c r="AS279" s="219"/>
    </row>
    <row r="280" hidden="1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  <c r="AD280" s="219"/>
      <c r="AE280" s="221"/>
      <c r="AF280" s="221"/>
      <c r="AG280" s="221"/>
      <c r="AH280" s="221"/>
      <c r="AI280" s="221"/>
      <c r="AJ280" s="221"/>
      <c r="AK280" s="221"/>
      <c r="AL280" s="222" t="str">
        <f t="shared" si="18"/>
        <v>$</v>
      </c>
      <c r="AM280" s="222" t="str">
        <f t="shared" si="19"/>
        <v/>
      </c>
      <c r="AN280" s="219"/>
      <c r="AO280" s="219"/>
      <c r="AP280" s="220"/>
      <c r="AQ280" s="220"/>
      <c r="AR280" s="220"/>
      <c r="AS280" s="219"/>
    </row>
    <row r="281" hidden="1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  <c r="AD281" s="219"/>
      <c r="AE281" s="221"/>
      <c r="AF281" s="221"/>
      <c r="AG281" s="221"/>
      <c r="AH281" s="221"/>
      <c r="AI281" s="221"/>
      <c r="AJ281" s="221"/>
      <c r="AK281" s="221"/>
      <c r="AL281" s="222" t="str">
        <f t="shared" si="18"/>
        <v>$</v>
      </c>
      <c r="AM281" s="222" t="str">
        <f t="shared" si="19"/>
        <v/>
      </c>
      <c r="AN281" s="219"/>
      <c r="AO281" s="219"/>
      <c r="AP281" s="220"/>
      <c r="AQ281" s="220"/>
      <c r="AR281" s="220"/>
      <c r="AS281" s="219"/>
    </row>
    <row r="282" hidden="1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219"/>
      <c r="AE282" s="221"/>
      <c r="AF282" s="221"/>
      <c r="AG282" s="221"/>
      <c r="AH282" s="221"/>
      <c r="AI282" s="221"/>
      <c r="AJ282" s="221"/>
      <c r="AK282" s="221"/>
      <c r="AL282" s="222" t="str">
        <f t="shared" si="18"/>
        <v>$</v>
      </c>
      <c r="AM282" s="222" t="str">
        <f t="shared" si="19"/>
        <v/>
      </c>
      <c r="AN282" s="219"/>
      <c r="AO282" s="219"/>
      <c r="AP282" s="220"/>
      <c r="AQ282" s="220"/>
      <c r="AR282" s="220"/>
      <c r="AS282" s="219"/>
    </row>
    <row r="283" hidden="1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219"/>
      <c r="AE283" s="221"/>
      <c r="AF283" s="221"/>
      <c r="AG283" s="221"/>
      <c r="AH283" s="221"/>
      <c r="AI283" s="221"/>
      <c r="AJ283" s="221"/>
      <c r="AK283" s="221"/>
      <c r="AL283" s="222" t="str">
        <f t="shared" si="18"/>
        <v>$</v>
      </c>
      <c r="AM283" s="222" t="str">
        <f t="shared" si="19"/>
        <v/>
      </c>
      <c r="AN283" s="219"/>
      <c r="AO283" s="219"/>
      <c r="AP283" s="220"/>
      <c r="AQ283" s="220"/>
      <c r="AR283" s="220"/>
      <c r="AS283" s="219"/>
    </row>
    <row r="284" hidden="1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21"/>
      <c r="AF284" s="221"/>
      <c r="AG284" s="221"/>
      <c r="AH284" s="221"/>
      <c r="AI284" s="221"/>
      <c r="AJ284" s="221"/>
      <c r="AK284" s="221"/>
      <c r="AL284" s="222" t="str">
        <f t="shared" si="18"/>
        <v>$</v>
      </c>
      <c r="AM284" s="222" t="str">
        <f t="shared" si="19"/>
        <v/>
      </c>
      <c r="AN284" s="219"/>
      <c r="AO284" s="219"/>
      <c r="AP284" s="220"/>
      <c r="AQ284" s="220"/>
      <c r="AR284" s="220"/>
      <c r="AS284" s="219"/>
    </row>
    <row r="285" hidden="1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219"/>
      <c r="AE285" s="221"/>
      <c r="AF285" s="221"/>
      <c r="AG285" s="221"/>
      <c r="AH285" s="221"/>
      <c r="AI285" s="221"/>
      <c r="AJ285" s="221"/>
      <c r="AK285" s="221"/>
      <c r="AL285" s="222" t="str">
        <f t="shared" si="18"/>
        <v>$</v>
      </c>
      <c r="AM285" s="222" t="str">
        <f t="shared" si="19"/>
        <v/>
      </c>
      <c r="AN285" s="219"/>
      <c r="AO285" s="219"/>
      <c r="AP285" s="220"/>
      <c r="AQ285" s="220"/>
      <c r="AR285" s="220"/>
      <c r="AS285" s="219"/>
    </row>
    <row r="286" hidden="1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219"/>
      <c r="AE286" s="221"/>
      <c r="AF286" s="221"/>
      <c r="AG286" s="221"/>
      <c r="AH286" s="221"/>
      <c r="AI286" s="221"/>
      <c r="AJ286" s="221"/>
      <c r="AK286" s="221"/>
      <c r="AL286" s="222" t="str">
        <f t="shared" si="18"/>
        <v>$</v>
      </c>
      <c r="AM286" s="222" t="str">
        <f t="shared" si="19"/>
        <v/>
      </c>
      <c r="AN286" s="219"/>
      <c r="AO286" s="219"/>
      <c r="AP286" s="220"/>
      <c r="AQ286" s="220"/>
      <c r="AR286" s="220"/>
      <c r="AS286" s="219"/>
    </row>
    <row r="287" hidden="1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219"/>
      <c r="AE287" s="221"/>
      <c r="AF287" s="221"/>
      <c r="AG287" s="221"/>
      <c r="AH287" s="221"/>
      <c r="AI287" s="221"/>
      <c r="AJ287" s="221"/>
      <c r="AK287" s="221"/>
      <c r="AL287" s="222" t="str">
        <f t="shared" si="18"/>
        <v>$</v>
      </c>
      <c r="AM287" s="222" t="str">
        <f t="shared" si="19"/>
        <v/>
      </c>
      <c r="AN287" s="219"/>
      <c r="AO287" s="219"/>
      <c r="AP287" s="220"/>
      <c r="AQ287" s="220"/>
      <c r="AR287" s="220"/>
      <c r="AS287" s="219"/>
    </row>
    <row r="288" hidden="1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219"/>
      <c r="AE288" s="221"/>
      <c r="AF288" s="221"/>
      <c r="AG288" s="221"/>
      <c r="AH288" s="221"/>
      <c r="AI288" s="221"/>
      <c r="AJ288" s="221"/>
      <c r="AK288" s="221"/>
      <c r="AL288" s="222" t="str">
        <f t="shared" si="18"/>
        <v>$</v>
      </c>
      <c r="AM288" s="222" t="str">
        <f t="shared" si="19"/>
        <v/>
      </c>
      <c r="AN288" s="219"/>
      <c r="AO288" s="219"/>
      <c r="AP288" s="220"/>
      <c r="AQ288" s="220"/>
      <c r="AR288" s="220"/>
      <c r="AS288" s="219"/>
    </row>
    <row r="289" hidden="1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219"/>
      <c r="AE289" s="221"/>
      <c r="AF289" s="221"/>
      <c r="AG289" s="221"/>
      <c r="AH289" s="221"/>
      <c r="AI289" s="221"/>
      <c r="AJ289" s="221"/>
      <c r="AK289" s="221"/>
      <c r="AL289" s="222" t="str">
        <f t="shared" si="18"/>
        <v>$</v>
      </c>
      <c r="AM289" s="222" t="str">
        <f t="shared" si="19"/>
        <v/>
      </c>
      <c r="AN289" s="219"/>
      <c r="AO289" s="219"/>
      <c r="AP289" s="220"/>
      <c r="AQ289" s="220"/>
      <c r="AR289" s="220"/>
      <c r="AS289" s="219"/>
    </row>
    <row r="290" hidden="1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219"/>
      <c r="AE290" s="221"/>
      <c r="AF290" s="221"/>
      <c r="AG290" s="221"/>
      <c r="AH290" s="221"/>
      <c r="AI290" s="221"/>
      <c r="AJ290" s="221"/>
      <c r="AK290" s="221"/>
      <c r="AL290" s="222" t="str">
        <f t="shared" si="18"/>
        <v>$</v>
      </c>
      <c r="AM290" s="222" t="str">
        <f t="shared" si="19"/>
        <v/>
      </c>
      <c r="AN290" s="219"/>
      <c r="AO290" s="219"/>
      <c r="AP290" s="220"/>
      <c r="AQ290" s="220"/>
      <c r="AR290" s="220"/>
      <c r="AS290" s="219"/>
    </row>
    <row r="291" hidden="1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21"/>
      <c r="AF291" s="221"/>
      <c r="AG291" s="221"/>
      <c r="AH291" s="221"/>
      <c r="AI291" s="221"/>
      <c r="AJ291" s="221"/>
      <c r="AK291" s="221"/>
      <c r="AL291" s="222" t="str">
        <f t="shared" si="18"/>
        <v>$</v>
      </c>
      <c r="AM291" s="222" t="str">
        <f t="shared" si="19"/>
        <v/>
      </c>
      <c r="AN291" s="219"/>
      <c r="AO291" s="219"/>
      <c r="AP291" s="220"/>
      <c r="AQ291" s="220"/>
      <c r="AR291" s="220"/>
      <c r="AS291" s="219"/>
    </row>
    <row r="292" hidden="1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21" t="str">
        <f>IFERROR(__xludf.DUMMYFUNCTION("IFERROR(FILTER(B41:B50, M41:M50&lt;&gt;""""))
"),"Credit Card 1")</f>
        <v>Credit Card 1</v>
      </c>
      <c r="AF292" s="221"/>
      <c r="AG292" s="221"/>
      <c r="AH292" s="221"/>
      <c r="AI292" s="221"/>
      <c r="AJ292" s="221"/>
      <c r="AK292" s="221"/>
      <c r="AL292" s="222" t="str">
        <f t="shared" si="18"/>
        <v>$</v>
      </c>
      <c r="AM292" s="222">
        <f t="shared" ref="AM292:AM301" si="20">if(sumif($B$41:$E$50,AE292,$M$41:$N$50)=0,,sumif($B$41:$E$50,AE292,$M$41:$N$50))</f>
        <v>25</v>
      </c>
      <c r="AN292" s="219"/>
      <c r="AO292" s="219"/>
      <c r="AP292" s="220"/>
      <c r="AQ292" s="220"/>
      <c r="AR292" s="220"/>
      <c r="AS292" s="219"/>
    </row>
    <row r="293" hidden="1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21" t="str">
        <f>IFERROR(__xludf.DUMMYFUNCTION("""COMPUTED_VALUE"""),"Credit Card 2")</f>
        <v>Credit Card 2</v>
      </c>
      <c r="AF293" s="221"/>
      <c r="AG293" s="221"/>
      <c r="AH293" s="221"/>
      <c r="AI293" s="221"/>
      <c r="AJ293" s="221"/>
      <c r="AK293" s="221"/>
      <c r="AL293" s="222" t="str">
        <f t="shared" si="18"/>
        <v>$</v>
      </c>
      <c r="AM293" s="222">
        <f t="shared" si="20"/>
        <v>75</v>
      </c>
      <c r="AN293" s="219"/>
      <c r="AO293" s="219"/>
      <c r="AP293" s="220"/>
      <c r="AQ293" s="220"/>
      <c r="AR293" s="220"/>
      <c r="AS293" s="219"/>
    </row>
    <row r="294" hidden="1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219"/>
      <c r="AE294" s="221" t="str">
        <f>IFERROR(__xludf.DUMMYFUNCTION("""COMPUTED_VALUE"""),"Student Loan")</f>
        <v>Student Loan</v>
      </c>
      <c r="AF294" s="221"/>
      <c r="AG294" s="221"/>
      <c r="AH294" s="221"/>
      <c r="AI294" s="221"/>
      <c r="AJ294" s="221"/>
      <c r="AK294" s="221"/>
      <c r="AL294" s="222" t="str">
        <f t="shared" si="18"/>
        <v>$</v>
      </c>
      <c r="AM294" s="222">
        <f t="shared" si="20"/>
        <v>200</v>
      </c>
      <c r="AN294" s="219"/>
      <c r="AO294" s="219"/>
      <c r="AP294" s="220"/>
      <c r="AQ294" s="220"/>
      <c r="AR294" s="220"/>
      <c r="AS294" s="219"/>
    </row>
    <row r="295" hidden="1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219"/>
      <c r="AE295" s="221" t="str">
        <f>IFERROR(__xludf.DUMMYFUNCTION("""COMPUTED_VALUE"""),"Personal Loan")</f>
        <v>Personal Loan</v>
      </c>
      <c r="AF295" s="221"/>
      <c r="AG295" s="221"/>
      <c r="AH295" s="221"/>
      <c r="AI295" s="221"/>
      <c r="AJ295" s="221"/>
      <c r="AK295" s="221"/>
      <c r="AL295" s="222" t="str">
        <f t="shared" si="18"/>
        <v>$</v>
      </c>
      <c r="AM295" s="222">
        <f t="shared" si="20"/>
        <v>200</v>
      </c>
      <c r="AN295" s="219"/>
      <c r="AO295" s="219"/>
      <c r="AP295" s="220"/>
      <c r="AQ295" s="220"/>
      <c r="AR295" s="220"/>
      <c r="AS295" s="219"/>
    </row>
    <row r="296" hidden="1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21"/>
      <c r="AF296" s="221"/>
      <c r="AG296" s="221"/>
      <c r="AH296" s="221"/>
      <c r="AI296" s="221"/>
      <c r="AJ296" s="221"/>
      <c r="AK296" s="221"/>
      <c r="AL296" s="222" t="str">
        <f t="shared" si="18"/>
        <v>$</v>
      </c>
      <c r="AM296" s="222" t="str">
        <f t="shared" si="20"/>
        <v/>
      </c>
      <c r="AN296" s="219"/>
      <c r="AO296" s="219"/>
      <c r="AP296" s="220"/>
      <c r="AQ296" s="220"/>
      <c r="AR296" s="220"/>
      <c r="AS296" s="219"/>
    </row>
    <row r="297" hidden="1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21"/>
      <c r="AF297" s="221"/>
      <c r="AG297" s="221"/>
      <c r="AH297" s="221"/>
      <c r="AI297" s="221"/>
      <c r="AJ297" s="221"/>
      <c r="AK297" s="221"/>
      <c r="AL297" s="222" t="str">
        <f t="shared" si="18"/>
        <v>$</v>
      </c>
      <c r="AM297" s="222" t="str">
        <f t="shared" si="20"/>
        <v/>
      </c>
      <c r="AN297" s="219"/>
      <c r="AO297" s="219"/>
      <c r="AP297" s="220"/>
      <c r="AQ297" s="220"/>
      <c r="AR297" s="220"/>
      <c r="AS297" s="219"/>
    </row>
    <row r="298" hidden="1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21"/>
      <c r="AF298" s="221"/>
      <c r="AG298" s="221"/>
      <c r="AH298" s="221"/>
      <c r="AI298" s="221"/>
      <c r="AJ298" s="221"/>
      <c r="AK298" s="221"/>
      <c r="AL298" s="222" t="str">
        <f t="shared" si="18"/>
        <v>$</v>
      </c>
      <c r="AM298" s="222" t="str">
        <f t="shared" si="20"/>
        <v/>
      </c>
      <c r="AN298" s="219"/>
      <c r="AO298" s="219"/>
      <c r="AP298" s="220"/>
      <c r="AQ298" s="220"/>
      <c r="AR298" s="220"/>
      <c r="AS298" s="219"/>
    </row>
    <row r="299" hidden="1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21"/>
      <c r="AF299" s="221"/>
      <c r="AG299" s="221"/>
      <c r="AH299" s="221"/>
      <c r="AI299" s="221"/>
      <c r="AJ299" s="221"/>
      <c r="AK299" s="221"/>
      <c r="AL299" s="222" t="str">
        <f t="shared" si="18"/>
        <v>$</v>
      </c>
      <c r="AM299" s="222" t="str">
        <f t="shared" si="20"/>
        <v/>
      </c>
      <c r="AN299" s="219"/>
      <c r="AO299" s="219"/>
      <c r="AP299" s="220"/>
      <c r="AQ299" s="220"/>
      <c r="AR299" s="220"/>
      <c r="AS299" s="219"/>
    </row>
    <row r="300" hidden="1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21"/>
      <c r="AF300" s="221"/>
      <c r="AG300" s="221"/>
      <c r="AH300" s="221"/>
      <c r="AI300" s="221"/>
      <c r="AJ300" s="221"/>
      <c r="AK300" s="221"/>
      <c r="AL300" s="222" t="str">
        <f t="shared" si="18"/>
        <v>$</v>
      </c>
      <c r="AM300" s="222" t="str">
        <f t="shared" si="20"/>
        <v/>
      </c>
      <c r="AN300" s="219"/>
      <c r="AO300" s="219"/>
      <c r="AP300" s="220"/>
      <c r="AQ300" s="220"/>
      <c r="AR300" s="220"/>
      <c r="AS300" s="219"/>
    </row>
    <row r="301" hidden="1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21"/>
      <c r="AF301" s="221"/>
      <c r="AG301" s="221"/>
      <c r="AH301" s="221"/>
      <c r="AI301" s="221"/>
      <c r="AJ301" s="221"/>
      <c r="AK301" s="221"/>
      <c r="AL301" s="222" t="str">
        <f t="shared" si="18"/>
        <v>$</v>
      </c>
      <c r="AM301" s="222" t="str">
        <f t="shared" si="20"/>
        <v/>
      </c>
      <c r="AN301" s="219"/>
      <c r="AO301" s="219"/>
      <c r="AP301" s="220"/>
      <c r="AQ301" s="220"/>
      <c r="AR301" s="220"/>
      <c r="AS301" s="219"/>
    </row>
    <row r="302" hidden="1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21" t="str">
        <f>IFERROR(__xludf.DUMMYFUNCTION("iferror(FILTER(B56:B65, M56:M65&lt;&gt;""""))
"),"Emergency Fund")</f>
        <v>Emergency Fund</v>
      </c>
      <c r="AF302" s="221"/>
      <c r="AG302" s="221"/>
      <c r="AH302" s="221"/>
      <c r="AI302" s="221"/>
      <c r="AJ302" s="221"/>
      <c r="AK302" s="221"/>
      <c r="AL302" s="222" t="str">
        <f t="shared" si="18"/>
        <v>$</v>
      </c>
      <c r="AM302" s="222">
        <f t="shared" ref="AM302:AM311" si="21">if(sumif($B$56:$E$65,AE302,$M$56:$N$65)=0,,sumif($B$56:$E$65,AE302,$M$56:$N$65))</f>
        <v>160</v>
      </c>
      <c r="AN302" s="219"/>
      <c r="AO302" s="219"/>
      <c r="AP302" s="220"/>
      <c r="AQ302" s="220"/>
      <c r="AR302" s="220"/>
      <c r="AS302" s="219"/>
    </row>
    <row r="303" hidden="1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21" t="str">
        <f>IFERROR(__xludf.DUMMYFUNCTION("""COMPUTED_VALUE"""),"Vacation Fund")</f>
        <v>Vacation Fund</v>
      </c>
      <c r="AF303" s="221"/>
      <c r="AG303" s="221"/>
      <c r="AH303" s="221"/>
      <c r="AI303" s="221"/>
      <c r="AJ303" s="221"/>
      <c r="AK303" s="221"/>
      <c r="AL303" s="222" t="str">
        <f t="shared" si="18"/>
        <v>$</v>
      </c>
      <c r="AM303" s="222">
        <f t="shared" si="21"/>
        <v>450</v>
      </c>
      <c r="AN303" s="219"/>
      <c r="AO303" s="219"/>
      <c r="AP303" s="220"/>
      <c r="AQ303" s="220"/>
      <c r="AR303" s="220"/>
      <c r="AS303" s="219"/>
    </row>
    <row r="304" hidden="1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21"/>
      <c r="AF304" s="221"/>
      <c r="AG304" s="221"/>
      <c r="AH304" s="221"/>
      <c r="AI304" s="221"/>
      <c r="AJ304" s="221"/>
      <c r="AK304" s="221"/>
      <c r="AL304" s="222" t="str">
        <f t="shared" si="18"/>
        <v>$</v>
      </c>
      <c r="AM304" s="222" t="str">
        <f t="shared" si="21"/>
        <v/>
      </c>
      <c r="AN304" s="219"/>
      <c r="AO304" s="219"/>
      <c r="AP304" s="220"/>
      <c r="AQ304" s="220"/>
      <c r="AR304" s="220"/>
      <c r="AS304" s="219"/>
    </row>
    <row r="305" hidden="1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21"/>
      <c r="AF305" s="221"/>
      <c r="AG305" s="221"/>
      <c r="AH305" s="221"/>
      <c r="AI305" s="221"/>
      <c r="AJ305" s="221"/>
      <c r="AK305" s="221"/>
      <c r="AL305" s="222" t="str">
        <f t="shared" si="18"/>
        <v>$</v>
      </c>
      <c r="AM305" s="222" t="str">
        <f t="shared" si="21"/>
        <v/>
      </c>
      <c r="AN305" s="219"/>
      <c r="AO305" s="219"/>
      <c r="AP305" s="220"/>
      <c r="AQ305" s="220"/>
      <c r="AR305" s="220"/>
      <c r="AS305" s="219"/>
    </row>
    <row r="306" hidden="1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21"/>
      <c r="AF306" s="221"/>
      <c r="AG306" s="221"/>
      <c r="AH306" s="221"/>
      <c r="AI306" s="221"/>
      <c r="AJ306" s="221"/>
      <c r="AK306" s="221"/>
      <c r="AL306" s="222" t="str">
        <f t="shared" si="18"/>
        <v>$</v>
      </c>
      <c r="AM306" s="222" t="str">
        <f t="shared" si="21"/>
        <v/>
      </c>
      <c r="AN306" s="219"/>
      <c r="AO306" s="219"/>
      <c r="AP306" s="220"/>
      <c r="AQ306" s="220"/>
      <c r="AR306" s="220"/>
      <c r="AS306" s="219"/>
    </row>
    <row r="307" hidden="1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21"/>
      <c r="AF307" s="221"/>
      <c r="AG307" s="221"/>
      <c r="AH307" s="221"/>
      <c r="AI307" s="221"/>
      <c r="AJ307" s="221"/>
      <c r="AK307" s="221"/>
      <c r="AL307" s="222" t="str">
        <f t="shared" si="18"/>
        <v>$</v>
      </c>
      <c r="AM307" s="222" t="str">
        <f t="shared" si="21"/>
        <v/>
      </c>
      <c r="AN307" s="219"/>
      <c r="AO307" s="219"/>
      <c r="AP307" s="220"/>
      <c r="AQ307" s="220"/>
      <c r="AR307" s="220"/>
      <c r="AS307" s="219"/>
    </row>
    <row r="308" hidden="1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219"/>
      <c r="AE308" s="221"/>
      <c r="AF308" s="221"/>
      <c r="AG308" s="221"/>
      <c r="AH308" s="221"/>
      <c r="AI308" s="221"/>
      <c r="AJ308" s="221"/>
      <c r="AK308" s="221"/>
      <c r="AL308" s="222" t="str">
        <f t="shared" si="18"/>
        <v>$</v>
      </c>
      <c r="AM308" s="222" t="str">
        <f t="shared" si="21"/>
        <v/>
      </c>
      <c r="AN308" s="219"/>
      <c r="AO308" s="219"/>
      <c r="AP308" s="220"/>
      <c r="AQ308" s="220"/>
      <c r="AR308" s="220"/>
      <c r="AS308" s="219"/>
    </row>
    <row r="309" hidden="1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219"/>
      <c r="AE309" s="221"/>
      <c r="AF309" s="221"/>
      <c r="AG309" s="221"/>
      <c r="AH309" s="221"/>
      <c r="AI309" s="221"/>
      <c r="AJ309" s="221"/>
      <c r="AK309" s="221"/>
      <c r="AL309" s="222" t="str">
        <f t="shared" si="18"/>
        <v>$</v>
      </c>
      <c r="AM309" s="222" t="str">
        <f t="shared" si="21"/>
        <v/>
      </c>
      <c r="AN309" s="219"/>
      <c r="AO309" s="219"/>
      <c r="AP309" s="220"/>
      <c r="AQ309" s="220"/>
      <c r="AR309" s="220"/>
      <c r="AS309" s="219"/>
    </row>
    <row r="310" hidden="1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219"/>
      <c r="AE310" s="221"/>
      <c r="AF310" s="221"/>
      <c r="AG310" s="221"/>
      <c r="AH310" s="221"/>
      <c r="AI310" s="221"/>
      <c r="AJ310" s="221"/>
      <c r="AK310" s="221"/>
      <c r="AL310" s="222" t="str">
        <f t="shared" si="18"/>
        <v>$</v>
      </c>
      <c r="AM310" s="222" t="str">
        <f t="shared" si="21"/>
        <v/>
      </c>
      <c r="AN310" s="219"/>
      <c r="AO310" s="219"/>
      <c r="AP310" s="220"/>
      <c r="AQ310" s="220"/>
      <c r="AR310" s="220"/>
      <c r="AS310" s="219"/>
    </row>
    <row r="311" hidden="1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219"/>
      <c r="AE311" s="221"/>
      <c r="AF311" s="221"/>
      <c r="AG311" s="221"/>
      <c r="AH311" s="221"/>
      <c r="AI311" s="221"/>
      <c r="AJ311" s="221"/>
      <c r="AK311" s="221"/>
      <c r="AL311" s="222" t="str">
        <f t="shared" si="18"/>
        <v>$</v>
      </c>
      <c r="AM311" s="222" t="str">
        <f t="shared" si="21"/>
        <v/>
      </c>
      <c r="AN311" s="219"/>
      <c r="AO311" s="219"/>
      <c r="AP311" s="220"/>
      <c r="AQ311" s="220"/>
      <c r="AR311" s="220"/>
      <c r="AS311" s="219"/>
    </row>
    <row r="312" hidden="1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21" t="str">
        <f>IFERROR(__xludf.DUMMYFUNCTION("IFERROR(FILTER(Q26:Q65, AB26:AB65&lt;&gt;""""))
"),"Cable &amp; Internet")</f>
        <v>Cable &amp; Internet</v>
      </c>
      <c r="AF312" s="221"/>
      <c r="AG312" s="221"/>
      <c r="AH312" s="221"/>
      <c r="AI312" s="221"/>
      <c r="AJ312" s="221"/>
      <c r="AK312" s="221"/>
      <c r="AL312" s="222" t="str">
        <f t="shared" si="18"/>
        <v>$</v>
      </c>
      <c r="AM312" s="222">
        <f t="shared" ref="AM312:AM351" si="22">if(sumif(Q26:T65,AE312,AB26:AC65)=0,,sumif(Q26:T65,AE312,AB26:AC65))</f>
        <v>120</v>
      </c>
      <c r="AN312" s="219"/>
      <c r="AO312" s="219"/>
      <c r="AP312" s="220"/>
      <c r="AQ312" s="220"/>
      <c r="AR312" s="220"/>
      <c r="AS312" s="219"/>
    </row>
    <row r="313" hidden="1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219"/>
      <c r="AE313" s="221" t="str">
        <f>IFERROR(__xludf.DUMMYFUNCTION("""COMPUTED_VALUE"""),"Car Insurance")</f>
        <v>Car Insurance</v>
      </c>
      <c r="AF313" s="221"/>
      <c r="AG313" s="221"/>
      <c r="AH313" s="221"/>
      <c r="AI313" s="221"/>
      <c r="AJ313" s="221"/>
      <c r="AK313" s="221"/>
      <c r="AL313" s="222" t="str">
        <f t="shared" si="18"/>
        <v>$</v>
      </c>
      <c r="AM313" s="222">
        <f t="shared" si="22"/>
        <v>180</v>
      </c>
      <c r="AN313" s="219"/>
      <c r="AO313" s="219"/>
      <c r="AP313" s="220"/>
      <c r="AQ313" s="220"/>
      <c r="AR313" s="220"/>
      <c r="AS313" s="219"/>
    </row>
    <row r="314" hidden="1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219"/>
      <c r="AE314" s="221" t="str">
        <f>IFERROR(__xludf.DUMMYFUNCTION("""COMPUTED_VALUE"""),"Gym membership")</f>
        <v>Gym membership</v>
      </c>
      <c r="AF314" s="221"/>
      <c r="AG314" s="221"/>
      <c r="AH314" s="221"/>
      <c r="AI314" s="221"/>
      <c r="AJ314" s="221"/>
      <c r="AK314" s="221"/>
      <c r="AL314" s="222" t="str">
        <f t="shared" si="18"/>
        <v>$</v>
      </c>
      <c r="AM314" s="222">
        <f t="shared" si="22"/>
        <v>40</v>
      </c>
      <c r="AN314" s="219"/>
      <c r="AO314" s="219"/>
      <c r="AP314" s="220"/>
      <c r="AQ314" s="220"/>
      <c r="AR314" s="220"/>
      <c r="AS314" s="219"/>
    </row>
    <row r="315" hidden="1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219"/>
      <c r="AE315" s="221" t="str">
        <f>IFERROR(__xludf.DUMMYFUNCTION("""COMPUTED_VALUE"""),"Phone Bill")</f>
        <v>Phone Bill</v>
      </c>
      <c r="AF315" s="221"/>
      <c r="AG315" s="221"/>
      <c r="AH315" s="221"/>
      <c r="AI315" s="221"/>
      <c r="AJ315" s="221"/>
      <c r="AK315" s="221"/>
      <c r="AL315" s="222" t="str">
        <f t="shared" si="18"/>
        <v>$</v>
      </c>
      <c r="AM315" s="222">
        <f t="shared" si="22"/>
        <v>50</v>
      </c>
      <c r="AN315" s="219"/>
      <c r="AO315" s="219"/>
      <c r="AP315" s="220"/>
      <c r="AQ315" s="220"/>
      <c r="AR315" s="220"/>
      <c r="AS315" s="219"/>
    </row>
    <row r="316" hidden="1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219"/>
      <c r="AE316" s="221" t="str">
        <f>IFERROR(__xludf.DUMMYFUNCTION("""COMPUTED_VALUE"""),"Rent")</f>
        <v>Rent</v>
      </c>
      <c r="AF316" s="221"/>
      <c r="AG316" s="221"/>
      <c r="AH316" s="221"/>
      <c r="AI316" s="221"/>
      <c r="AJ316" s="221"/>
      <c r="AK316" s="221"/>
      <c r="AL316" s="222" t="str">
        <f t="shared" si="18"/>
        <v>$</v>
      </c>
      <c r="AM316" s="222">
        <f t="shared" si="22"/>
        <v>1890</v>
      </c>
      <c r="AN316" s="219"/>
      <c r="AO316" s="219"/>
      <c r="AP316" s="220"/>
      <c r="AQ316" s="220"/>
      <c r="AR316" s="220"/>
      <c r="AS316" s="219"/>
    </row>
    <row r="317" hidden="1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219"/>
      <c r="AE317" s="221"/>
      <c r="AF317" s="221"/>
      <c r="AG317" s="221"/>
      <c r="AH317" s="221"/>
      <c r="AI317" s="221"/>
      <c r="AJ317" s="221"/>
      <c r="AK317" s="221"/>
      <c r="AL317" s="222" t="str">
        <f t="shared" si="18"/>
        <v>$</v>
      </c>
      <c r="AM317" s="222" t="str">
        <f t="shared" si="22"/>
        <v/>
      </c>
      <c r="AN317" s="219"/>
      <c r="AO317" s="219"/>
      <c r="AP317" s="220"/>
      <c r="AQ317" s="220"/>
      <c r="AR317" s="220"/>
      <c r="AS317" s="219"/>
    </row>
    <row r="318" hidden="1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219"/>
      <c r="AE318" s="221"/>
      <c r="AF318" s="221"/>
      <c r="AG318" s="221"/>
      <c r="AH318" s="221"/>
      <c r="AI318" s="221"/>
      <c r="AJ318" s="221"/>
      <c r="AK318" s="221"/>
      <c r="AL318" s="222" t="str">
        <f t="shared" si="18"/>
        <v>$</v>
      </c>
      <c r="AM318" s="222" t="str">
        <f t="shared" si="22"/>
        <v/>
      </c>
      <c r="AN318" s="219"/>
      <c r="AO318" s="219"/>
      <c r="AP318" s="220"/>
      <c r="AQ318" s="220"/>
      <c r="AR318" s="220"/>
      <c r="AS318" s="219"/>
    </row>
    <row r="319" hidden="1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21"/>
      <c r="AF319" s="221"/>
      <c r="AG319" s="221"/>
      <c r="AH319" s="221"/>
      <c r="AI319" s="221"/>
      <c r="AJ319" s="221"/>
      <c r="AK319" s="221"/>
      <c r="AL319" s="222" t="str">
        <f t="shared" si="18"/>
        <v>$</v>
      </c>
      <c r="AM319" s="222" t="str">
        <f t="shared" si="22"/>
        <v/>
      </c>
      <c r="AN319" s="219"/>
      <c r="AO319" s="219"/>
      <c r="AP319" s="220"/>
      <c r="AQ319" s="220"/>
      <c r="AR319" s="220"/>
      <c r="AS319" s="219"/>
    </row>
    <row r="320" hidden="1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21"/>
      <c r="AF320" s="221"/>
      <c r="AG320" s="221"/>
      <c r="AH320" s="221"/>
      <c r="AI320" s="221"/>
      <c r="AJ320" s="221"/>
      <c r="AK320" s="221"/>
      <c r="AL320" s="222" t="str">
        <f t="shared" si="18"/>
        <v>$</v>
      </c>
      <c r="AM320" s="222" t="str">
        <f t="shared" si="22"/>
        <v/>
      </c>
      <c r="AN320" s="219"/>
      <c r="AO320" s="219"/>
      <c r="AP320" s="220"/>
      <c r="AQ320" s="220"/>
      <c r="AR320" s="220"/>
      <c r="AS320" s="219"/>
    </row>
    <row r="321" hidden="1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21"/>
      <c r="AF321" s="221"/>
      <c r="AG321" s="221"/>
      <c r="AH321" s="221"/>
      <c r="AI321" s="221"/>
      <c r="AJ321" s="221"/>
      <c r="AK321" s="221"/>
      <c r="AL321" s="222" t="str">
        <f t="shared" si="18"/>
        <v>$</v>
      </c>
      <c r="AM321" s="222" t="str">
        <f t="shared" si="22"/>
        <v/>
      </c>
      <c r="AN321" s="219"/>
      <c r="AO321" s="219"/>
      <c r="AP321" s="220"/>
      <c r="AQ321" s="220"/>
      <c r="AR321" s="220"/>
      <c r="AS321" s="219"/>
    </row>
    <row r="322" hidden="1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219"/>
      <c r="AE322" s="221"/>
      <c r="AF322" s="221"/>
      <c r="AG322" s="221"/>
      <c r="AH322" s="221"/>
      <c r="AI322" s="221"/>
      <c r="AJ322" s="221"/>
      <c r="AK322" s="221"/>
      <c r="AL322" s="222" t="str">
        <f t="shared" si="18"/>
        <v>$</v>
      </c>
      <c r="AM322" s="222" t="str">
        <f t="shared" si="22"/>
        <v/>
      </c>
      <c r="AN322" s="219"/>
      <c r="AO322" s="219"/>
      <c r="AP322" s="220"/>
      <c r="AQ322" s="220"/>
      <c r="AR322" s="220"/>
      <c r="AS322" s="219"/>
    </row>
    <row r="323" hidden="1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219"/>
      <c r="AE323" s="221"/>
      <c r="AF323" s="221"/>
      <c r="AG323" s="221"/>
      <c r="AH323" s="221"/>
      <c r="AI323" s="221"/>
      <c r="AJ323" s="221"/>
      <c r="AK323" s="221"/>
      <c r="AL323" s="222" t="str">
        <f t="shared" si="18"/>
        <v>$</v>
      </c>
      <c r="AM323" s="222" t="str">
        <f t="shared" si="22"/>
        <v/>
      </c>
      <c r="AN323" s="219"/>
      <c r="AO323" s="219"/>
      <c r="AP323" s="220"/>
      <c r="AQ323" s="220"/>
      <c r="AR323" s="220"/>
      <c r="AS323" s="219"/>
    </row>
    <row r="324" hidden="1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219"/>
      <c r="AE324" s="221"/>
      <c r="AF324" s="221"/>
      <c r="AG324" s="221"/>
      <c r="AH324" s="221"/>
      <c r="AI324" s="221"/>
      <c r="AJ324" s="221"/>
      <c r="AK324" s="221"/>
      <c r="AL324" s="222" t="str">
        <f t="shared" si="18"/>
        <v>$</v>
      </c>
      <c r="AM324" s="222" t="str">
        <f t="shared" si="22"/>
        <v/>
      </c>
      <c r="AN324" s="219"/>
      <c r="AO324" s="219"/>
      <c r="AP324" s="220"/>
      <c r="AQ324" s="220"/>
      <c r="AR324" s="220"/>
      <c r="AS324" s="219"/>
    </row>
    <row r="325" hidden="1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219"/>
      <c r="AE325" s="221"/>
      <c r="AF325" s="221"/>
      <c r="AG325" s="221"/>
      <c r="AH325" s="221"/>
      <c r="AI325" s="221"/>
      <c r="AJ325" s="221"/>
      <c r="AK325" s="221"/>
      <c r="AL325" s="222" t="str">
        <f t="shared" si="18"/>
        <v>$</v>
      </c>
      <c r="AM325" s="222" t="str">
        <f t="shared" si="22"/>
        <v/>
      </c>
      <c r="AN325" s="219"/>
      <c r="AO325" s="219"/>
      <c r="AP325" s="220"/>
      <c r="AQ325" s="220"/>
      <c r="AR325" s="220"/>
      <c r="AS325" s="219"/>
    </row>
    <row r="326" hidden="1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21"/>
      <c r="AF326" s="221"/>
      <c r="AG326" s="221"/>
      <c r="AH326" s="221"/>
      <c r="AI326" s="221"/>
      <c r="AJ326" s="221"/>
      <c r="AK326" s="221"/>
      <c r="AL326" s="222" t="str">
        <f t="shared" si="18"/>
        <v>$</v>
      </c>
      <c r="AM326" s="222" t="str">
        <f t="shared" si="22"/>
        <v/>
      </c>
      <c r="AN326" s="219"/>
      <c r="AO326" s="219"/>
      <c r="AP326" s="220"/>
      <c r="AQ326" s="220"/>
      <c r="AR326" s="220"/>
      <c r="AS326" s="219"/>
    </row>
    <row r="327" hidden="1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219"/>
      <c r="AE327" s="221"/>
      <c r="AF327" s="221"/>
      <c r="AG327" s="221"/>
      <c r="AH327" s="221"/>
      <c r="AI327" s="221"/>
      <c r="AJ327" s="221"/>
      <c r="AK327" s="221"/>
      <c r="AL327" s="222" t="str">
        <f t="shared" si="18"/>
        <v>$</v>
      </c>
      <c r="AM327" s="222" t="str">
        <f t="shared" si="22"/>
        <v/>
      </c>
      <c r="AN327" s="219"/>
      <c r="AO327" s="219"/>
      <c r="AP327" s="220"/>
      <c r="AQ327" s="220"/>
      <c r="AR327" s="220"/>
      <c r="AS327" s="219"/>
    </row>
    <row r="328" hidden="1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21"/>
      <c r="AF328" s="221"/>
      <c r="AG328" s="221"/>
      <c r="AH328" s="221"/>
      <c r="AI328" s="221"/>
      <c r="AJ328" s="221"/>
      <c r="AK328" s="221"/>
      <c r="AL328" s="222" t="str">
        <f t="shared" si="18"/>
        <v>$</v>
      </c>
      <c r="AM328" s="222" t="str">
        <f t="shared" si="22"/>
        <v/>
      </c>
      <c r="AN328" s="219"/>
      <c r="AO328" s="219"/>
      <c r="AP328" s="220"/>
      <c r="AQ328" s="220"/>
      <c r="AR328" s="220"/>
      <c r="AS328" s="219"/>
    </row>
    <row r="329" hidden="1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21"/>
      <c r="AF329" s="221"/>
      <c r="AG329" s="221"/>
      <c r="AH329" s="221"/>
      <c r="AI329" s="221"/>
      <c r="AJ329" s="221"/>
      <c r="AK329" s="221"/>
      <c r="AL329" s="222" t="str">
        <f t="shared" si="18"/>
        <v>$</v>
      </c>
      <c r="AM329" s="222" t="str">
        <f t="shared" si="22"/>
        <v/>
      </c>
      <c r="AN329" s="219"/>
      <c r="AO329" s="219"/>
      <c r="AP329" s="220"/>
      <c r="AQ329" s="220"/>
      <c r="AR329" s="220"/>
      <c r="AS329" s="219"/>
    </row>
    <row r="330" hidden="1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21"/>
      <c r="AF330" s="221"/>
      <c r="AG330" s="221"/>
      <c r="AH330" s="221"/>
      <c r="AI330" s="221"/>
      <c r="AJ330" s="221"/>
      <c r="AK330" s="221"/>
      <c r="AL330" s="222" t="str">
        <f t="shared" si="18"/>
        <v>$</v>
      </c>
      <c r="AM330" s="222" t="str">
        <f t="shared" si="22"/>
        <v/>
      </c>
      <c r="AN330" s="219"/>
      <c r="AO330" s="219"/>
      <c r="AP330" s="220"/>
      <c r="AQ330" s="220"/>
      <c r="AR330" s="220"/>
      <c r="AS330" s="219"/>
    </row>
    <row r="331" hidden="1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21"/>
      <c r="AF331" s="221"/>
      <c r="AG331" s="221"/>
      <c r="AH331" s="221"/>
      <c r="AI331" s="221"/>
      <c r="AJ331" s="221"/>
      <c r="AK331" s="221"/>
      <c r="AL331" s="222" t="str">
        <f t="shared" si="18"/>
        <v>$</v>
      </c>
      <c r="AM331" s="222" t="str">
        <f t="shared" si="22"/>
        <v/>
      </c>
      <c r="AN331" s="219"/>
      <c r="AO331" s="219"/>
      <c r="AP331" s="220"/>
      <c r="AQ331" s="220"/>
      <c r="AR331" s="220"/>
      <c r="AS331" s="219"/>
    </row>
    <row r="332" hidden="1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21"/>
      <c r="AF332" s="221"/>
      <c r="AG332" s="221"/>
      <c r="AH332" s="221"/>
      <c r="AI332" s="221"/>
      <c r="AJ332" s="221"/>
      <c r="AK332" s="221"/>
      <c r="AL332" s="222" t="str">
        <f t="shared" si="18"/>
        <v>$</v>
      </c>
      <c r="AM332" s="222" t="str">
        <f t="shared" si="22"/>
        <v/>
      </c>
      <c r="AN332" s="219"/>
      <c r="AO332" s="219"/>
      <c r="AP332" s="220"/>
      <c r="AQ332" s="220"/>
      <c r="AR332" s="220"/>
      <c r="AS332" s="219"/>
    </row>
    <row r="333" hidden="1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21"/>
      <c r="AF333" s="221"/>
      <c r="AG333" s="221"/>
      <c r="AH333" s="221"/>
      <c r="AI333" s="221"/>
      <c r="AJ333" s="221"/>
      <c r="AK333" s="221"/>
      <c r="AL333" s="222" t="str">
        <f t="shared" si="18"/>
        <v>$</v>
      </c>
      <c r="AM333" s="222" t="str">
        <f t="shared" si="22"/>
        <v/>
      </c>
      <c r="AN333" s="219"/>
      <c r="AO333" s="219"/>
      <c r="AP333" s="220"/>
      <c r="AQ333" s="220"/>
      <c r="AR333" s="220"/>
      <c r="AS333" s="219"/>
    </row>
    <row r="334" hidden="1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219"/>
      <c r="AE334" s="221"/>
      <c r="AF334" s="221"/>
      <c r="AG334" s="221"/>
      <c r="AH334" s="221"/>
      <c r="AI334" s="221"/>
      <c r="AJ334" s="221"/>
      <c r="AK334" s="221"/>
      <c r="AL334" s="222" t="str">
        <f t="shared" si="18"/>
        <v>$</v>
      </c>
      <c r="AM334" s="222" t="str">
        <f t="shared" si="22"/>
        <v/>
      </c>
      <c r="AN334" s="219"/>
      <c r="AO334" s="219"/>
      <c r="AP334" s="220"/>
      <c r="AQ334" s="220"/>
      <c r="AR334" s="220"/>
      <c r="AS334" s="219"/>
    </row>
    <row r="335" hidden="1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219"/>
      <c r="AE335" s="221"/>
      <c r="AF335" s="221"/>
      <c r="AG335" s="221"/>
      <c r="AH335" s="221"/>
      <c r="AI335" s="221"/>
      <c r="AJ335" s="221"/>
      <c r="AK335" s="221"/>
      <c r="AL335" s="222" t="str">
        <f t="shared" si="18"/>
        <v>$</v>
      </c>
      <c r="AM335" s="222" t="str">
        <f t="shared" si="22"/>
        <v/>
      </c>
      <c r="AN335" s="219"/>
      <c r="AO335" s="219"/>
      <c r="AP335" s="220"/>
      <c r="AQ335" s="220"/>
      <c r="AR335" s="220"/>
      <c r="AS335" s="219"/>
    </row>
    <row r="336" hidden="1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  <c r="AD336" s="219"/>
      <c r="AE336" s="221"/>
      <c r="AF336" s="221"/>
      <c r="AG336" s="221"/>
      <c r="AH336" s="221"/>
      <c r="AI336" s="221"/>
      <c r="AJ336" s="221"/>
      <c r="AK336" s="221"/>
      <c r="AL336" s="222" t="str">
        <f t="shared" si="18"/>
        <v>$</v>
      </c>
      <c r="AM336" s="222" t="str">
        <f t="shared" si="22"/>
        <v/>
      </c>
      <c r="AN336" s="219"/>
      <c r="AO336" s="219"/>
      <c r="AP336" s="220"/>
      <c r="AQ336" s="220"/>
      <c r="AR336" s="220"/>
      <c r="AS336" s="219"/>
    </row>
    <row r="337" hidden="1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  <c r="AD337" s="219"/>
      <c r="AE337" s="221"/>
      <c r="AF337" s="221"/>
      <c r="AG337" s="221"/>
      <c r="AH337" s="221"/>
      <c r="AI337" s="221"/>
      <c r="AJ337" s="221"/>
      <c r="AK337" s="221"/>
      <c r="AL337" s="222" t="str">
        <f t="shared" si="18"/>
        <v>$</v>
      </c>
      <c r="AM337" s="222" t="str">
        <f t="shared" si="22"/>
        <v/>
      </c>
      <c r="AN337" s="219"/>
      <c r="AO337" s="219"/>
      <c r="AP337" s="220"/>
      <c r="AQ337" s="220"/>
      <c r="AR337" s="220"/>
      <c r="AS337" s="219"/>
    </row>
    <row r="338" hidden="1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219"/>
      <c r="AE338" s="221"/>
      <c r="AF338" s="221"/>
      <c r="AG338" s="221"/>
      <c r="AH338" s="221"/>
      <c r="AI338" s="221"/>
      <c r="AJ338" s="221"/>
      <c r="AK338" s="221"/>
      <c r="AL338" s="222" t="str">
        <f t="shared" si="18"/>
        <v>$</v>
      </c>
      <c r="AM338" s="222" t="str">
        <f t="shared" si="22"/>
        <v/>
      </c>
      <c r="AN338" s="219"/>
      <c r="AO338" s="219"/>
      <c r="AP338" s="220"/>
      <c r="AQ338" s="220"/>
      <c r="AR338" s="220"/>
      <c r="AS338" s="219"/>
    </row>
    <row r="339" hidden="1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219"/>
      <c r="AE339" s="221"/>
      <c r="AF339" s="221"/>
      <c r="AG339" s="221"/>
      <c r="AH339" s="221"/>
      <c r="AI339" s="221"/>
      <c r="AJ339" s="221"/>
      <c r="AK339" s="221"/>
      <c r="AL339" s="222" t="str">
        <f t="shared" si="18"/>
        <v>$</v>
      </c>
      <c r="AM339" s="222" t="str">
        <f t="shared" si="22"/>
        <v/>
      </c>
      <c r="AN339" s="219"/>
      <c r="AO339" s="219"/>
      <c r="AP339" s="220"/>
      <c r="AQ339" s="220"/>
      <c r="AR339" s="220"/>
      <c r="AS339" s="219"/>
    </row>
    <row r="340" hidden="1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21"/>
      <c r="AF340" s="221"/>
      <c r="AG340" s="221"/>
      <c r="AH340" s="221"/>
      <c r="AI340" s="221"/>
      <c r="AJ340" s="221"/>
      <c r="AK340" s="221"/>
      <c r="AL340" s="222" t="str">
        <f t="shared" si="18"/>
        <v>$</v>
      </c>
      <c r="AM340" s="222" t="str">
        <f t="shared" si="22"/>
        <v/>
      </c>
      <c r="AN340" s="219"/>
      <c r="AO340" s="219"/>
      <c r="AP340" s="220"/>
      <c r="AQ340" s="220"/>
      <c r="AR340" s="220"/>
      <c r="AS340" s="219"/>
    </row>
    <row r="341" hidden="1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219"/>
      <c r="AE341" s="221"/>
      <c r="AF341" s="221"/>
      <c r="AG341" s="221"/>
      <c r="AH341" s="221"/>
      <c r="AI341" s="221"/>
      <c r="AJ341" s="221"/>
      <c r="AK341" s="221"/>
      <c r="AL341" s="222" t="str">
        <f t="shared" si="18"/>
        <v>$</v>
      </c>
      <c r="AM341" s="222" t="str">
        <f t="shared" si="22"/>
        <v/>
      </c>
      <c r="AN341" s="219"/>
      <c r="AO341" s="219"/>
      <c r="AP341" s="220"/>
      <c r="AQ341" s="220"/>
      <c r="AR341" s="220"/>
      <c r="AS341" s="219"/>
    </row>
    <row r="342" hidden="1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219"/>
      <c r="AE342" s="221"/>
      <c r="AF342" s="221"/>
      <c r="AG342" s="221"/>
      <c r="AH342" s="221"/>
      <c r="AI342" s="221"/>
      <c r="AJ342" s="221"/>
      <c r="AK342" s="221"/>
      <c r="AL342" s="222" t="str">
        <f t="shared" si="18"/>
        <v>$</v>
      </c>
      <c r="AM342" s="222" t="str">
        <f t="shared" si="22"/>
        <v/>
      </c>
      <c r="AN342" s="219"/>
      <c r="AO342" s="219"/>
      <c r="AP342" s="220"/>
      <c r="AQ342" s="220"/>
      <c r="AR342" s="220"/>
      <c r="AS342" s="219"/>
    </row>
    <row r="343" hidden="1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219"/>
      <c r="AE343" s="221"/>
      <c r="AF343" s="221"/>
      <c r="AG343" s="221"/>
      <c r="AH343" s="221"/>
      <c r="AI343" s="221"/>
      <c r="AJ343" s="221"/>
      <c r="AK343" s="221"/>
      <c r="AL343" s="222" t="str">
        <f t="shared" si="18"/>
        <v>$</v>
      </c>
      <c r="AM343" s="222" t="str">
        <f t="shared" si="22"/>
        <v/>
      </c>
      <c r="AN343" s="219"/>
      <c r="AO343" s="219"/>
      <c r="AP343" s="220"/>
      <c r="AQ343" s="220"/>
      <c r="AR343" s="220"/>
      <c r="AS343" s="219"/>
    </row>
    <row r="344" hidden="1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219"/>
      <c r="AE344" s="221"/>
      <c r="AF344" s="221"/>
      <c r="AG344" s="221"/>
      <c r="AH344" s="221"/>
      <c r="AI344" s="221"/>
      <c r="AJ344" s="221"/>
      <c r="AK344" s="221"/>
      <c r="AL344" s="222" t="str">
        <f t="shared" si="18"/>
        <v>$</v>
      </c>
      <c r="AM344" s="222" t="str">
        <f t="shared" si="22"/>
        <v/>
      </c>
      <c r="AN344" s="219"/>
      <c r="AO344" s="219"/>
      <c r="AP344" s="220"/>
      <c r="AQ344" s="220"/>
      <c r="AR344" s="220"/>
      <c r="AS344" s="219"/>
    </row>
    <row r="345" hidden="1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219"/>
      <c r="AE345" s="221"/>
      <c r="AF345" s="221"/>
      <c r="AG345" s="221"/>
      <c r="AH345" s="221"/>
      <c r="AI345" s="221"/>
      <c r="AJ345" s="221"/>
      <c r="AK345" s="221"/>
      <c r="AL345" s="222" t="str">
        <f t="shared" si="18"/>
        <v>$</v>
      </c>
      <c r="AM345" s="222" t="str">
        <f t="shared" si="22"/>
        <v/>
      </c>
      <c r="AN345" s="219"/>
      <c r="AO345" s="219"/>
      <c r="AP345" s="220"/>
      <c r="AQ345" s="220"/>
      <c r="AR345" s="220"/>
      <c r="AS345" s="219"/>
    </row>
    <row r="346" hidden="1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219"/>
      <c r="AE346" s="221"/>
      <c r="AF346" s="221"/>
      <c r="AG346" s="221"/>
      <c r="AH346" s="221"/>
      <c r="AI346" s="221"/>
      <c r="AJ346" s="221"/>
      <c r="AK346" s="221"/>
      <c r="AL346" s="222" t="str">
        <f t="shared" si="18"/>
        <v>$</v>
      </c>
      <c r="AM346" s="222" t="str">
        <f t="shared" si="22"/>
        <v/>
      </c>
      <c r="AN346" s="219"/>
      <c r="AO346" s="219"/>
      <c r="AP346" s="220"/>
      <c r="AQ346" s="220"/>
      <c r="AR346" s="220"/>
      <c r="AS346" s="219"/>
    </row>
    <row r="347" hidden="1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21"/>
      <c r="AF347" s="221"/>
      <c r="AG347" s="221"/>
      <c r="AH347" s="221"/>
      <c r="AI347" s="221"/>
      <c r="AJ347" s="221"/>
      <c r="AK347" s="221"/>
      <c r="AL347" s="222" t="str">
        <f t="shared" si="18"/>
        <v>$</v>
      </c>
      <c r="AM347" s="222" t="str">
        <f t="shared" si="22"/>
        <v/>
      </c>
      <c r="AN347" s="219"/>
      <c r="AO347" s="219"/>
      <c r="AP347" s="220"/>
      <c r="AQ347" s="220"/>
      <c r="AR347" s="220"/>
      <c r="AS347" s="219"/>
    </row>
    <row r="348" hidden="1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219"/>
      <c r="AE348" s="221"/>
      <c r="AF348" s="221"/>
      <c r="AG348" s="221"/>
      <c r="AH348" s="221"/>
      <c r="AI348" s="221"/>
      <c r="AJ348" s="221"/>
      <c r="AK348" s="221"/>
      <c r="AL348" s="222" t="str">
        <f t="shared" si="18"/>
        <v>$</v>
      </c>
      <c r="AM348" s="222" t="str">
        <f t="shared" si="22"/>
        <v/>
      </c>
      <c r="AN348" s="219"/>
      <c r="AO348" s="219"/>
      <c r="AP348" s="220"/>
      <c r="AQ348" s="220"/>
      <c r="AR348" s="220"/>
      <c r="AS348" s="219"/>
    </row>
    <row r="349" hidden="1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219"/>
      <c r="AE349" s="221"/>
      <c r="AF349" s="221"/>
      <c r="AG349" s="221"/>
      <c r="AH349" s="221"/>
      <c r="AI349" s="221"/>
      <c r="AJ349" s="221"/>
      <c r="AK349" s="221"/>
      <c r="AL349" s="222" t="str">
        <f t="shared" si="18"/>
        <v>$</v>
      </c>
      <c r="AM349" s="222" t="str">
        <f t="shared" si="22"/>
        <v/>
      </c>
      <c r="AN349" s="219"/>
      <c r="AO349" s="219"/>
      <c r="AP349" s="220"/>
      <c r="AQ349" s="220"/>
      <c r="AR349" s="220"/>
      <c r="AS349" s="219"/>
    </row>
    <row r="350" hidden="1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  <c r="AD350" s="219"/>
      <c r="AE350" s="221"/>
      <c r="AF350" s="221"/>
      <c r="AG350" s="221"/>
      <c r="AH350" s="221"/>
      <c r="AI350" s="221"/>
      <c r="AJ350" s="221"/>
      <c r="AK350" s="221"/>
      <c r="AL350" s="222" t="str">
        <f t="shared" si="18"/>
        <v>$</v>
      </c>
      <c r="AM350" s="222" t="str">
        <f t="shared" si="22"/>
        <v/>
      </c>
      <c r="AN350" s="219"/>
      <c r="AO350" s="219"/>
      <c r="AP350" s="220"/>
      <c r="AQ350" s="220"/>
      <c r="AR350" s="220"/>
      <c r="AS350" s="219"/>
    </row>
    <row r="351" hidden="1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219"/>
      <c r="AE351" s="221"/>
      <c r="AF351" s="221"/>
      <c r="AG351" s="221"/>
      <c r="AH351" s="221"/>
      <c r="AI351" s="221"/>
      <c r="AJ351" s="221"/>
      <c r="AK351" s="221"/>
      <c r="AL351" s="222" t="str">
        <f t="shared" si="18"/>
        <v>$</v>
      </c>
      <c r="AM351" s="222" t="str">
        <f t="shared" si="22"/>
        <v/>
      </c>
      <c r="AN351" s="219"/>
      <c r="AO351" s="219"/>
      <c r="AP351" s="220"/>
      <c r="AQ351" s="220"/>
      <c r="AR351" s="220"/>
      <c r="AS351" s="219"/>
    </row>
    <row r="352" hidden="1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219"/>
      <c r="AE352" s="221"/>
      <c r="AF352" s="221"/>
      <c r="AG352" s="221"/>
      <c r="AH352" s="221"/>
      <c r="AI352" s="221"/>
      <c r="AJ352" s="221"/>
      <c r="AK352" s="221"/>
      <c r="AL352" s="222"/>
      <c r="AM352" s="219"/>
      <c r="AN352" s="219"/>
      <c r="AO352" s="219"/>
      <c r="AP352" s="220"/>
      <c r="AQ352" s="220"/>
      <c r="AR352" s="220"/>
      <c r="AS352" s="219"/>
    </row>
    <row r="353" hidden="1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219"/>
      <c r="AE353" s="221"/>
      <c r="AF353" s="221"/>
      <c r="AG353" s="221"/>
      <c r="AH353" s="221"/>
      <c r="AI353" s="221"/>
      <c r="AJ353" s="221"/>
      <c r="AK353" s="221"/>
      <c r="AL353" s="222"/>
      <c r="AM353" s="219"/>
      <c r="AN353" s="219"/>
      <c r="AO353" s="219"/>
      <c r="AP353" s="220"/>
      <c r="AQ353" s="220"/>
      <c r="AR353" s="220"/>
      <c r="AS353" s="219"/>
    </row>
    <row r="354" hidden="1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21"/>
      <c r="AF354" s="221"/>
      <c r="AG354" s="221"/>
      <c r="AH354" s="221"/>
      <c r="AI354" s="221"/>
      <c r="AJ354" s="221"/>
      <c r="AK354" s="221"/>
      <c r="AL354" s="222"/>
      <c r="AM354" s="219"/>
      <c r="AN354" s="219"/>
      <c r="AO354" s="219"/>
      <c r="AP354" s="220"/>
      <c r="AQ354" s="220"/>
      <c r="AR354" s="220"/>
      <c r="AS354" s="219"/>
    </row>
    <row r="355" hidden="1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219"/>
      <c r="AE355" s="221"/>
      <c r="AF355" s="221"/>
      <c r="AG355" s="221"/>
      <c r="AH355" s="221"/>
      <c r="AI355" s="221"/>
      <c r="AJ355" s="221"/>
      <c r="AK355" s="221"/>
      <c r="AL355" s="222"/>
      <c r="AM355" s="219"/>
      <c r="AN355" s="219"/>
      <c r="AO355" s="219"/>
      <c r="AP355" s="220"/>
      <c r="AQ355" s="220"/>
      <c r="AR355" s="220"/>
      <c r="AS355" s="219"/>
    </row>
    <row r="356" hidden="1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219"/>
      <c r="AE356" s="221"/>
      <c r="AF356" s="221"/>
      <c r="AG356" s="221"/>
      <c r="AH356" s="221"/>
      <c r="AI356" s="221"/>
      <c r="AJ356" s="221"/>
      <c r="AK356" s="221"/>
      <c r="AL356" s="222"/>
      <c r="AM356" s="219"/>
      <c r="AN356" s="219"/>
      <c r="AO356" s="219"/>
      <c r="AP356" s="220"/>
      <c r="AQ356" s="220"/>
      <c r="AR356" s="220"/>
      <c r="AS356" s="219"/>
    </row>
  </sheetData>
  <mergeCells count="1185">
    <mergeCell ref="U61:W61"/>
    <mergeCell ref="Y61:Z61"/>
    <mergeCell ref="AB61:AC61"/>
    <mergeCell ref="AE61:AI61"/>
    <mergeCell ref="AK61:AL61"/>
    <mergeCell ref="AN61:AO61"/>
    <mergeCell ref="AQ61:AR61"/>
    <mergeCell ref="Q61:T61"/>
    <mergeCell ref="Q62:T62"/>
    <mergeCell ref="U62:W62"/>
    <mergeCell ref="Y62:Z62"/>
    <mergeCell ref="AB62:AC62"/>
    <mergeCell ref="AE62:AI62"/>
    <mergeCell ref="AK62:AL62"/>
    <mergeCell ref="AN62:AO62"/>
    <mergeCell ref="AN63:AO63"/>
    <mergeCell ref="AQ62:AR62"/>
    <mergeCell ref="U63:W63"/>
    <mergeCell ref="Y63:Z63"/>
    <mergeCell ref="AB63:AC63"/>
    <mergeCell ref="AE63:AI63"/>
    <mergeCell ref="AK63:AL63"/>
    <mergeCell ref="AQ63:AR63"/>
    <mergeCell ref="U47:W47"/>
    <mergeCell ref="Y47:Z47"/>
    <mergeCell ref="AB47:AC47"/>
    <mergeCell ref="AE47:AI47"/>
    <mergeCell ref="AK47:AL47"/>
    <mergeCell ref="AN47:AO47"/>
    <mergeCell ref="AQ47:AR47"/>
    <mergeCell ref="Q47:T47"/>
    <mergeCell ref="Q48:T48"/>
    <mergeCell ref="U48:W48"/>
    <mergeCell ref="Y48:Z48"/>
    <mergeCell ref="AB48:AC48"/>
    <mergeCell ref="AE48:AI48"/>
    <mergeCell ref="AK48:AL48"/>
    <mergeCell ref="U49:W49"/>
    <mergeCell ref="Y49:Z49"/>
    <mergeCell ref="AB49:AC49"/>
    <mergeCell ref="AE49:AI49"/>
    <mergeCell ref="AK49:AL49"/>
    <mergeCell ref="AN49:AO49"/>
    <mergeCell ref="AQ49:AR49"/>
    <mergeCell ref="AN50:AO50"/>
    <mergeCell ref="AQ50:AR50"/>
    <mergeCell ref="Q49:T49"/>
    <mergeCell ref="Q50:T50"/>
    <mergeCell ref="U50:W50"/>
    <mergeCell ref="Y50:Z50"/>
    <mergeCell ref="AB50:AC50"/>
    <mergeCell ref="AE50:AI50"/>
    <mergeCell ref="AK50:AL50"/>
    <mergeCell ref="AN52:AO52"/>
    <mergeCell ref="AQ52:AR52"/>
    <mergeCell ref="Q65:T65"/>
    <mergeCell ref="P66:W66"/>
    <mergeCell ref="Y66:Z66"/>
    <mergeCell ref="AB66:AC66"/>
    <mergeCell ref="AE66:AI66"/>
    <mergeCell ref="AK66:AL66"/>
    <mergeCell ref="AN66:AO66"/>
    <mergeCell ref="AQ66:AR66"/>
    <mergeCell ref="U65:W65"/>
    <mergeCell ref="Y65:Z65"/>
    <mergeCell ref="AB65:AC65"/>
    <mergeCell ref="AE65:AI65"/>
    <mergeCell ref="AK65:AL65"/>
    <mergeCell ref="AN65:AO65"/>
    <mergeCell ref="AQ65:AR65"/>
    <mergeCell ref="AN64:AO64"/>
    <mergeCell ref="AQ64:AR64"/>
    <mergeCell ref="Q63:T63"/>
    <mergeCell ref="Q64:T64"/>
    <mergeCell ref="U64:W64"/>
    <mergeCell ref="Y64:Z64"/>
    <mergeCell ref="AB64:AC64"/>
    <mergeCell ref="AE64:AI64"/>
    <mergeCell ref="AK64:AL64"/>
    <mergeCell ref="J72:U72"/>
    <mergeCell ref="V72:AC72"/>
    <mergeCell ref="B69:AC70"/>
    <mergeCell ref="B71:E71"/>
    <mergeCell ref="F71:I71"/>
    <mergeCell ref="J71:U71"/>
    <mergeCell ref="V71:AC71"/>
    <mergeCell ref="B72:E72"/>
    <mergeCell ref="B73:E73"/>
    <mergeCell ref="J73:U73"/>
    <mergeCell ref="V73:AC73"/>
    <mergeCell ref="J74:U74"/>
    <mergeCell ref="V74:AC74"/>
    <mergeCell ref="J75:U75"/>
    <mergeCell ref="V75:AC75"/>
    <mergeCell ref="V76:AC76"/>
    <mergeCell ref="G77:I77"/>
    <mergeCell ref="G78:I78"/>
    <mergeCell ref="J76:U76"/>
    <mergeCell ref="J77:U77"/>
    <mergeCell ref="V77:AC77"/>
    <mergeCell ref="J78:U78"/>
    <mergeCell ref="V78:AC78"/>
    <mergeCell ref="J79:U79"/>
    <mergeCell ref="V79:AC79"/>
    <mergeCell ref="J80:U80"/>
    <mergeCell ref="V80:AC80"/>
    <mergeCell ref="J81:U81"/>
    <mergeCell ref="V81:AC81"/>
    <mergeCell ref="J82:U82"/>
    <mergeCell ref="V82:AC82"/>
    <mergeCell ref="V83:AC83"/>
    <mergeCell ref="V86:AC86"/>
    <mergeCell ref="AE86:AK86"/>
    <mergeCell ref="AL86:AO86"/>
    <mergeCell ref="AP86:AR86"/>
    <mergeCell ref="J83:U83"/>
    <mergeCell ref="J84:U84"/>
    <mergeCell ref="V84:AC84"/>
    <mergeCell ref="AE84:AR85"/>
    <mergeCell ref="J85:U85"/>
    <mergeCell ref="V85:AC85"/>
    <mergeCell ref="J86:U86"/>
    <mergeCell ref="AM87:AO87"/>
    <mergeCell ref="AM88:AO88"/>
    <mergeCell ref="AM89:AO89"/>
    <mergeCell ref="AP89:AR89"/>
    <mergeCell ref="AM90:AO90"/>
    <mergeCell ref="AP90:AR90"/>
    <mergeCell ref="J87:U87"/>
    <mergeCell ref="V87:AC87"/>
    <mergeCell ref="AE87:AK87"/>
    <mergeCell ref="AP87:AR87"/>
    <mergeCell ref="V88:AC88"/>
    <mergeCell ref="AE88:AK88"/>
    <mergeCell ref="AP88:AR88"/>
    <mergeCell ref="J88:U88"/>
    <mergeCell ref="J89:U89"/>
    <mergeCell ref="V89:AC89"/>
    <mergeCell ref="AE89:AK89"/>
    <mergeCell ref="J90:U90"/>
    <mergeCell ref="V90:AC90"/>
    <mergeCell ref="AE90:AK90"/>
    <mergeCell ref="G72:I72"/>
    <mergeCell ref="G73:I73"/>
    <mergeCell ref="B74:E74"/>
    <mergeCell ref="G74:I74"/>
    <mergeCell ref="B75:E75"/>
    <mergeCell ref="G75:I75"/>
    <mergeCell ref="G76:I76"/>
    <mergeCell ref="G80:I80"/>
    <mergeCell ref="G81:I81"/>
    <mergeCell ref="B76:E76"/>
    <mergeCell ref="B77:E77"/>
    <mergeCell ref="B78:E78"/>
    <mergeCell ref="B79:E79"/>
    <mergeCell ref="G79:I79"/>
    <mergeCell ref="B80:E80"/>
    <mergeCell ref="B81:E81"/>
    <mergeCell ref="B82:E82"/>
    <mergeCell ref="G82:I82"/>
    <mergeCell ref="B83:E83"/>
    <mergeCell ref="G83:I83"/>
    <mergeCell ref="B84:E84"/>
    <mergeCell ref="G84:I84"/>
    <mergeCell ref="G85:I85"/>
    <mergeCell ref="B85:E85"/>
    <mergeCell ref="B86:E86"/>
    <mergeCell ref="B87:E87"/>
    <mergeCell ref="B88:E88"/>
    <mergeCell ref="B89:E89"/>
    <mergeCell ref="B90:E90"/>
    <mergeCell ref="B91:E91"/>
    <mergeCell ref="G86:I86"/>
    <mergeCell ref="G87:I87"/>
    <mergeCell ref="G88:I88"/>
    <mergeCell ref="G89:I89"/>
    <mergeCell ref="G90:I90"/>
    <mergeCell ref="G91:I91"/>
    <mergeCell ref="G92:I92"/>
    <mergeCell ref="G93:I93"/>
    <mergeCell ref="G94:I94"/>
    <mergeCell ref="G95:I95"/>
    <mergeCell ref="G96:I96"/>
    <mergeCell ref="G97:I97"/>
    <mergeCell ref="G98:I98"/>
    <mergeCell ref="G99:I99"/>
    <mergeCell ref="AM107:AO107"/>
    <mergeCell ref="AM108:AO108"/>
    <mergeCell ref="J107:U107"/>
    <mergeCell ref="V107:AC107"/>
    <mergeCell ref="AE107:AK107"/>
    <mergeCell ref="AP107:AR107"/>
    <mergeCell ref="V108:AC108"/>
    <mergeCell ref="AE108:AK108"/>
    <mergeCell ref="AP108:AR108"/>
    <mergeCell ref="B137:E137"/>
    <mergeCell ref="B138:E138"/>
    <mergeCell ref="B139:E139"/>
    <mergeCell ref="G133:I133"/>
    <mergeCell ref="G134:I134"/>
    <mergeCell ref="B135:E135"/>
    <mergeCell ref="G135:I135"/>
    <mergeCell ref="B136:E136"/>
    <mergeCell ref="G136:I136"/>
    <mergeCell ref="G137:I137"/>
    <mergeCell ref="B142:E142"/>
    <mergeCell ref="B143:E143"/>
    <mergeCell ref="B144:E144"/>
    <mergeCell ref="G138:I138"/>
    <mergeCell ref="G139:I139"/>
    <mergeCell ref="B140:E140"/>
    <mergeCell ref="G140:I140"/>
    <mergeCell ref="B141:E141"/>
    <mergeCell ref="G141:I141"/>
    <mergeCell ref="G142:I142"/>
    <mergeCell ref="B147:E147"/>
    <mergeCell ref="B148:E148"/>
    <mergeCell ref="B149:E149"/>
    <mergeCell ref="G143:I143"/>
    <mergeCell ref="G144:I144"/>
    <mergeCell ref="B145:E145"/>
    <mergeCell ref="G145:I145"/>
    <mergeCell ref="B146:E146"/>
    <mergeCell ref="G146:I146"/>
    <mergeCell ref="G147:I147"/>
    <mergeCell ref="B152:E152"/>
    <mergeCell ref="B153:E153"/>
    <mergeCell ref="B154:E154"/>
    <mergeCell ref="G148:I148"/>
    <mergeCell ref="G149:I149"/>
    <mergeCell ref="B150:E150"/>
    <mergeCell ref="G150:I150"/>
    <mergeCell ref="B151:E151"/>
    <mergeCell ref="G151:I151"/>
    <mergeCell ref="G152:I152"/>
    <mergeCell ref="B157:E157"/>
    <mergeCell ref="B158:E158"/>
    <mergeCell ref="B159:E159"/>
    <mergeCell ref="G153:I153"/>
    <mergeCell ref="G154:I154"/>
    <mergeCell ref="B155:E155"/>
    <mergeCell ref="G155:I155"/>
    <mergeCell ref="B156:E156"/>
    <mergeCell ref="G156:I156"/>
    <mergeCell ref="G157:I157"/>
    <mergeCell ref="B162:E162"/>
    <mergeCell ref="B163:E163"/>
    <mergeCell ref="B164:E164"/>
    <mergeCell ref="G158:I158"/>
    <mergeCell ref="G159:I159"/>
    <mergeCell ref="B160:E160"/>
    <mergeCell ref="G160:I160"/>
    <mergeCell ref="B161:E161"/>
    <mergeCell ref="G161:I161"/>
    <mergeCell ref="G162:I162"/>
    <mergeCell ref="B167:E167"/>
    <mergeCell ref="B168:E168"/>
    <mergeCell ref="B169:E169"/>
    <mergeCell ref="G163:I163"/>
    <mergeCell ref="G164:I164"/>
    <mergeCell ref="B165:E165"/>
    <mergeCell ref="G165:I165"/>
    <mergeCell ref="B166:E166"/>
    <mergeCell ref="G166:I166"/>
    <mergeCell ref="G167:I167"/>
    <mergeCell ref="G104:I104"/>
    <mergeCell ref="G105:I105"/>
    <mergeCell ref="G100:I100"/>
    <mergeCell ref="G101:I101"/>
    <mergeCell ref="G102:I102"/>
    <mergeCell ref="B103:E103"/>
    <mergeCell ref="G103:I103"/>
    <mergeCell ref="B104:E104"/>
    <mergeCell ref="B105:E105"/>
    <mergeCell ref="B106:E106"/>
    <mergeCell ref="G106:I106"/>
    <mergeCell ref="B107:E107"/>
    <mergeCell ref="G107:I107"/>
    <mergeCell ref="B108:E108"/>
    <mergeCell ref="G108:I108"/>
    <mergeCell ref="G109:I109"/>
    <mergeCell ref="B109:E109"/>
    <mergeCell ref="B110:E110"/>
    <mergeCell ref="B111:E111"/>
    <mergeCell ref="B112:E112"/>
    <mergeCell ref="B113:E113"/>
    <mergeCell ref="B114:E114"/>
    <mergeCell ref="B115:E115"/>
    <mergeCell ref="G110:I110"/>
    <mergeCell ref="G111:I111"/>
    <mergeCell ref="G112:I112"/>
    <mergeCell ref="G113:I113"/>
    <mergeCell ref="G114:I114"/>
    <mergeCell ref="G115:I115"/>
    <mergeCell ref="G116:I116"/>
    <mergeCell ref="B116:E116"/>
    <mergeCell ref="B117:E117"/>
    <mergeCell ref="B118:E118"/>
    <mergeCell ref="B119:E119"/>
    <mergeCell ref="B120:E120"/>
    <mergeCell ref="B121:E121"/>
    <mergeCell ref="B122:E122"/>
    <mergeCell ref="G168:I168"/>
    <mergeCell ref="G169:I169"/>
    <mergeCell ref="B170:E170"/>
    <mergeCell ref="G170:I170"/>
    <mergeCell ref="B171:E171"/>
    <mergeCell ref="G171:I171"/>
    <mergeCell ref="B172:E172"/>
    <mergeCell ref="G172:I172"/>
    <mergeCell ref="B92:E92"/>
    <mergeCell ref="B93:E93"/>
    <mergeCell ref="B94:E94"/>
    <mergeCell ref="B95:E95"/>
    <mergeCell ref="B96:E96"/>
    <mergeCell ref="B97:E97"/>
    <mergeCell ref="B98:E98"/>
    <mergeCell ref="AM102:AO102"/>
    <mergeCell ref="AP102:AR102"/>
    <mergeCell ref="B99:E99"/>
    <mergeCell ref="B100:E100"/>
    <mergeCell ref="B101:E101"/>
    <mergeCell ref="B102:E102"/>
    <mergeCell ref="J102:U102"/>
    <mergeCell ref="V102:AC102"/>
    <mergeCell ref="AE102:AK102"/>
    <mergeCell ref="AM103:AO103"/>
    <mergeCell ref="AM104:AO104"/>
    <mergeCell ref="AM105:AO105"/>
    <mergeCell ref="AP105:AR105"/>
    <mergeCell ref="AM106:AO106"/>
    <mergeCell ref="AP106:AR106"/>
    <mergeCell ref="J103:U103"/>
    <mergeCell ref="V103:AC103"/>
    <mergeCell ref="AE103:AK103"/>
    <mergeCell ref="AP103:AR103"/>
    <mergeCell ref="V104:AC104"/>
    <mergeCell ref="AE104:AK104"/>
    <mergeCell ref="AP104:AR104"/>
    <mergeCell ref="J104:U104"/>
    <mergeCell ref="J105:U105"/>
    <mergeCell ref="V105:AC105"/>
    <mergeCell ref="AE105:AK105"/>
    <mergeCell ref="J106:U106"/>
    <mergeCell ref="V106:AC106"/>
    <mergeCell ref="AE106:AK106"/>
    <mergeCell ref="AM110:AO110"/>
    <mergeCell ref="AP110:AR110"/>
    <mergeCell ref="AE109:AK109"/>
    <mergeCell ref="AE110:AK110"/>
    <mergeCell ref="AE111:AK111"/>
    <mergeCell ref="J108:U108"/>
    <mergeCell ref="J109:U109"/>
    <mergeCell ref="V109:AC109"/>
    <mergeCell ref="AM109:AO109"/>
    <mergeCell ref="AP109:AR109"/>
    <mergeCell ref="J110:U110"/>
    <mergeCell ref="V110:AC110"/>
    <mergeCell ref="AM112:AO112"/>
    <mergeCell ref="AP112:AR112"/>
    <mergeCell ref="J111:U111"/>
    <mergeCell ref="V111:AC111"/>
    <mergeCell ref="AM111:AO111"/>
    <mergeCell ref="AP111:AR111"/>
    <mergeCell ref="J112:U112"/>
    <mergeCell ref="V112:AC112"/>
    <mergeCell ref="AE112:AK112"/>
    <mergeCell ref="AM113:AO113"/>
    <mergeCell ref="AM114:AO114"/>
    <mergeCell ref="AM115:AO115"/>
    <mergeCell ref="AP115:AR115"/>
    <mergeCell ref="AM116:AO116"/>
    <mergeCell ref="AP116:AR116"/>
    <mergeCell ref="J113:U113"/>
    <mergeCell ref="V113:AC113"/>
    <mergeCell ref="AE113:AK113"/>
    <mergeCell ref="AP113:AR113"/>
    <mergeCell ref="V114:AC114"/>
    <mergeCell ref="AE114:AK114"/>
    <mergeCell ref="AP114:AR114"/>
    <mergeCell ref="J114:U114"/>
    <mergeCell ref="J115:U115"/>
    <mergeCell ref="V115:AC115"/>
    <mergeCell ref="AE115:AK115"/>
    <mergeCell ref="J116:U116"/>
    <mergeCell ref="V116:AC116"/>
    <mergeCell ref="AE116:AK116"/>
    <mergeCell ref="G124:I124"/>
    <mergeCell ref="G125:I125"/>
    <mergeCell ref="G117:I117"/>
    <mergeCell ref="G118:I118"/>
    <mergeCell ref="G119:I119"/>
    <mergeCell ref="G120:I120"/>
    <mergeCell ref="G121:I121"/>
    <mergeCell ref="G122:I122"/>
    <mergeCell ref="G123:I123"/>
    <mergeCell ref="AM125:AO125"/>
    <mergeCell ref="AM126:AO126"/>
    <mergeCell ref="J125:U125"/>
    <mergeCell ref="V125:AC125"/>
    <mergeCell ref="AE125:AK125"/>
    <mergeCell ref="AP125:AR125"/>
    <mergeCell ref="V126:AC126"/>
    <mergeCell ref="AE126:AK126"/>
    <mergeCell ref="AP126:AR126"/>
    <mergeCell ref="G127:I127"/>
    <mergeCell ref="G128:I128"/>
    <mergeCell ref="B123:E123"/>
    <mergeCell ref="B124:E124"/>
    <mergeCell ref="B125:E125"/>
    <mergeCell ref="B126:E126"/>
    <mergeCell ref="G126:I126"/>
    <mergeCell ref="B127:E127"/>
    <mergeCell ref="B128:E128"/>
    <mergeCell ref="B132:E132"/>
    <mergeCell ref="B133:E133"/>
    <mergeCell ref="B134:E134"/>
    <mergeCell ref="B129:E129"/>
    <mergeCell ref="G129:I129"/>
    <mergeCell ref="B130:E130"/>
    <mergeCell ref="G130:I130"/>
    <mergeCell ref="B131:E131"/>
    <mergeCell ref="G131:I131"/>
    <mergeCell ref="G132:I132"/>
    <mergeCell ref="AM138:AO138"/>
    <mergeCell ref="AM139:AO139"/>
    <mergeCell ref="J138:U138"/>
    <mergeCell ref="V138:AC138"/>
    <mergeCell ref="AE138:AK138"/>
    <mergeCell ref="AP138:AR138"/>
    <mergeCell ref="V139:AC139"/>
    <mergeCell ref="AE139:AK139"/>
    <mergeCell ref="AP139:AR139"/>
    <mergeCell ref="AE166:AK166"/>
    <mergeCell ref="AE167:AK167"/>
    <mergeCell ref="J165:U165"/>
    <mergeCell ref="J166:U166"/>
    <mergeCell ref="V166:AC166"/>
    <mergeCell ref="AM166:AO166"/>
    <mergeCell ref="AP166:AR166"/>
    <mergeCell ref="J167:U167"/>
    <mergeCell ref="V167:AC167"/>
    <mergeCell ref="AM156:AO156"/>
    <mergeCell ref="AM157:AO157"/>
    <mergeCell ref="AM158:AO158"/>
    <mergeCell ref="AP158:AR158"/>
    <mergeCell ref="AM159:AO159"/>
    <mergeCell ref="AP159:AR159"/>
    <mergeCell ref="J156:U156"/>
    <mergeCell ref="V156:AC156"/>
    <mergeCell ref="AE156:AK156"/>
    <mergeCell ref="AP156:AR156"/>
    <mergeCell ref="V157:AC157"/>
    <mergeCell ref="AE157:AK157"/>
    <mergeCell ref="AP157:AR157"/>
    <mergeCell ref="J157:U157"/>
    <mergeCell ref="J158:U158"/>
    <mergeCell ref="V158:AC158"/>
    <mergeCell ref="AE158:AK158"/>
    <mergeCell ref="J159:U159"/>
    <mergeCell ref="V159:AC159"/>
    <mergeCell ref="AE159:AK159"/>
    <mergeCell ref="AM160:AO160"/>
    <mergeCell ref="AM161:AO161"/>
    <mergeCell ref="AM162:AO162"/>
    <mergeCell ref="AP162:AR162"/>
    <mergeCell ref="AM163:AO163"/>
    <mergeCell ref="AP163:AR163"/>
    <mergeCell ref="J160:U160"/>
    <mergeCell ref="V160:AC160"/>
    <mergeCell ref="AE160:AK160"/>
    <mergeCell ref="AP160:AR160"/>
    <mergeCell ref="V161:AC161"/>
    <mergeCell ref="AE161:AK161"/>
    <mergeCell ref="AP161:AR161"/>
    <mergeCell ref="J161:U161"/>
    <mergeCell ref="J162:U162"/>
    <mergeCell ref="V162:AC162"/>
    <mergeCell ref="AE162:AK162"/>
    <mergeCell ref="J163:U163"/>
    <mergeCell ref="V163:AC163"/>
    <mergeCell ref="AE163:AK163"/>
    <mergeCell ref="AM167:AO167"/>
    <mergeCell ref="AP167:AR167"/>
    <mergeCell ref="J168:U168"/>
    <mergeCell ref="V168:AC168"/>
    <mergeCell ref="AE168:AK168"/>
    <mergeCell ref="AM168:AO168"/>
    <mergeCell ref="AP168:AR168"/>
    <mergeCell ref="AE140:AK140"/>
    <mergeCell ref="AE141:AK141"/>
    <mergeCell ref="J139:U139"/>
    <mergeCell ref="J140:U140"/>
    <mergeCell ref="V140:AC140"/>
    <mergeCell ref="AM140:AO140"/>
    <mergeCell ref="AP140:AR140"/>
    <mergeCell ref="J141:U141"/>
    <mergeCell ref="V141:AC141"/>
    <mergeCell ref="AM130:AO130"/>
    <mergeCell ref="AM131:AO131"/>
    <mergeCell ref="AM132:AO132"/>
    <mergeCell ref="AP132:AR132"/>
    <mergeCell ref="AM133:AO133"/>
    <mergeCell ref="AP133:AR133"/>
    <mergeCell ref="J130:U130"/>
    <mergeCell ref="V130:AC130"/>
    <mergeCell ref="AE130:AK130"/>
    <mergeCell ref="AP130:AR130"/>
    <mergeCell ref="V131:AC131"/>
    <mergeCell ref="AE131:AK131"/>
    <mergeCell ref="AP131:AR131"/>
    <mergeCell ref="J131:U131"/>
    <mergeCell ref="J132:U132"/>
    <mergeCell ref="V132:AC132"/>
    <mergeCell ref="AE132:AK132"/>
    <mergeCell ref="J133:U133"/>
    <mergeCell ref="V133:AC133"/>
    <mergeCell ref="AE133:AK133"/>
    <mergeCell ref="AM134:AO134"/>
    <mergeCell ref="AM135:AO135"/>
    <mergeCell ref="AM136:AO136"/>
    <mergeCell ref="AP136:AR136"/>
    <mergeCell ref="AM137:AO137"/>
    <mergeCell ref="AP137:AR137"/>
    <mergeCell ref="J134:U134"/>
    <mergeCell ref="V134:AC134"/>
    <mergeCell ref="AE134:AK134"/>
    <mergeCell ref="AP134:AR134"/>
    <mergeCell ref="V135:AC135"/>
    <mergeCell ref="AE135:AK135"/>
    <mergeCell ref="AP135:AR135"/>
    <mergeCell ref="J135:U135"/>
    <mergeCell ref="J136:U136"/>
    <mergeCell ref="V136:AC136"/>
    <mergeCell ref="AE136:AK136"/>
    <mergeCell ref="J137:U137"/>
    <mergeCell ref="V137:AC137"/>
    <mergeCell ref="AE137:AK137"/>
    <mergeCell ref="AM141:AO141"/>
    <mergeCell ref="AP141:AR141"/>
    <mergeCell ref="J142:U142"/>
    <mergeCell ref="V142:AC142"/>
    <mergeCell ref="AE142:AK142"/>
    <mergeCell ref="AM142:AO142"/>
    <mergeCell ref="AP142:AR142"/>
    <mergeCell ref="AM151:AO151"/>
    <mergeCell ref="AM152:AO152"/>
    <mergeCell ref="J151:U151"/>
    <mergeCell ref="V151:AC151"/>
    <mergeCell ref="AE151:AK151"/>
    <mergeCell ref="AP151:AR151"/>
    <mergeCell ref="V152:AC152"/>
    <mergeCell ref="AE152:AK152"/>
    <mergeCell ref="AP152:AR152"/>
    <mergeCell ref="AE153:AK153"/>
    <mergeCell ref="AE154:AK154"/>
    <mergeCell ref="J152:U152"/>
    <mergeCell ref="J153:U153"/>
    <mergeCell ref="V153:AC153"/>
    <mergeCell ref="AM153:AO153"/>
    <mergeCell ref="AP153:AR153"/>
    <mergeCell ref="J154:U154"/>
    <mergeCell ref="V154:AC154"/>
    <mergeCell ref="AM143:AO143"/>
    <mergeCell ref="AM144:AO144"/>
    <mergeCell ref="AM145:AO145"/>
    <mergeCell ref="AP145:AR145"/>
    <mergeCell ref="AM146:AO146"/>
    <mergeCell ref="AP146:AR146"/>
    <mergeCell ref="J143:U143"/>
    <mergeCell ref="V143:AC143"/>
    <mergeCell ref="AE143:AK143"/>
    <mergeCell ref="AP143:AR143"/>
    <mergeCell ref="V144:AC144"/>
    <mergeCell ref="AE144:AK144"/>
    <mergeCell ref="AP144:AR144"/>
    <mergeCell ref="J144:U144"/>
    <mergeCell ref="J145:U145"/>
    <mergeCell ref="V145:AC145"/>
    <mergeCell ref="AE145:AK145"/>
    <mergeCell ref="J146:U146"/>
    <mergeCell ref="V146:AC146"/>
    <mergeCell ref="AE146:AK146"/>
    <mergeCell ref="AM147:AO147"/>
    <mergeCell ref="AM148:AO148"/>
    <mergeCell ref="AM149:AO149"/>
    <mergeCell ref="AP149:AR149"/>
    <mergeCell ref="AM150:AO150"/>
    <mergeCell ref="AP150:AR150"/>
    <mergeCell ref="J147:U147"/>
    <mergeCell ref="V147:AC147"/>
    <mergeCell ref="AE147:AK147"/>
    <mergeCell ref="AP147:AR147"/>
    <mergeCell ref="V148:AC148"/>
    <mergeCell ref="AE148:AK148"/>
    <mergeCell ref="AP148:AR148"/>
    <mergeCell ref="J148:U148"/>
    <mergeCell ref="J149:U149"/>
    <mergeCell ref="V149:AC149"/>
    <mergeCell ref="AE149:AK149"/>
    <mergeCell ref="J150:U150"/>
    <mergeCell ref="V150:AC150"/>
    <mergeCell ref="AE150:AK150"/>
    <mergeCell ref="AM154:AO154"/>
    <mergeCell ref="AP154:AR154"/>
    <mergeCell ref="J155:U155"/>
    <mergeCell ref="V155:AC155"/>
    <mergeCell ref="AE155:AK155"/>
    <mergeCell ref="AM155:AO155"/>
    <mergeCell ref="AP155:AR155"/>
    <mergeCell ref="AM164:AO164"/>
    <mergeCell ref="AM165:AO165"/>
    <mergeCell ref="J164:U164"/>
    <mergeCell ref="V164:AC164"/>
    <mergeCell ref="AE164:AK164"/>
    <mergeCell ref="AP164:AR164"/>
    <mergeCell ref="V165:AC165"/>
    <mergeCell ref="AE165:AK165"/>
    <mergeCell ref="AP165:AR165"/>
    <mergeCell ref="AM169:AO169"/>
    <mergeCell ref="AM170:AO170"/>
    <mergeCell ref="AM171:AO171"/>
    <mergeCell ref="AP171:AR171"/>
    <mergeCell ref="J170:U170"/>
    <mergeCell ref="J171:U171"/>
    <mergeCell ref="V171:AC171"/>
    <mergeCell ref="AE171:AK171"/>
    <mergeCell ref="J172:U172"/>
    <mergeCell ref="V172:AC172"/>
    <mergeCell ref="J169:U169"/>
    <mergeCell ref="V169:AC169"/>
    <mergeCell ref="AE169:AK169"/>
    <mergeCell ref="AP169:AR169"/>
    <mergeCell ref="V170:AC170"/>
    <mergeCell ref="AE170:AK170"/>
    <mergeCell ref="AP170:AR170"/>
    <mergeCell ref="AN36:AO36"/>
    <mergeCell ref="AQ36:AR36"/>
    <mergeCell ref="Q35:T35"/>
    <mergeCell ref="Q36:T36"/>
    <mergeCell ref="U36:W36"/>
    <mergeCell ref="Y36:Z36"/>
    <mergeCell ref="AB36:AC36"/>
    <mergeCell ref="AE36:AI36"/>
    <mergeCell ref="AK36:AL36"/>
    <mergeCell ref="U27:W27"/>
    <mergeCell ref="Y27:Z27"/>
    <mergeCell ref="AB27:AC27"/>
    <mergeCell ref="AE27:AI27"/>
    <mergeCell ref="AK27:AL27"/>
    <mergeCell ref="AN27:AO27"/>
    <mergeCell ref="AQ27:AR27"/>
    <mergeCell ref="Q27:T27"/>
    <mergeCell ref="Q28:T28"/>
    <mergeCell ref="U28:W28"/>
    <mergeCell ref="Y28:Z28"/>
    <mergeCell ref="AB28:AC28"/>
    <mergeCell ref="AE28:AI28"/>
    <mergeCell ref="AK28:AL28"/>
    <mergeCell ref="U29:W29"/>
    <mergeCell ref="Y29:Z29"/>
    <mergeCell ref="AB29:AC29"/>
    <mergeCell ref="AE29:AI29"/>
    <mergeCell ref="AK29:AL29"/>
    <mergeCell ref="AN29:AO29"/>
    <mergeCell ref="AQ29:AR29"/>
    <mergeCell ref="AN30:AO30"/>
    <mergeCell ref="AQ30:AR30"/>
    <mergeCell ref="Q29:T29"/>
    <mergeCell ref="Q30:T30"/>
    <mergeCell ref="U30:W30"/>
    <mergeCell ref="Y30:Z30"/>
    <mergeCell ref="AB30:AC30"/>
    <mergeCell ref="AE30:AI30"/>
    <mergeCell ref="AK30:AL30"/>
    <mergeCell ref="AN32:AO32"/>
    <mergeCell ref="AQ32:AR32"/>
    <mergeCell ref="Q37:T37"/>
    <mergeCell ref="U37:W37"/>
    <mergeCell ref="Y37:Z37"/>
    <mergeCell ref="AB37:AC37"/>
    <mergeCell ref="AE37:AI37"/>
    <mergeCell ref="AK37:AL37"/>
    <mergeCell ref="AN37:AO37"/>
    <mergeCell ref="AQ37:AR37"/>
    <mergeCell ref="U41:W41"/>
    <mergeCell ref="Y41:Z41"/>
    <mergeCell ref="AB41:AC41"/>
    <mergeCell ref="AE41:AI41"/>
    <mergeCell ref="AK41:AL41"/>
    <mergeCell ref="AN41:AO41"/>
    <mergeCell ref="AQ41:AR41"/>
    <mergeCell ref="Q41:T41"/>
    <mergeCell ref="Q42:T42"/>
    <mergeCell ref="U42:W42"/>
    <mergeCell ref="Y42:Z42"/>
    <mergeCell ref="AB42:AC42"/>
    <mergeCell ref="AE42:AI42"/>
    <mergeCell ref="AK42:AL42"/>
    <mergeCell ref="J28:K28"/>
    <mergeCell ref="J29:K29"/>
    <mergeCell ref="J30:K30"/>
    <mergeCell ref="M30:N30"/>
    <mergeCell ref="J31:K31"/>
    <mergeCell ref="M31:N31"/>
    <mergeCell ref="M32:N32"/>
    <mergeCell ref="AE38:AI38"/>
    <mergeCell ref="AK38:AL38"/>
    <mergeCell ref="AN38:AO38"/>
    <mergeCell ref="AQ38:AR38"/>
    <mergeCell ref="J32:K32"/>
    <mergeCell ref="J33:K33"/>
    <mergeCell ref="J34:K34"/>
    <mergeCell ref="Q38:T38"/>
    <mergeCell ref="U38:W38"/>
    <mergeCell ref="Y38:Z38"/>
    <mergeCell ref="AB38:AC38"/>
    <mergeCell ref="U39:W39"/>
    <mergeCell ref="Y39:Z39"/>
    <mergeCell ref="AB39:AC39"/>
    <mergeCell ref="AE39:AI39"/>
    <mergeCell ref="AK39:AL39"/>
    <mergeCell ref="AN39:AO39"/>
    <mergeCell ref="AQ39:AR39"/>
    <mergeCell ref="AN40:AO40"/>
    <mergeCell ref="AQ40:AR40"/>
    <mergeCell ref="Q39:T39"/>
    <mergeCell ref="Q40:T40"/>
    <mergeCell ref="U40:W40"/>
    <mergeCell ref="Y40:Z40"/>
    <mergeCell ref="AB40:AC40"/>
    <mergeCell ref="AE40:AI40"/>
    <mergeCell ref="AK40:AL40"/>
    <mergeCell ref="AN42:AO42"/>
    <mergeCell ref="AQ42:AR42"/>
    <mergeCell ref="J45:K45"/>
    <mergeCell ref="J46:K46"/>
    <mergeCell ref="M42:N42"/>
    <mergeCell ref="M43:N43"/>
    <mergeCell ref="B45:E45"/>
    <mergeCell ref="F45:H45"/>
    <mergeCell ref="M45:N45"/>
    <mergeCell ref="F46:H46"/>
    <mergeCell ref="M46:N46"/>
    <mergeCell ref="B18:F18"/>
    <mergeCell ref="B19:F19"/>
    <mergeCell ref="B20:F20"/>
    <mergeCell ref="B21:F21"/>
    <mergeCell ref="B14:N15"/>
    <mergeCell ref="B16:F16"/>
    <mergeCell ref="G16:J16"/>
    <mergeCell ref="K16:N16"/>
    <mergeCell ref="B17:F17"/>
    <mergeCell ref="L17:N17"/>
    <mergeCell ref="L18:N18"/>
    <mergeCell ref="H17:J17"/>
    <mergeCell ref="H18:J18"/>
    <mergeCell ref="H19:J19"/>
    <mergeCell ref="L19:N19"/>
    <mergeCell ref="H20:J20"/>
    <mergeCell ref="L20:N20"/>
    <mergeCell ref="H21:J21"/>
    <mergeCell ref="L21:N21"/>
    <mergeCell ref="B23:N24"/>
    <mergeCell ref="B25:H25"/>
    <mergeCell ref="I25:K25"/>
    <mergeCell ref="L25:N25"/>
    <mergeCell ref="J26:K26"/>
    <mergeCell ref="M26:N26"/>
    <mergeCell ref="B29:H29"/>
    <mergeCell ref="B30:H30"/>
    <mergeCell ref="B31:H31"/>
    <mergeCell ref="B32:H32"/>
    <mergeCell ref="B33:H33"/>
    <mergeCell ref="B34:H34"/>
    <mergeCell ref="B35:H35"/>
    <mergeCell ref="B36:H36"/>
    <mergeCell ref="B26:H26"/>
    <mergeCell ref="B27:H27"/>
    <mergeCell ref="J27:K27"/>
    <mergeCell ref="M27:N27"/>
    <mergeCell ref="B28:H28"/>
    <mergeCell ref="M28:N28"/>
    <mergeCell ref="M29:N29"/>
    <mergeCell ref="M47:N47"/>
    <mergeCell ref="M48:N48"/>
    <mergeCell ref="B65:H65"/>
    <mergeCell ref="B66:H66"/>
    <mergeCell ref="B58:H58"/>
    <mergeCell ref="B59:H59"/>
    <mergeCell ref="B60:H60"/>
    <mergeCell ref="B61:H61"/>
    <mergeCell ref="B62:H62"/>
    <mergeCell ref="B63:H63"/>
    <mergeCell ref="B64:H64"/>
    <mergeCell ref="B46:E46"/>
    <mergeCell ref="B47:E47"/>
    <mergeCell ref="F47:H47"/>
    <mergeCell ref="J47:K47"/>
    <mergeCell ref="B48:E48"/>
    <mergeCell ref="F48:H48"/>
    <mergeCell ref="J48:K48"/>
    <mergeCell ref="B49:E49"/>
    <mergeCell ref="F49:H49"/>
    <mergeCell ref="J49:K49"/>
    <mergeCell ref="M49:N49"/>
    <mergeCell ref="F50:H50"/>
    <mergeCell ref="J50:K50"/>
    <mergeCell ref="M50:N50"/>
    <mergeCell ref="B50:E50"/>
    <mergeCell ref="B51:H51"/>
    <mergeCell ref="J51:K51"/>
    <mergeCell ref="M51:N51"/>
    <mergeCell ref="B53:N54"/>
    <mergeCell ref="I55:K55"/>
    <mergeCell ref="L55:N55"/>
    <mergeCell ref="B55:H55"/>
    <mergeCell ref="B56:H56"/>
    <mergeCell ref="J56:K56"/>
    <mergeCell ref="M56:N56"/>
    <mergeCell ref="B57:H57"/>
    <mergeCell ref="M57:N57"/>
    <mergeCell ref="M58:N58"/>
    <mergeCell ref="J61:K61"/>
    <mergeCell ref="J62:K62"/>
    <mergeCell ref="J63:K63"/>
    <mergeCell ref="J64:K64"/>
    <mergeCell ref="J65:K65"/>
    <mergeCell ref="J66:K66"/>
    <mergeCell ref="M62:N62"/>
    <mergeCell ref="M63:N63"/>
    <mergeCell ref="M64:N64"/>
    <mergeCell ref="M65:N65"/>
    <mergeCell ref="M66:N66"/>
    <mergeCell ref="J57:K57"/>
    <mergeCell ref="J58:K58"/>
    <mergeCell ref="J59:K59"/>
    <mergeCell ref="M59:N59"/>
    <mergeCell ref="J60:K60"/>
    <mergeCell ref="M60:N60"/>
    <mergeCell ref="M61:N61"/>
    <mergeCell ref="AJ3:AM3"/>
    <mergeCell ref="AN3:AQ3"/>
    <mergeCell ref="V4:Y4"/>
    <mergeCell ref="Z4:AC4"/>
    <mergeCell ref="AJ4:AM4"/>
    <mergeCell ref="AN4:AQ4"/>
    <mergeCell ref="AE7:AR7"/>
    <mergeCell ref="C3:M4"/>
    <mergeCell ref="N3:Q3"/>
    <mergeCell ref="R3:U3"/>
    <mergeCell ref="V3:Y3"/>
    <mergeCell ref="Z3:AC3"/>
    <mergeCell ref="AD3:AE4"/>
    <mergeCell ref="AF3:AI4"/>
    <mergeCell ref="N4:Q4"/>
    <mergeCell ref="R4:U4"/>
    <mergeCell ref="B7:N8"/>
    <mergeCell ref="P7:AC7"/>
    <mergeCell ref="B9:G9"/>
    <mergeCell ref="H9:N9"/>
    <mergeCell ref="H10:N10"/>
    <mergeCell ref="W15:X15"/>
    <mergeCell ref="Y15:Z15"/>
    <mergeCell ref="B10:G10"/>
    <mergeCell ref="B11:G11"/>
    <mergeCell ref="H11:N11"/>
    <mergeCell ref="S11:U11"/>
    <mergeCell ref="B12:G12"/>
    <mergeCell ref="I12:N12"/>
    <mergeCell ref="S15:U15"/>
    <mergeCell ref="S12:U12"/>
    <mergeCell ref="S14:U14"/>
    <mergeCell ref="W12:X12"/>
    <mergeCell ref="Y12:Z12"/>
    <mergeCell ref="S13:U13"/>
    <mergeCell ref="W13:X13"/>
    <mergeCell ref="Y13:Z13"/>
    <mergeCell ref="W14:X14"/>
    <mergeCell ref="Y14:Z14"/>
    <mergeCell ref="AJ25:AL25"/>
    <mergeCell ref="AM25:AO25"/>
    <mergeCell ref="P23:AC24"/>
    <mergeCell ref="AE23:AR24"/>
    <mergeCell ref="U25:W25"/>
    <mergeCell ref="X25:Z25"/>
    <mergeCell ref="AA25:AC25"/>
    <mergeCell ref="AE25:AI25"/>
    <mergeCell ref="AP25:AR25"/>
    <mergeCell ref="AN26:AO26"/>
    <mergeCell ref="AQ26:AR26"/>
    <mergeCell ref="P25:T25"/>
    <mergeCell ref="Q26:T26"/>
    <mergeCell ref="U26:W26"/>
    <mergeCell ref="Y26:Z26"/>
    <mergeCell ref="AB26:AC26"/>
    <mergeCell ref="AE26:AI26"/>
    <mergeCell ref="AK26:AL26"/>
    <mergeCell ref="AN28:AO28"/>
    <mergeCell ref="AQ28:AR28"/>
    <mergeCell ref="U31:W31"/>
    <mergeCell ref="Y31:Z31"/>
    <mergeCell ref="AB31:AC31"/>
    <mergeCell ref="AE31:AI31"/>
    <mergeCell ref="AK31:AL31"/>
    <mergeCell ref="AN31:AO31"/>
    <mergeCell ref="AQ31:AR31"/>
    <mergeCell ref="Q31:T31"/>
    <mergeCell ref="Q32:T32"/>
    <mergeCell ref="U32:W32"/>
    <mergeCell ref="Y32:Z32"/>
    <mergeCell ref="AB32:AC32"/>
    <mergeCell ref="AE32:AI32"/>
    <mergeCell ref="AK32:AL32"/>
    <mergeCell ref="U33:W33"/>
    <mergeCell ref="Y33:Z33"/>
    <mergeCell ref="AB33:AC33"/>
    <mergeCell ref="AE33:AI33"/>
    <mergeCell ref="AK33:AL33"/>
    <mergeCell ref="AN33:AO33"/>
    <mergeCell ref="AQ33:AR33"/>
    <mergeCell ref="Q33:T33"/>
    <mergeCell ref="Q34:T34"/>
    <mergeCell ref="U34:W34"/>
    <mergeCell ref="Y34:Z34"/>
    <mergeCell ref="AB34:AC34"/>
    <mergeCell ref="AE34:AI34"/>
    <mergeCell ref="AK34:AL34"/>
    <mergeCell ref="AN34:AO34"/>
    <mergeCell ref="AN35:AO35"/>
    <mergeCell ref="AQ34:AR34"/>
    <mergeCell ref="U35:W35"/>
    <mergeCell ref="Y35:Z35"/>
    <mergeCell ref="AB35:AC35"/>
    <mergeCell ref="AE35:AI35"/>
    <mergeCell ref="AK35:AL35"/>
    <mergeCell ref="AQ35:AR35"/>
    <mergeCell ref="M33:N33"/>
    <mergeCell ref="M34:N34"/>
    <mergeCell ref="J35:K35"/>
    <mergeCell ref="M35:N35"/>
    <mergeCell ref="J36:K36"/>
    <mergeCell ref="M36:N36"/>
    <mergeCell ref="B38:N39"/>
    <mergeCell ref="Q43:T43"/>
    <mergeCell ref="U43:W43"/>
    <mergeCell ref="Y43:Z43"/>
    <mergeCell ref="AB43:AC43"/>
    <mergeCell ref="AE43:AI43"/>
    <mergeCell ref="AK43:AL43"/>
    <mergeCell ref="AN43:AO43"/>
    <mergeCell ref="AQ43:AR43"/>
    <mergeCell ref="B40:E40"/>
    <mergeCell ref="F40:H40"/>
    <mergeCell ref="I40:K40"/>
    <mergeCell ref="L40:N40"/>
    <mergeCell ref="F41:H41"/>
    <mergeCell ref="J41:K41"/>
    <mergeCell ref="M41:N41"/>
    <mergeCell ref="B41:E41"/>
    <mergeCell ref="B42:E42"/>
    <mergeCell ref="F42:H42"/>
    <mergeCell ref="J42:K42"/>
    <mergeCell ref="B43:E43"/>
    <mergeCell ref="F43:H43"/>
    <mergeCell ref="J43:K43"/>
    <mergeCell ref="AB44:AC44"/>
    <mergeCell ref="AE44:AI44"/>
    <mergeCell ref="AK44:AL44"/>
    <mergeCell ref="AN44:AO44"/>
    <mergeCell ref="AQ44:AR44"/>
    <mergeCell ref="B44:E44"/>
    <mergeCell ref="F44:H44"/>
    <mergeCell ref="J44:K44"/>
    <mergeCell ref="M44:N44"/>
    <mergeCell ref="Q44:T44"/>
    <mergeCell ref="U44:W44"/>
    <mergeCell ref="Y44:Z44"/>
    <mergeCell ref="U45:W45"/>
    <mergeCell ref="Y45:Z45"/>
    <mergeCell ref="AB45:AC45"/>
    <mergeCell ref="AE45:AI45"/>
    <mergeCell ref="AK45:AL45"/>
    <mergeCell ref="AN45:AO45"/>
    <mergeCell ref="AQ45:AR45"/>
    <mergeCell ref="AN46:AO46"/>
    <mergeCell ref="AQ46:AR46"/>
    <mergeCell ref="Q45:T45"/>
    <mergeCell ref="Q46:T46"/>
    <mergeCell ref="U46:W46"/>
    <mergeCell ref="Y46:Z46"/>
    <mergeCell ref="AB46:AC46"/>
    <mergeCell ref="AE46:AI46"/>
    <mergeCell ref="AK46:AL46"/>
    <mergeCell ref="AN48:AO48"/>
    <mergeCell ref="AQ48:AR48"/>
    <mergeCell ref="U51:W51"/>
    <mergeCell ref="Y51:Z51"/>
    <mergeCell ref="AB51:AC51"/>
    <mergeCell ref="AE51:AI51"/>
    <mergeCell ref="AK51:AL51"/>
    <mergeCell ref="AN51:AO51"/>
    <mergeCell ref="AQ51:AR51"/>
    <mergeCell ref="Q51:T51"/>
    <mergeCell ref="Q52:T52"/>
    <mergeCell ref="U52:W52"/>
    <mergeCell ref="Y52:Z52"/>
    <mergeCell ref="AB52:AC52"/>
    <mergeCell ref="AE52:AI52"/>
    <mergeCell ref="AK52:AL52"/>
    <mergeCell ref="U53:W53"/>
    <mergeCell ref="Y53:Z53"/>
    <mergeCell ref="AB53:AC53"/>
    <mergeCell ref="AE53:AI53"/>
    <mergeCell ref="AK53:AL53"/>
    <mergeCell ref="AN53:AO53"/>
    <mergeCell ref="AQ53:AR53"/>
    <mergeCell ref="Q53:T53"/>
    <mergeCell ref="Q54:T54"/>
    <mergeCell ref="U54:W54"/>
    <mergeCell ref="Y54:Z54"/>
    <mergeCell ref="AB54:AC54"/>
    <mergeCell ref="AE54:AI54"/>
    <mergeCell ref="AK54:AL54"/>
    <mergeCell ref="AN54:AO54"/>
    <mergeCell ref="AN55:AO55"/>
    <mergeCell ref="AQ54:AR54"/>
    <mergeCell ref="U55:W55"/>
    <mergeCell ref="Y55:Z55"/>
    <mergeCell ref="AB55:AC55"/>
    <mergeCell ref="AE55:AI55"/>
    <mergeCell ref="AK55:AL55"/>
    <mergeCell ref="AQ55:AR55"/>
    <mergeCell ref="AN56:AO56"/>
    <mergeCell ref="AQ56:AR56"/>
    <mergeCell ref="Q55:T55"/>
    <mergeCell ref="Q56:T56"/>
    <mergeCell ref="U56:W56"/>
    <mergeCell ref="Y56:Z56"/>
    <mergeCell ref="AB56:AC56"/>
    <mergeCell ref="AE56:AI56"/>
    <mergeCell ref="AK56:AL56"/>
    <mergeCell ref="U57:W57"/>
    <mergeCell ref="Y57:Z57"/>
    <mergeCell ref="AB57:AC57"/>
    <mergeCell ref="AE57:AI57"/>
    <mergeCell ref="AK57:AL57"/>
    <mergeCell ref="AN57:AO57"/>
    <mergeCell ref="AQ57:AR57"/>
    <mergeCell ref="Q57:T57"/>
    <mergeCell ref="Q58:T58"/>
    <mergeCell ref="U58:W58"/>
    <mergeCell ref="Y58:Z58"/>
    <mergeCell ref="AB58:AC58"/>
    <mergeCell ref="AE58:AI58"/>
    <mergeCell ref="AK58:AL58"/>
    <mergeCell ref="AN58:AO58"/>
    <mergeCell ref="AN59:AO59"/>
    <mergeCell ref="AQ58:AR58"/>
    <mergeCell ref="U59:W59"/>
    <mergeCell ref="Y59:Z59"/>
    <mergeCell ref="AB59:AC59"/>
    <mergeCell ref="AE59:AI59"/>
    <mergeCell ref="AK59:AL59"/>
    <mergeCell ref="AQ59:AR59"/>
    <mergeCell ref="AN60:AO60"/>
    <mergeCell ref="AQ60:AR60"/>
    <mergeCell ref="Q59:T59"/>
    <mergeCell ref="Q60:T60"/>
    <mergeCell ref="U60:W60"/>
    <mergeCell ref="Y60:Z60"/>
    <mergeCell ref="AB60:AC60"/>
    <mergeCell ref="AE60:AI60"/>
    <mergeCell ref="AK60:AL60"/>
    <mergeCell ref="AM99:AO99"/>
    <mergeCell ref="AM100:AO100"/>
    <mergeCell ref="J99:U99"/>
    <mergeCell ref="V99:AC99"/>
    <mergeCell ref="AE99:AK99"/>
    <mergeCell ref="AP99:AR99"/>
    <mergeCell ref="V100:AC100"/>
    <mergeCell ref="AE100:AK100"/>
    <mergeCell ref="AP100:AR100"/>
    <mergeCell ref="AM91:AO91"/>
    <mergeCell ref="AM92:AO92"/>
    <mergeCell ref="AM93:AO93"/>
    <mergeCell ref="AP93:AR93"/>
    <mergeCell ref="AM94:AO94"/>
    <mergeCell ref="AP94:AR94"/>
    <mergeCell ref="J91:U91"/>
    <mergeCell ref="V91:AC91"/>
    <mergeCell ref="AE91:AK91"/>
    <mergeCell ref="AP91:AR91"/>
    <mergeCell ref="V92:AC92"/>
    <mergeCell ref="AE92:AK92"/>
    <mergeCell ref="AP92:AR92"/>
    <mergeCell ref="J92:U92"/>
    <mergeCell ref="J93:U93"/>
    <mergeCell ref="V93:AC93"/>
    <mergeCell ref="AE93:AK93"/>
    <mergeCell ref="J94:U94"/>
    <mergeCell ref="V94:AC94"/>
    <mergeCell ref="AE94:AK94"/>
    <mergeCell ref="AM95:AO95"/>
    <mergeCell ref="AM96:AO96"/>
    <mergeCell ref="AM97:AO97"/>
    <mergeCell ref="AP97:AR97"/>
    <mergeCell ref="AM98:AO98"/>
    <mergeCell ref="AP98:AR98"/>
    <mergeCell ref="J95:U95"/>
    <mergeCell ref="V95:AC95"/>
    <mergeCell ref="AE95:AK95"/>
    <mergeCell ref="AP95:AR95"/>
    <mergeCell ref="V96:AC96"/>
    <mergeCell ref="AE96:AK96"/>
    <mergeCell ref="AP96:AR96"/>
    <mergeCell ref="J96:U96"/>
    <mergeCell ref="J97:U97"/>
    <mergeCell ref="V97:AC97"/>
    <mergeCell ref="AE97:AK97"/>
    <mergeCell ref="J98:U98"/>
    <mergeCell ref="V98:AC98"/>
    <mergeCell ref="AE98:AK98"/>
    <mergeCell ref="J100:U100"/>
    <mergeCell ref="J101:U101"/>
    <mergeCell ref="V101:AC101"/>
    <mergeCell ref="AE101:AK101"/>
    <mergeCell ref="AM101:AO101"/>
    <mergeCell ref="AP101:AR101"/>
    <mergeCell ref="AE127:AK127"/>
    <mergeCell ref="AE128:AK128"/>
    <mergeCell ref="J126:U126"/>
    <mergeCell ref="J127:U127"/>
    <mergeCell ref="V127:AC127"/>
    <mergeCell ref="AM127:AO127"/>
    <mergeCell ref="AP127:AR127"/>
    <mergeCell ref="J128:U128"/>
    <mergeCell ref="V128:AC128"/>
    <mergeCell ref="AM117:AO117"/>
    <mergeCell ref="AM118:AO118"/>
    <mergeCell ref="AM119:AO119"/>
    <mergeCell ref="AP119:AR119"/>
    <mergeCell ref="AM120:AO120"/>
    <mergeCell ref="AP120:AR120"/>
    <mergeCell ref="J117:U117"/>
    <mergeCell ref="V117:AC117"/>
    <mergeCell ref="AE117:AK117"/>
    <mergeCell ref="AP117:AR117"/>
    <mergeCell ref="V118:AC118"/>
    <mergeCell ref="AE118:AK118"/>
    <mergeCell ref="AP118:AR118"/>
    <mergeCell ref="J118:U118"/>
    <mergeCell ref="J119:U119"/>
    <mergeCell ref="V119:AC119"/>
    <mergeCell ref="AE119:AK119"/>
    <mergeCell ref="J120:U120"/>
    <mergeCell ref="V120:AC120"/>
    <mergeCell ref="AE120:AK120"/>
    <mergeCell ref="AM121:AO121"/>
    <mergeCell ref="AM122:AO122"/>
    <mergeCell ref="AM123:AO123"/>
    <mergeCell ref="AP123:AR123"/>
    <mergeCell ref="AM124:AO124"/>
    <mergeCell ref="AP124:AR124"/>
    <mergeCell ref="J121:U121"/>
    <mergeCell ref="V121:AC121"/>
    <mergeCell ref="AE121:AK121"/>
    <mergeCell ref="AP121:AR121"/>
    <mergeCell ref="V122:AC122"/>
    <mergeCell ref="AE122:AK122"/>
    <mergeCell ref="AP122:AR122"/>
    <mergeCell ref="J122:U122"/>
    <mergeCell ref="J123:U123"/>
    <mergeCell ref="V123:AC123"/>
    <mergeCell ref="AE123:AK123"/>
    <mergeCell ref="J124:U124"/>
    <mergeCell ref="V124:AC124"/>
    <mergeCell ref="AE124:AK124"/>
    <mergeCell ref="AM128:AO128"/>
    <mergeCell ref="AP128:AR128"/>
    <mergeCell ref="J129:U129"/>
    <mergeCell ref="V129:AC129"/>
    <mergeCell ref="AE129:AK129"/>
    <mergeCell ref="AM129:AO129"/>
    <mergeCell ref="AP129:AR129"/>
  </mergeCells>
  <conditionalFormatting sqref="AQ26:AR65">
    <cfRule type="cellIs" dxfId="0" priority="1" operator="lessThan">
      <formula>0</formula>
    </cfRule>
  </conditionalFormatting>
  <conditionalFormatting sqref="M51:N52">
    <cfRule type="cellIs" dxfId="0" priority="2" operator="lessThan">
      <formula>0</formula>
    </cfRule>
  </conditionalFormatting>
  <dataValidations>
    <dataValidation type="custom" allowBlank="1" showDropDown="1" sqref="H10:H11">
      <formula1>OR(NOT(ISERROR(DATEVALUE(H10))), AND(ISNUMBER(H10), LEFT(CELL("format", H10))="D"))</formula1>
    </dataValidation>
    <dataValidation type="list" allowBlank="1" showErrorMessage="1" sqref="H9">
      <formula1>"$,€,£,¥,₣,₹,₱,kr,₽,R,Ft,p.,BZ$,₡,Kč,₾,₪,₩,Ls,Lt,CHF,฿,₺,₴,₫,Lek,KM,R$,P,د.إ,د.ك,Rp"</formula1>
    </dataValidation>
    <dataValidation type="list" allowBlank="1" showErrorMessage="1" sqref="V72:V171">
      <formula1>'Example Budget'!$AE$26:$AI$65</formula1>
    </dataValidation>
    <dataValidation type="custom" allowBlank="1" showDropDown="1" showErrorMessage="1" sqref="F41:F50 U26:U65 B72:B171">
      <formula1>OR(NOT(ISERROR(DATEVALUE(B26))), AND(ISNUMBER(B26), LEFT(CELL("format", B26))="D"))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4.38"/>
    <col customWidth="1" min="3" max="29" width="4.63"/>
    <col customWidth="1" min="30" max="30" width="4.38"/>
    <col customWidth="1" min="31" max="31" width="2.25"/>
  </cols>
  <sheetData>
    <row r="1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</row>
    <row r="2">
      <c r="A2" s="224"/>
      <c r="B2" s="225" t="s">
        <v>72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7"/>
      <c r="AE2" s="228"/>
    </row>
    <row r="3">
      <c r="A3" s="224"/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1"/>
      <c r="AE3" s="228"/>
    </row>
    <row r="4">
      <c r="A4" s="224"/>
      <c r="B4" s="232"/>
      <c r="C4" s="233"/>
      <c r="D4" s="233"/>
      <c r="E4" s="233"/>
      <c r="F4" s="233"/>
      <c r="G4" s="233"/>
      <c r="H4" s="233"/>
      <c r="I4" s="233"/>
      <c r="J4" s="234"/>
      <c r="M4" s="235" t="s">
        <v>73</v>
      </c>
      <c r="N4" s="236"/>
      <c r="O4" s="236"/>
      <c r="P4" s="233"/>
      <c r="Q4" s="236"/>
      <c r="R4" s="233"/>
      <c r="S4" s="233"/>
      <c r="T4" s="233"/>
      <c r="U4" s="233"/>
      <c r="V4" s="233"/>
      <c r="W4" s="233"/>
      <c r="X4" s="233"/>
      <c r="Y4" s="233"/>
      <c r="Z4" s="233"/>
      <c r="AA4" s="233"/>
      <c r="AD4" s="237"/>
      <c r="AE4" s="228"/>
    </row>
    <row r="5">
      <c r="A5" s="224"/>
      <c r="B5" s="238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40"/>
      <c r="AE5" s="228"/>
    </row>
    <row r="6">
      <c r="A6" s="224"/>
      <c r="B6" s="241" t="s">
        <v>74</v>
      </c>
      <c r="AD6" s="242"/>
      <c r="AE6" s="228"/>
    </row>
    <row r="7">
      <c r="A7" s="224"/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1"/>
      <c r="AE7" s="228"/>
    </row>
    <row r="8">
      <c r="A8" s="224"/>
      <c r="B8" s="243" t="s">
        <v>75</v>
      </c>
      <c r="AD8" s="242"/>
      <c r="AE8" s="228"/>
    </row>
    <row r="9">
      <c r="A9" s="224"/>
      <c r="B9" s="244"/>
      <c r="C9" s="245" t="s">
        <v>76</v>
      </c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7"/>
      <c r="AD9" s="248"/>
      <c r="AE9" s="228"/>
    </row>
    <row r="10">
      <c r="A10" s="224"/>
      <c r="B10" s="244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50"/>
      <c r="AE10" s="228"/>
    </row>
    <row r="11">
      <c r="A11" s="224"/>
      <c r="B11" s="244"/>
      <c r="C11" s="251"/>
      <c r="I11" s="249"/>
      <c r="J11" s="251"/>
      <c r="P11" s="249"/>
      <c r="Q11" s="251"/>
      <c r="W11" s="249"/>
      <c r="X11" s="251"/>
      <c r="AD11" s="250"/>
      <c r="AE11" s="228"/>
    </row>
    <row r="12">
      <c r="A12" s="224"/>
      <c r="B12" s="244"/>
      <c r="I12" s="249"/>
      <c r="P12" s="249"/>
      <c r="W12" s="249"/>
      <c r="AD12" s="250"/>
      <c r="AE12" s="228"/>
    </row>
    <row r="13">
      <c r="A13" s="224"/>
      <c r="B13" s="244"/>
      <c r="I13" s="249"/>
      <c r="P13" s="249"/>
      <c r="W13" s="249"/>
      <c r="AD13" s="250"/>
      <c r="AE13" s="228"/>
    </row>
    <row r="14">
      <c r="A14" s="224"/>
      <c r="B14" s="244"/>
      <c r="I14" s="249"/>
      <c r="P14" s="249"/>
      <c r="W14" s="249"/>
      <c r="AD14" s="250"/>
      <c r="AE14" s="228"/>
    </row>
    <row r="15">
      <c r="A15" s="224"/>
      <c r="B15" s="244"/>
      <c r="I15" s="249"/>
      <c r="P15" s="249"/>
      <c r="W15" s="249"/>
      <c r="AD15" s="250"/>
      <c r="AE15" s="228"/>
    </row>
    <row r="16">
      <c r="A16" s="224"/>
      <c r="B16" s="244"/>
      <c r="I16" s="249"/>
      <c r="P16" s="249"/>
      <c r="W16" s="249"/>
      <c r="AD16" s="250"/>
      <c r="AE16" s="228"/>
    </row>
    <row r="17">
      <c r="A17" s="224"/>
      <c r="B17" s="244"/>
      <c r="I17" s="249"/>
      <c r="P17" s="249"/>
      <c r="W17" s="249"/>
      <c r="AD17" s="250"/>
      <c r="AE17" s="228"/>
    </row>
    <row r="18">
      <c r="A18" s="224"/>
      <c r="B18" s="244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50"/>
      <c r="AE18" s="228"/>
    </row>
    <row r="19">
      <c r="A19" s="224"/>
      <c r="B19" s="244"/>
      <c r="C19" s="251"/>
      <c r="I19" s="249"/>
      <c r="J19" s="251"/>
      <c r="P19" s="249"/>
      <c r="Q19" s="251"/>
      <c r="W19" s="249"/>
      <c r="X19" s="251"/>
      <c r="AD19" s="250"/>
      <c r="AE19" s="228"/>
    </row>
    <row r="20">
      <c r="A20" s="224"/>
      <c r="B20" s="244"/>
      <c r="I20" s="249"/>
      <c r="P20" s="249"/>
      <c r="W20" s="249"/>
      <c r="AD20" s="250"/>
      <c r="AE20" s="228"/>
    </row>
    <row r="21">
      <c r="A21" s="224"/>
      <c r="B21" s="244"/>
      <c r="I21" s="249"/>
      <c r="P21" s="249"/>
      <c r="W21" s="249"/>
      <c r="AD21" s="252"/>
      <c r="AE21" s="228"/>
    </row>
    <row r="22">
      <c r="A22" s="224"/>
      <c r="B22" s="253"/>
      <c r="I22" s="249"/>
      <c r="P22" s="249"/>
      <c r="W22" s="249"/>
      <c r="AD22" s="252"/>
      <c r="AE22" s="228"/>
    </row>
    <row r="23">
      <c r="A23" s="224"/>
      <c r="B23" s="253"/>
      <c r="I23" s="249"/>
      <c r="P23" s="249"/>
      <c r="W23" s="249"/>
      <c r="AD23" s="252"/>
      <c r="AE23" s="228"/>
    </row>
    <row r="24">
      <c r="A24" s="224"/>
      <c r="B24" s="253"/>
      <c r="I24" s="249"/>
      <c r="P24" s="249"/>
      <c r="W24" s="249"/>
      <c r="AD24" s="252"/>
      <c r="AE24" s="228"/>
    </row>
    <row r="25">
      <c r="A25" s="224"/>
      <c r="B25" s="253"/>
      <c r="I25" s="249"/>
      <c r="P25" s="249"/>
      <c r="W25" s="249"/>
      <c r="AD25" s="252"/>
      <c r="AE25" s="228"/>
    </row>
    <row r="26">
      <c r="A26" s="224"/>
      <c r="B26" s="253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249"/>
      <c r="AB26" s="249"/>
      <c r="AC26" s="249"/>
      <c r="AD26" s="252"/>
      <c r="AE26" s="228"/>
    </row>
    <row r="27">
      <c r="A27" s="224"/>
      <c r="B27" s="254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6"/>
      <c r="AE27" s="228"/>
    </row>
    <row r="28">
      <c r="A28" s="223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</row>
  </sheetData>
  <mergeCells count="14">
    <mergeCell ref="J11:O17"/>
    <mergeCell ref="Q11:V17"/>
    <mergeCell ref="C19:H25"/>
    <mergeCell ref="J19:O25"/>
    <mergeCell ref="Q19:V25"/>
    <mergeCell ref="X19:AC25"/>
    <mergeCell ref="B2:AD2"/>
    <mergeCell ref="J4:L4"/>
    <mergeCell ref="AA4:AC4"/>
    <mergeCell ref="B6:AD6"/>
    <mergeCell ref="B8:AD8"/>
    <mergeCell ref="C9:AC9"/>
    <mergeCell ref="C11:H17"/>
    <mergeCell ref="X11:AC17"/>
  </mergeCells>
  <hyperlinks>
    <hyperlink r:id="rId1" ref="B2"/>
    <hyperlink r:id="rId2" ref="J4"/>
    <hyperlink r:id="rId3" ref="M4"/>
    <hyperlink r:id="rId4" ref="C9"/>
    <hyperlink r:id="rId5" ref="C11"/>
    <hyperlink r:id="rId6" ref="J11"/>
    <hyperlink r:id="rId7" ref="Q11"/>
    <hyperlink r:id="rId8" ref="X11"/>
    <hyperlink r:id="rId9" ref="C19"/>
    <hyperlink r:id="rId10" ref="J19"/>
    <hyperlink r:id="rId11" ref="Q19"/>
    <hyperlink r:id="rId12" ref="X19"/>
  </hyperlinks>
  <drawing r:id="rId13"/>
</worksheet>
</file>