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D:\ETH\PHD\Manure Tool\default_configs\"/>
    </mc:Choice>
  </mc:AlternateContent>
  <xr:revisionPtr revIDLastSave="0" documentId="13_ncr:1_{1DD7E417-7116-45C2-83AB-8C1DA0BD9FB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3" i="1" l="1"/>
  <c r="B73" i="1"/>
  <c r="H73" i="1" s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4" i="1"/>
  <c r="H75" i="1"/>
  <c r="H76" i="1"/>
  <c r="H77" i="1"/>
  <c r="H18" i="1"/>
  <c r="H19" i="1"/>
  <c r="H20" i="1"/>
  <c r="H21" i="1"/>
  <c r="H24" i="1"/>
  <c r="H28" i="1"/>
  <c r="H29" i="1"/>
  <c r="H30" i="1"/>
  <c r="H31" i="1"/>
  <c r="H32" i="1"/>
  <c r="H39" i="1"/>
  <c r="H40" i="1"/>
  <c r="H41" i="1"/>
  <c r="H43" i="1"/>
  <c r="H44" i="1"/>
  <c r="H45" i="1"/>
  <c r="H46" i="1"/>
  <c r="H50" i="1"/>
  <c r="H51" i="1"/>
  <c r="H52" i="1"/>
  <c r="H53" i="1"/>
  <c r="H42" i="1"/>
  <c r="B26" i="1"/>
  <c r="H26" i="1" s="1"/>
  <c r="B25" i="1"/>
  <c r="H25" i="1" s="1"/>
  <c r="B27" i="1"/>
  <c r="H27" i="1" s="1"/>
  <c r="B17" i="1"/>
  <c r="B16" i="1"/>
  <c r="B15" i="1"/>
</calcChain>
</file>

<file path=xl/sharedStrings.xml><?xml version="1.0" encoding="utf-8"?>
<sst xmlns="http://schemas.openxmlformats.org/spreadsheetml/2006/main" count="348" uniqueCount="200">
  <si>
    <t>value</t>
  </si>
  <si>
    <t>unit</t>
  </si>
  <si>
    <t>stdev</t>
  </si>
  <si>
    <t>name</t>
  </si>
  <si>
    <t>chp_heat_efficiency</t>
  </si>
  <si>
    <t>n/a</t>
  </si>
  <si>
    <t>chp_electric_efficiency</t>
  </si>
  <si>
    <t>tv_methane</t>
  </si>
  <si>
    <t>comments</t>
  </si>
  <si>
    <t>thermal value methane</t>
  </si>
  <si>
    <t>MJ/m3</t>
  </si>
  <si>
    <t>operating_time_chp</t>
  </si>
  <si>
    <t>seconds_per_year</t>
  </si>
  <si>
    <t>s/y</t>
  </si>
  <si>
    <t>hours_per_year</t>
  </si>
  <si>
    <t>h/y</t>
  </si>
  <si>
    <t>density_co2</t>
  </si>
  <si>
    <t>kg/m3</t>
  </si>
  <si>
    <t>at 0°C, 1 atm</t>
  </si>
  <si>
    <t>density_ch4</t>
  </si>
  <si>
    <t>molar_h</t>
  </si>
  <si>
    <t>g/mol</t>
  </si>
  <si>
    <t>molar weight hydrogen</t>
  </si>
  <si>
    <t>molar_c</t>
  </si>
  <si>
    <t>molar weight carbon</t>
  </si>
  <si>
    <t>molar_o</t>
  </si>
  <si>
    <t>molar weight oxygen</t>
  </si>
  <si>
    <t>molar_ch4</t>
  </si>
  <si>
    <t>molar weight methane</t>
  </si>
  <si>
    <t>molar_co2</t>
  </si>
  <si>
    <t>molar weight co2</t>
  </si>
  <si>
    <t>kg CO2 / kg CH4</t>
  </si>
  <si>
    <t>co2_eq_n2o</t>
  </si>
  <si>
    <t>co2_eq_ch4</t>
  </si>
  <si>
    <t>kg CO2 / kg N2O</t>
  </si>
  <si>
    <t>fuel_consumption_tractor</t>
  </si>
  <si>
    <t>l / km</t>
  </si>
  <si>
    <t>fuel used is Diesel</t>
  </si>
  <si>
    <t>co2_eq_diesel</t>
  </si>
  <si>
    <t>molar_n</t>
  </si>
  <si>
    <t>molar weight nitrogen</t>
  </si>
  <si>
    <t>molar_n2o</t>
  </si>
  <si>
    <t>molar_nh3</t>
  </si>
  <si>
    <t>molar weight n2o</t>
  </si>
  <si>
    <t>molar weight nh3</t>
  </si>
  <si>
    <t>factor_n_acc_manure</t>
  </si>
  <si>
    <t>percentage of nitrogen from manure that is plant accessible</t>
  </si>
  <si>
    <t>factor_n_acc_digestate</t>
  </si>
  <si>
    <t>percentage of nitrogen from digestate that is plant accessible</t>
  </si>
  <si>
    <t>factor_nh3_emission_field</t>
  </si>
  <si>
    <t>percentage of accessible Nitrogen that is released as NH3</t>
  </si>
  <si>
    <t>factor_field_application</t>
  </si>
  <si>
    <t>factor_n2o_emission_field</t>
  </si>
  <si>
    <t>nitrogen emitted as N2O, in percentage of (N accessible - N NH3)</t>
  </si>
  <si>
    <t>Factor for operating time of CHP</t>
  </si>
  <si>
    <t>methane_biogas</t>
  </si>
  <si>
    <t>methane content of Biogas from AD</t>
  </si>
  <si>
    <t>co2_biogas</t>
  </si>
  <si>
    <t>CO2 content of Biogas from AD</t>
  </si>
  <si>
    <t>ch4_loss_ad</t>
  </si>
  <si>
    <t>percentage of total CH4 produced, that is lost during AD process</t>
  </si>
  <si>
    <t>heat_demand_ad</t>
  </si>
  <si>
    <t>kJ / m3 BG</t>
  </si>
  <si>
    <t>heat demand of an AD plant in relation to biogas produced</t>
  </si>
  <si>
    <t>electricity_demand_ad</t>
  </si>
  <si>
    <t>electricity demand of an AD plant in relation to biogas produced</t>
  </si>
  <si>
    <t>emission_factor_nh3_storage_digestate_daily</t>
  </si>
  <si>
    <t>emission_factor_n2o_storage_digestate_daily</t>
  </si>
  <si>
    <t>emission_factor_nh3_storage_manure_daily</t>
  </si>
  <si>
    <t>emission_factor_n2o_storage_manure_daily</t>
  </si>
  <si>
    <t>emission_factor_ch4_storage_digestate_daily</t>
  </si>
  <si>
    <t>emission_factor_ch4_storage_manure_daily</t>
  </si>
  <si>
    <t>upgrade_factor_biogas</t>
  </si>
  <si>
    <t>percentage of total biogas that is used in biogas upgrading</t>
  </si>
  <si>
    <t>percentage of total biogas that is used for energy production in a CHP</t>
  </si>
  <si>
    <t>kWh/m3</t>
  </si>
  <si>
    <t>electricity cost for biogas upgrading per m3 of biogas going in</t>
  </si>
  <si>
    <t>methane_content_upgraded</t>
  </si>
  <si>
    <t>methane content of the upgraded product (biomethane)</t>
  </si>
  <si>
    <t>methane content of mixture of Biogas and Flugas going to the CHP generator</t>
  </si>
  <si>
    <t>percentage of methane lost during upgrading process</t>
  </si>
  <si>
    <t>electricity_demand_upgrading</t>
  </si>
  <si>
    <t>methane_loss_upgrading</t>
  </si>
  <si>
    <t>methane_content_chp_upgrading</t>
  </si>
  <si>
    <t>chp_flow_percentage_biogas_upgrading</t>
  </si>
  <si>
    <t>methane_content_offgas_upgrading</t>
  </si>
  <si>
    <t>methane content of offgas after the upgrading process</t>
  </si>
  <si>
    <t>co2_content_offgas_upgrading</t>
  </si>
  <si>
    <t>co2 content of offgas after the upgrading process</t>
  </si>
  <si>
    <t>co2_content_upgraded</t>
  </si>
  <si>
    <t>co2 content of biomethane after the upgrading process</t>
  </si>
  <si>
    <t>biomethane_ch4_to_co2_ratio</t>
  </si>
  <si>
    <t>ratio of methane to co2 in the biomethane, for further calculations</t>
  </si>
  <si>
    <t>methane_increase_factor</t>
  </si>
  <si>
    <t>factor, by which the methane potential increases after steam pretreatment</t>
  </si>
  <si>
    <t>energy_demand_steam</t>
  </si>
  <si>
    <t>MJ/kg</t>
  </si>
  <si>
    <t>Energy (heat) demand of steam treatment per kg of manure/straw</t>
  </si>
  <si>
    <t>molar_ratio_c_to_ch4</t>
  </si>
  <si>
    <t>daily percentage emissions of NH3 during storage of digestate (results in nh3-N)</t>
  </si>
  <si>
    <t>daily percentage emissions of N2O during storage of digestate (results in N2O-N)</t>
  </si>
  <si>
    <t>daily percentage emissions of CH4 during storage of digestate (results in CH4-C)</t>
  </si>
  <si>
    <t>daily percentage emissions of NH3 during storage of manure (results in NH3-N)</t>
  </si>
  <si>
    <t>daily percentage emissions of N2O during storage of manure (results in N2O-N)</t>
  </si>
  <si>
    <t>daily percentage emissions of CH4 during storage of manure (results in CH4-C)</t>
  </si>
  <si>
    <t>methane_yield_efficiency_small</t>
  </si>
  <si>
    <t>methane_yield_efficiency_medium</t>
  </si>
  <si>
    <t>methane_yield_efficiency_large</t>
  </si>
  <si>
    <t>efficiency of an AD plant depending on its size</t>
  </si>
  <si>
    <t>efficiency_el_sofc</t>
  </si>
  <si>
    <t>efficiency of converting energy potential into electricity for a solid oxide fuel cell using methane</t>
  </si>
  <si>
    <t>GWP100 of methane in kg CO2 eq</t>
  </si>
  <si>
    <t>GWP100 of N2O in kg CO2 eq</t>
  </si>
  <si>
    <t>ubp_factor_nh3</t>
  </si>
  <si>
    <t>UBP / kg NH3</t>
  </si>
  <si>
    <t>Swiss aggregated environmental impact factor (Umweltbelastungspunkte) for NH3 emissions into air</t>
  </si>
  <si>
    <t>ubp_factor_co2</t>
  </si>
  <si>
    <t>UBP / kg CO2</t>
  </si>
  <si>
    <t>Swiss aggregated environmental impact factor (Umweltbelastungspunkte) for CO2 equivalent emissions into air</t>
  </si>
  <si>
    <t>ubp_factor_energy_non_renew</t>
  </si>
  <si>
    <t>UBP / MJ Oil-eq.</t>
  </si>
  <si>
    <t>ubp_factor_energy_renew</t>
  </si>
  <si>
    <t>Swiss aggregated environmental impact factor (Umweltbelastungspunkte) for non renewable energy sources</t>
  </si>
  <si>
    <t>Swiss aggregated environmental impact factor (Umweltbelastungspunkte) for renewable energy sources</t>
  </si>
  <si>
    <t>kg co2/l</t>
  </si>
  <si>
    <t>gwp 100 of diesel in kg CO2 eq</t>
  </si>
  <si>
    <t>kg CO2 / kWh</t>
  </si>
  <si>
    <t>CO2 equivalent of the (swiss) electricity mix per kWh of electricity</t>
  </si>
  <si>
    <t>co2_eq_oil_watt</t>
  </si>
  <si>
    <t>CO2 equivalent of heating oil per kWh of heat</t>
  </si>
  <si>
    <t>molar_ratio_n_to_n2o</t>
  </si>
  <si>
    <t>molar_ratio_n_to_nh3</t>
  </si>
  <si>
    <t>reduction factor in NH3 emissions when using specific field application Method (here Schleppschlauch)</t>
  </si>
  <si>
    <t>kg CO2</t>
  </si>
  <si>
    <t>GWP 100 of CHP construction according to ecoinvent (Runtime 80'000 hours)</t>
  </si>
  <si>
    <t>GWP 100 of AD plant construction according to Ecoinvent (lifetime 20 years for construction, 10 years for machinery)</t>
  </si>
  <si>
    <t>GWP 100 of heating with oil per MJ of energy, according to Ecoinvent</t>
  </si>
  <si>
    <t>GWP 100 of heating with natural gas per MJ of energy, according to Ecoinvent</t>
  </si>
  <si>
    <t>co2_eq_oil_heating</t>
  </si>
  <si>
    <t>co2_eq_gas_heating</t>
  </si>
  <si>
    <t>co2_eq_chp_generator_construction</t>
  </si>
  <si>
    <t>co2_eq_ad_plant_construction</t>
  </si>
  <si>
    <t>kg co2 / kWh</t>
  </si>
  <si>
    <t>Source</t>
  </si>
  <si>
    <t>Distribution function</t>
  </si>
  <si>
    <t>Ecoinvent, heat production, natural gas, at boiler condensing modulating &lt;100kW, Region Switzerland</t>
  </si>
  <si>
    <t>Ecoinvent, heat production, light fuel oil, at boiler 100kW, non-modulating, region Switzerland</t>
  </si>
  <si>
    <t>Ecoinvent, region Switzerland</t>
  </si>
  <si>
    <t>Ecoinvent, generator production, mini CHP plant, Region Switzerland</t>
  </si>
  <si>
    <t>Method of Ecological Scarcity</t>
  </si>
  <si>
    <t>Triangle</t>
  </si>
  <si>
    <t>lognormal</t>
  </si>
  <si>
    <t>none</t>
  </si>
  <si>
    <t>lower</t>
  </si>
  <si>
    <t>upper</t>
  </si>
  <si>
    <t>median</t>
  </si>
  <si>
    <t>k</t>
  </si>
  <si>
    <t>cv</t>
  </si>
  <si>
    <t>Holliger et al.</t>
  </si>
  <si>
    <t>Webb et al.</t>
  </si>
  <si>
    <t>Amon et al.</t>
  </si>
  <si>
    <t>? Triangle</t>
  </si>
  <si>
    <t>Ökostrom Stoffflussanalyse (Dinkel &amp; Kägi)</t>
  </si>
  <si>
    <t>Wechselberg et al.</t>
  </si>
  <si>
    <t>lognormal / triangle?</t>
  </si>
  <si>
    <t>Krebs &amp; Frischknecht, 2021</t>
  </si>
  <si>
    <t>Paine et al.</t>
  </si>
  <si>
    <t>Ahring et al., Bruni et al. Li et al.</t>
  </si>
  <si>
    <t>Makaruk et al.</t>
  </si>
  <si>
    <t>Wang et al.</t>
  </si>
  <si>
    <t>Ardolino et al.</t>
  </si>
  <si>
    <t>IPCC 2021</t>
  </si>
  <si>
    <t>Schnorf et al.</t>
  </si>
  <si>
    <t>Liu et al.</t>
  </si>
  <si>
    <t>se</t>
  </si>
  <si>
    <t>mu</t>
  </si>
  <si>
    <t>sigma</t>
  </si>
  <si>
    <t>n</t>
  </si>
  <si>
    <t>factor_field_application_splash_plate</t>
  </si>
  <si>
    <t>factor_field_application_trailing_hose</t>
  </si>
  <si>
    <t>factor_field_application_trailing_shoe</t>
  </si>
  <si>
    <t>stdev95</t>
  </si>
  <si>
    <t>Oberschelp</t>
  </si>
  <si>
    <t>DALY impact from NH3 released from manure management in Switzerland</t>
  </si>
  <si>
    <t>nh3_factor_daly_che</t>
  </si>
  <si>
    <t>nh3_factor_daly_deu</t>
  </si>
  <si>
    <t>nh3_factor_daly_aut</t>
  </si>
  <si>
    <t>DALY impact from NH3 released from manure management in Germany</t>
  </si>
  <si>
    <t>DALY impact from NH3 released from manure management in Austria</t>
  </si>
  <si>
    <t>co2_eq_el_mix_deu</t>
  </si>
  <si>
    <t>co2_eq_el_mix_aut</t>
  </si>
  <si>
    <t>daly_el_mix_che</t>
  </si>
  <si>
    <t>daly_el_mix_deu</t>
  </si>
  <si>
    <t>daly_el_mix_aut</t>
  </si>
  <si>
    <t>DALY / kWh</t>
  </si>
  <si>
    <t>co2_eq_el_mix_che</t>
  </si>
  <si>
    <t>DALY impact from PM10 emissions by electricity mix in Switzerland</t>
  </si>
  <si>
    <t>DALY impact from PM10 emissions by electricity mix in Germany</t>
  </si>
  <si>
    <t>DALY impact from PM10 emissions by electricity mix in Austria</t>
  </si>
  <si>
    <t>DALY / kg NH3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</si>
</sst>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77"/>
  <sheetViews>
    <sheetView tabSelected="1" zoomScale="70" zoomScaleNormal="70" workbookViewId="0">
      <selection activeCell="K11" sqref="K11"/>
    </sheetView>
  </sheetViews>
  <sheetFormatPr defaultRowHeight="15" x14ac:dyDescent="0.25"/>
  <cols>
    <col min="1" max="1" width="40.7109375" customWidth="1"/>
    <col min="2" max="3" width="9.85546875" bestFit="1" customWidth="1"/>
    <col min="4" max="4" width="14" customWidth="1"/>
    <col min="5" max="5" width="19.28515625" customWidth="1"/>
    <col min="16" max="16" width="23.140625" customWidth="1"/>
    <col min="17" max="17" width="84.7109375" customWidth="1"/>
  </cols>
  <sheetData>
    <row r="1" spans="1:17" x14ac:dyDescent="0.25">
      <c r="A1" t="s">
        <v>3</v>
      </c>
      <c r="B1" t="s">
        <v>0</v>
      </c>
      <c r="C1" t="s">
        <v>2</v>
      </c>
      <c r="D1" t="s">
        <v>1</v>
      </c>
      <c r="E1" t="s">
        <v>144</v>
      </c>
      <c r="F1" t="s">
        <v>154</v>
      </c>
      <c r="G1" t="s">
        <v>153</v>
      </c>
      <c r="H1" t="s">
        <v>155</v>
      </c>
      <c r="I1" t="s">
        <v>181</v>
      </c>
      <c r="J1" t="s">
        <v>156</v>
      </c>
      <c r="K1" t="s">
        <v>157</v>
      </c>
      <c r="L1" t="s">
        <v>177</v>
      </c>
      <c r="M1" t="s">
        <v>174</v>
      </c>
      <c r="N1" t="s">
        <v>175</v>
      </c>
      <c r="O1" t="s">
        <v>176</v>
      </c>
      <c r="P1" t="s">
        <v>143</v>
      </c>
      <c r="Q1" t="s">
        <v>8</v>
      </c>
    </row>
    <row r="2" spans="1:17" x14ac:dyDescent="0.25">
      <c r="A2" t="s">
        <v>7</v>
      </c>
      <c r="B2">
        <v>36</v>
      </c>
      <c r="C2">
        <v>0</v>
      </c>
      <c r="D2" t="s">
        <v>10</v>
      </c>
      <c r="E2" t="s">
        <v>152</v>
      </c>
      <c r="Q2" t="s">
        <v>9</v>
      </c>
    </row>
    <row r="3" spans="1:17" x14ac:dyDescent="0.25">
      <c r="A3" t="s">
        <v>12</v>
      </c>
      <c r="B3">
        <v>31536000</v>
      </c>
      <c r="C3">
        <v>0</v>
      </c>
      <c r="D3" t="s">
        <v>13</v>
      </c>
      <c r="E3" t="s">
        <v>152</v>
      </c>
    </row>
    <row r="4" spans="1:17" x14ac:dyDescent="0.25">
      <c r="A4" t="s">
        <v>14</v>
      </c>
      <c r="B4">
        <v>8670</v>
      </c>
      <c r="C4">
        <v>0</v>
      </c>
      <c r="D4" t="s">
        <v>15</v>
      </c>
      <c r="E4" t="s">
        <v>152</v>
      </c>
    </row>
    <row r="5" spans="1:17" x14ac:dyDescent="0.25">
      <c r="A5" t="s">
        <v>16</v>
      </c>
      <c r="B5">
        <v>1.964</v>
      </c>
      <c r="C5">
        <v>0</v>
      </c>
      <c r="D5" t="s">
        <v>17</v>
      </c>
      <c r="E5" t="s">
        <v>152</v>
      </c>
      <c r="Q5" t="s">
        <v>18</v>
      </c>
    </row>
    <row r="6" spans="1:17" x14ac:dyDescent="0.25">
      <c r="A6" t="s">
        <v>19</v>
      </c>
      <c r="B6">
        <v>0.71699999999999997</v>
      </c>
      <c r="C6">
        <v>0</v>
      </c>
      <c r="D6" t="s">
        <v>17</v>
      </c>
      <c r="E6" t="s">
        <v>152</v>
      </c>
      <c r="Q6" t="s">
        <v>18</v>
      </c>
    </row>
    <row r="7" spans="1:17" x14ac:dyDescent="0.25">
      <c r="A7" t="s">
        <v>20</v>
      </c>
      <c r="B7">
        <v>1</v>
      </c>
      <c r="C7">
        <v>0</v>
      </c>
      <c r="D7" t="s">
        <v>21</v>
      </c>
      <c r="E7" t="s">
        <v>152</v>
      </c>
      <c r="Q7" t="s">
        <v>22</v>
      </c>
    </row>
    <row r="8" spans="1:17" x14ac:dyDescent="0.25">
      <c r="A8" t="s">
        <v>23</v>
      </c>
      <c r="B8">
        <v>12</v>
      </c>
      <c r="C8">
        <v>0</v>
      </c>
      <c r="D8" t="s">
        <v>21</v>
      </c>
      <c r="E8" t="s">
        <v>152</v>
      </c>
      <c r="Q8" t="s">
        <v>24</v>
      </c>
    </row>
    <row r="9" spans="1:17" x14ac:dyDescent="0.25">
      <c r="A9" t="s">
        <v>25</v>
      </c>
      <c r="B9">
        <v>16</v>
      </c>
      <c r="C9">
        <v>0</v>
      </c>
      <c r="D9" t="s">
        <v>21</v>
      </c>
      <c r="E9" t="s">
        <v>152</v>
      </c>
      <c r="Q9" t="s">
        <v>26</v>
      </c>
    </row>
    <row r="10" spans="1:17" x14ac:dyDescent="0.25">
      <c r="A10" t="s">
        <v>39</v>
      </c>
      <c r="B10">
        <v>14</v>
      </c>
      <c r="C10">
        <v>0</v>
      </c>
      <c r="D10" t="s">
        <v>21</v>
      </c>
      <c r="E10" t="s">
        <v>152</v>
      </c>
      <c r="Q10" t="s">
        <v>40</v>
      </c>
    </row>
    <row r="11" spans="1:17" x14ac:dyDescent="0.25">
      <c r="A11" t="s">
        <v>27</v>
      </c>
      <c r="B11">
        <v>16</v>
      </c>
      <c r="C11">
        <v>0</v>
      </c>
      <c r="D11" t="s">
        <v>21</v>
      </c>
      <c r="E11" t="s">
        <v>152</v>
      </c>
      <c r="Q11" t="s">
        <v>28</v>
      </c>
    </row>
    <row r="12" spans="1:17" x14ac:dyDescent="0.25">
      <c r="A12" t="s">
        <v>29</v>
      </c>
      <c r="B12">
        <v>44</v>
      </c>
      <c r="C12">
        <v>0</v>
      </c>
      <c r="D12" t="s">
        <v>21</v>
      </c>
      <c r="E12" t="s">
        <v>152</v>
      </c>
      <c r="Q12" t="s">
        <v>30</v>
      </c>
    </row>
    <row r="13" spans="1:17" x14ac:dyDescent="0.25">
      <c r="A13" t="s">
        <v>41</v>
      </c>
      <c r="B13">
        <v>44</v>
      </c>
      <c r="C13">
        <v>0</v>
      </c>
      <c r="D13" t="s">
        <v>21</v>
      </c>
      <c r="E13" t="s">
        <v>152</v>
      </c>
      <c r="Q13" t="s">
        <v>43</v>
      </c>
    </row>
    <row r="14" spans="1:17" x14ac:dyDescent="0.25">
      <c r="A14" t="s">
        <v>42</v>
      </c>
      <c r="B14">
        <v>17</v>
      </c>
      <c r="C14">
        <v>0</v>
      </c>
      <c r="D14" t="s">
        <v>21</v>
      </c>
      <c r="E14" t="s">
        <v>152</v>
      </c>
      <c r="Q14" t="s">
        <v>44</v>
      </c>
    </row>
    <row r="15" spans="1:17" x14ac:dyDescent="0.25">
      <c r="A15" t="s">
        <v>98</v>
      </c>
      <c r="B15">
        <f>B8/B11</f>
        <v>0.75</v>
      </c>
      <c r="C15">
        <v>0</v>
      </c>
      <c r="E15" t="s">
        <v>152</v>
      </c>
    </row>
    <row r="16" spans="1:17" x14ac:dyDescent="0.25">
      <c r="A16" t="s">
        <v>130</v>
      </c>
      <c r="B16">
        <f>B10/B13</f>
        <v>0.31818181818181818</v>
      </c>
      <c r="E16" t="s">
        <v>152</v>
      </c>
    </row>
    <row r="17" spans="1:17" x14ac:dyDescent="0.25">
      <c r="A17" t="s">
        <v>131</v>
      </c>
      <c r="B17">
        <f>B10/B14</f>
        <v>0.82352941176470584</v>
      </c>
      <c r="E17" t="s">
        <v>152</v>
      </c>
    </row>
    <row r="18" spans="1:17" x14ac:dyDescent="0.25">
      <c r="A18" t="s">
        <v>33</v>
      </c>
      <c r="B18">
        <v>36</v>
      </c>
      <c r="C18">
        <v>0</v>
      </c>
      <c r="D18" t="s">
        <v>31</v>
      </c>
      <c r="E18" t="s">
        <v>152</v>
      </c>
      <c r="H18">
        <f t="shared" ref="H18:H53" si="0">B18</f>
        <v>36</v>
      </c>
      <c r="P18" t="s">
        <v>171</v>
      </c>
      <c r="Q18" t="s">
        <v>111</v>
      </c>
    </row>
    <row r="19" spans="1:17" x14ac:dyDescent="0.25">
      <c r="A19" t="s">
        <v>32</v>
      </c>
      <c r="B19">
        <v>298</v>
      </c>
      <c r="C19">
        <v>0</v>
      </c>
      <c r="D19" t="s">
        <v>34</v>
      </c>
      <c r="E19" t="s">
        <v>152</v>
      </c>
      <c r="H19">
        <f t="shared" si="0"/>
        <v>298</v>
      </c>
      <c r="P19" t="s">
        <v>171</v>
      </c>
      <c r="Q19" t="s">
        <v>112</v>
      </c>
    </row>
    <row r="20" spans="1:17" x14ac:dyDescent="0.25">
      <c r="A20" t="s">
        <v>38</v>
      </c>
      <c r="B20">
        <v>2.62</v>
      </c>
      <c r="C20">
        <v>0</v>
      </c>
      <c r="D20" t="s">
        <v>124</v>
      </c>
      <c r="E20" t="s">
        <v>152</v>
      </c>
      <c r="H20">
        <f t="shared" si="0"/>
        <v>2.62</v>
      </c>
      <c r="P20" t="s">
        <v>172</v>
      </c>
      <c r="Q20" t="s">
        <v>125</v>
      </c>
    </row>
    <row r="21" spans="1:17" x14ac:dyDescent="0.25">
      <c r="A21" t="s">
        <v>195</v>
      </c>
      <c r="B21">
        <v>0.128</v>
      </c>
      <c r="C21">
        <v>0</v>
      </c>
      <c r="D21" t="s">
        <v>126</v>
      </c>
      <c r="E21" t="s">
        <v>152</v>
      </c>
      <c r="H21">
        <f t="shared" si="0"/>
        <v>0.128</v>
      </c>
      <c r="P21" t="s">
        <v>165</v>
      </c>
      <c r="Q21" t="s">
        <v>127</v>
      </c>
    </row>
    <row r="22" spans="1:17" x14ac:dyDescent="0.25">
      <c r="A22" t="s">
        <v>189</v>
      </c>
      <c r="B22">
        <v>0.44831660800000001</v>
      </c>
      <c r="D22" t="s">
        <v>126</v>
      </c>
    </row>
    <row r="23" spans="1:17" x14ac:dyDescent="0.25">
      <c r="A23" t="s">
        <v>190</v>
      </c>
      <c r="B23">
        <v>0.162707032</v>
      </c>
      <c r="D23" t="s">
        <v>126</v>
      </c>
    </row>
    <row r="24" spans="1:17" x14ac:dyDescent="0.25">
      <c r="A24" t="s">
        <v>128</v>
      </c>
      <c r="B24">
        <v>0.26</v>
      </c>
      <c r="C24">
        <v>0</v>
      </c>
      <c r="D24" t="s">
        <v>126</v>
      </c>
      <c r="E24" t="s">
        <v>152</v>
      </c>
      <c r="H24">
        <f t="shared" si="0"/>
        <v>0.26</v>
      </c>
      <c r="P24" t="s">
        <v>165</v>
      </c>
      <c r="Q24" t="s">
        <v>129</v>
      </c>
    </row>
    <row r="25" spans="1:17" x14ac:dyDescent="0.25">
      <c r="A25" t="s">
        <v>139</v>
      </c>
      <c r="B25">
        <f>0.073405 / 3.6</f>
        <v>2.0390277777777778E-2</v>
      </c>
      <c r="D25" t="s">
        <v>142</v>
      </c>
      <c r="E25" t="s">
        <v>152</v>
      </c>
      <c r="H25">
        <f t="shared" si="0"/>
        <v>2.0390277777777778E-2</v>
      </c>
      <c r="P25" t="s">
        <v>145</v>
      </c>
      <c r="Q25" t="s">
        <v>137</v>
      </c>
    </row>
    <row r="26" spans="1:17" x14ac:dyDescent="0.25">
      <c r="A26" t="s">
        <v>138</v>
      </c>
      <c r="B26">
        <f xml:space="preserve"> 0.10224 / 3.6</f>
        <v>2.8399999999999998E-2</v>
      </c>
      <c r="D26" t="s">
        <v>142</v>
      </c>
      <c r="E26" t="s">
        <v>152</v>
      </c>
      <c r="H26">
        <f t="shared" si="0"/>
        <v>2.8399999999999998E-2</v>
      </c>
      <c r="P26" t="s">
        <v>146</v>
      </c>
      <c r="Q26" t="s">
        <v>136</v>
      </c>
    </row>
    <row r="27" spans="1:17" x14ac:dyDescent="0.25">
      <c r="A27" t="s">
        <v>141</v>
      </c>
      <c r="B27">
        <f>3.6493* 10^4</f>
        <v>36493</v>
      </c>
      <c r="D27" t="s">
        <v>133</v>
      </c>
      <c r="E27" t="s">
        <v>152</v>
      </c>
      <c r="H27">
        <f t="shared" si="0"/>
        <v>36493</v>
      </c>
      <c r="P27" t="s">
        <v>147</v>
      </c>
      <c r="Q27" t="s">
        <v>135</v>
      </c>
    </row>
    <row r="28" spans="1:17" x14ac:dyDescent="0.25">
      <c r="A28" t="s">
        <v>140</v>
      </c>
      <c r="B28">
        <v>61.816000000000003</v>
      </c>
      <c r="D28" t="s">
        <v>133</v>
      </c>
      <c r="E28" t="s">
        <v>152</v>
      </c>
      <c r="H28">
        <f t="shared" si="0"/>
        <v>61.816000000000003</v>
      </c>
      <c r="P28" t="s">
        <v>148</v>
      </c>
      <c r="Q28" t="s">
        <v>134</v>
      </c>
    </row>
    <row r="29" spans="1:17" x14ac:dyDescent="0.25">
      <c r="A29" t="s">
        <v>113</v>
      </c>
      <c r="B29">
        <v>44000</v>
      </c>
      <c r="C29">
        <v>0</v>
      </c>
      <c r="D29" t="s">
        <v>114</v>
      </c>
      <c r="E29" t="s">
        <v>152</v>
      </c>
      <c r="H29">
        <f t="shared" si="0"/>
        <v>44000</v>
      </c>
      <c r="P29" t="s">
        <v>149</v>
      </c>
      <c r="Q29" t="s">
        <v>115</v>
      </c>
    </row>
    <row r="30" spans="1:17" x14ac:dyDescent="0.25">
      <c r="A30" t="s">
        <v>116</v>
      </c>
      <c r="B30">
        <v>1000</v>
      </c>
      <c r="C30">
        <v>0</v>
      </c>
      <c r="D30" t="s">
        <v>117</v>
      </c>
      <c r="E30" t="s">
        <v>152</v>
      </c>
      <c r="H30">
        <f t="shared" si="0"/>
        <v>1000</v>
      </c>
      <c r="P30" t="s">
        <v>149</v>
      </c>
      <c r="Q30" t="s">
        <v>118</v>
      </c>
    </row>
    <row r="31" spans="1:17" x14ac:dyDescent="0.25">
      <c r="A31" t="s">
        <v>119</v>
      </c>
      <c r="B31">
        <v>8.3000000000000007</v>
      </c>
      <c r="C31">
        <v>0</v>
      </c>
      <c r="D31" t="s">
        <v>120</v>
      </c>
      <c r="E31" t="s">
        <v>152</v>
      </c>
      <c r="H31">
        <f t="shared" si="0"/>
        <v>8.3000000000000007</v>
      </c>
      <c r="P31" t="s">
        <v>149</v>
      </c>
      <c r="Q31" t="s">
        <v>122</v>
      </c>
    </row>
    <row r="32" spans="1:17" x14ac:dyDescent="0.25">
      <c r="A32" t="s">
        <v>121</v>
      </c>
      <c r="B32">
        <v>2.8</v>
      </c>
      <c r="C32">
        <v>0</v>
      </c>
      <c r="D32" t="s">
        <v>120</v>
      </c>
      <c r="E32" t="s">
        <v>152</v>
      </c>
      <c r="H32">
        <f t="shared" si="0"/>
        <v>2.8</v>
      </c>
      <c r="P32" t="s">
        <v>149</v>
      </c>
      <c r="Q32" t="s">
        <v>123</v>
      </c>
    </row>
    <row r="33" spans="1:17" x14ac:dyDescent="0.25">
      <c r="A33" t="s">
        <v>184</v>
      </c>
      <c r="B33">
        <v>4.6812940633787E-4</v>
      </c>
      <c r="C33" t="s">
        <v>199</v>
      </c>
      <c r="H33">
        <f t="shared" si="0"/>
        <v>4.6812940633787E-4</v>
      </c>
      <c r="P33" t="s">
        <v>182</v>
      </c>
      <c r="Q33" t="s">
        <v>183</v>
      </c>
    </row>
    <row r="34" spans="1:17" x14ac:dyDescent="0.25">
      <c r="A34" t="s">
        <v>185</v>
      </c>
      <c r="B34">
        <v>3.9887427983111099E-4</v>
      </c>
      <c r="C34" t="s">
        <v>199</v>
      </c>
      <c r="P34" t="s">
        <v>182</v>
      </c>
      <c r="Q34" t="s">
        <v>187</v>
      </c>
    </row>
    <row r="35" spans="1:17" x14ac:dyDescent="0.25">
      <c r="A35" t="s">
        <v>186</v>
      </c>
      <c r="B35">
        <v>2.12693351644726E-4</v>
      </c>
      <c r="C35" t="s">
        <v>199</v>
      </c>
      <c r="P35" t="s">
        <v>182</v>
      </c>
      <c r="Q35" t="s">
        <v>188</v>
      </c>
    </row>
    <row r="36" spans="1:17" x14ac:dyDescent="0.25">
      <c r="A36" t="s">
        <v>191</v>
      </c>
      <c r="B36">
        <v>2.37E-8</v>
      </c>
      <c r="C36" t="s">
        <v>194</v>
      </c>
      <c r="P36" t="s">
        <v>182</v>
      </c>
      <c r="Q36" t="s">
        <v>196</v>
      </c>
    </row>
    <row r="37" spans="1:17" x14ac:dyDescent="0.25">
      <c r="A37" t="s">
        <v>192</v>
      </c>
      <c r="B37">
        <v>9.3600000000000004E-8</v>
      </c>
      <c r="C37" t="s">
        <v>194</v>
      </c>
      <c r="P37" t="s">
        <v>182</v>
      </c>
      <c r="Q37" t="s">
        <v>197</v>
      </c>
    </row>
    <row r="38" spans="1:17" x14ac:dyDescent="0.25">
      <c r="A38" t="s">
        <v>193</v>
      </c>
      <c r="B38">
        <v>3.9099999999999999E-8</v>
      </c>
      <c r="C38" t="s">
        <v>194</v>
      </c>
      <c r="P38" t="s">
        <v>182</v>
      </c>
      <c r="Q38" t="s">
        <v>198</v>
      </c>
    </row>
    <row r="39" spans="1:17" x14ac:dyDescent="0.25">
      <c r="A39" t="s">
        <v>4</v>
      </c>
      <c r="B39">
        <v>0.5</v>
      </c>
      <c r="C39">
        <v>0.01</v>
      </c>
      <c r="D39" t="s">
        <v>5</v>
      </c>
      <c r="E39" t="s">
        <v>150</v>
      </c>
      <c r="F39">
        <v>0.6</v>
      </c>
      <c r="G39">
        <v>0.4</v>
      </c>
      <c r="H39">
        <f t="shared" si="0"/>
        <v>0.5</v>
      </c>
      <c r="P39" t="s">
        <v>166</v>
      </c>
    </row>
    <row r="40" spans="1:17" x14ac:dyDescent="0.25">
      <c r="A40" t="s">
        <v>6</v>
      </c>
      <c r="B40">
        <v>0.4</v>
      </c>
      <c r="C40">
        <v>0.01</v>
      </c>
      <c r="D40" t="s">
        <v>5</v>
      </c>
      <c r="E40" t="s">
        <v>150</v>
      </c>
      <c r="F40">
        <v>0.45</v>
      </c>
      <c r="G40">
        <v>0.35</v>
      </c>
      <c r="H40">
        <f t="shared" si="0"/>
        <v>0.4</v>
      </c>
      <c r="P40" t="s">
        <v>166</v>
      </c>
    </row>
    <row r="41" spans="1:17" x14ac:dyDescent="0.25">
      <c r="A41" t="s">
        <v>11</v>
      </c>
      <c r="B41">
        <v>0.85</v>
      </c>
      <c r="C41">
        <v>0.01</v>
      </c>
      <c r="D41" t="s">
        <v>5</v>
      </c>
      <c r="E41" t="s">
        <v>150</v>
      </c>
      <c r="F41">
        <v>0.9</v>
      </c>
      <c r="G41">
        <v>0.8</v>
      </c>
      <c r="H41">
        <f t="shared" si="0"/>
        <v>0.85</v>
      </c>
      <c r="P41" t="s">
        <v>166</v>
      </c>
      <c r="Q41" t="s">
        <v>54</v>
      </c>
    </row>
    <row r="42" spans="1:17" s="1" customFormat="1" x14ac:dyDescent="0.25">
      <c r="A42" s="1" t="s">
        <v>35</v>
      </c>
      <c r="B42" s="1">
        <v>0.48</v>
      </c>
      <c r="C42" s="1">
        <v>0.01</v>
      </c>
      <c r="D42" s="1" t="s">
        <v>36</v>
      </c>
      <c r="E42" s="1" t="s">
        <v>151</v>
      </c>
      <c r="H42" s="1">
        <f t="shared" si="0"/>
        <v>0.48</v>
      </c>
      <c r="P42" s="1" t="s">
        <v>172</v>
      </c>
      <c r="Q42" s="1" t="s">
        <v>37</v>
      </c>
    </row>
    <row r="43" spans="1:17" x14ac:dyDescent="0.25">
      <c r="A43" t="s">
        <v>45</v>
      </c>
      <c r="B43">
        <v>0.46700000000000003</v>
      </c>
      <c r="C43">
        <v>0.01</v>
      </c>
      <c r="D43" t="s">
        <v>5</v>
      </c>
      <c r="E43" t="s">
        <v>151</v>
      </c>
      <c r="F43">
        <v>0.58374999999999999</v>
      </c>
      <c r="G43">
        <v>0.35020000000000001</v>
      </c>
      <c r="H43">
        <f t="shared" si="0"/>
        <v>0.46700000000000003</v>
      </c>
      <c r="P43" t="s">
        <v>162</v>
      </c>
      <c r="Q43" t="s">
        <v>46</v>
      </c>
    </row>
    <row r="44" spans="1:17" x14ac:dyDescent="0.25">
      <c r="A44" t="s">
        <v>47</v>
      </c>
      <c r="B44">
        <v>0.51300000000000001</v>
      </c>
      <c r="C44">
        <v>0.01</v>
      </c>
      <c r="D44" t="s">
        <v>5</v>
      </c>
      <c r="E44" t="s">
        <v>151</v>
      </c>
      <c r="F44">
        <v>0.62070000000000003</v>
      </c>
      <c r="G44">
        <v>0.40527000000000002</v>
      </c>
      <c r="H44">
        <f t="shared" si="0"/>
        <v>0.51300000000000001</v>
      </c>
      <c r="P44" t="s">
        <v>162</v>
      </c>
      <c r="Q44" t="s">
        <v>48</v>
      </c>
    </row>
    <row r="45" spans="1:17" x14ac:dyDescent="0.25">
      <c r="A45" t="s">
        <v>49</v>
      </c>
      <c r="B45">
        <v>0.43</v>
      </c>
      <c r="C45">
        <v>0.01</v>
      </c>
      <c r="D45" t="s">
        <v>5</v>
      </c>
      <c r="E45" t="s">
        <v>151</v>
      </c>
      <c r="F45">
        <v>0.53</v>
      </c>
      <c r="G45">
        <v>0.32</v>
      </c>
      <c r="H45">
        <f t="shared" si="0"/>
        <v>0.43</v>
      </c>
      <c r="P45" t="s">
        <v>162</v>
      </c>
      <c r="Q45" t="s">
        <v>50</v>
      </c>
    </row>
    <row r="46" spans="1:17" s="2" customFormat="1" x14ac:dyDescent="0.25">
      <c r="A46" s="2" t="s">
        <v>51</v>
      </c>
      <c r="B46" s="2">
        <v>0.7</v>
      </c>
      <c r="C46" s="2">
        <v>0.01</v>
      </c>
      <c r="D46" s="2" t="s">
        <v>5</v>
      </c>
      <c r="E46" s="2" t="s">
        <v>151</v>
      </c>
      <c r="H46" s="2">
        <f t="shared" si="0"/>
        <v>0.7</v>
      </c>
      <c r="P46" s="2" t="s">
        <v>159</v>
      </c>
      <c r="Q46" s="2" t="s">
        <v>132</v>
      </c>
    </row>
    <row r="47" spans="1:17" x14ac:dyDescent="0.25">
      <c r="A47" t="s">
        <v>179</v>
      </c>
      <c r="B47">
        <v>0.59</v>
      </c>
      <c r="E47" t="s">
        <v>151</v>
      </c>
      <c r="F47">
        <v>1</v>
      </c>
      <c r="G47">
        <v>0.26</v>
      </c>
      <c r="H47">
        <v>0.59</v>
      </c>
      <c r="P47" t="s">
        <v>159</v>
      </c>
    </row>
    <row r="48" spans="1:17" x14ac:dyDescent="0.25">
      <c r="A48" t="s">
        <v>180</v>
      </c>
      <c r="B48">
        <v>0.36</v>
      </c>
      <c r="E48" t="s">
        <v>151</v>
      </c>
      <c r="F48">
        <v>0.62</v>
      </c>
      <c r="G48">
        <v>0.1</v>
      </c>
      <c r="H48">
        <v>0.36</v>
      </c>
      <c r="P48" t="s">
        <v>159</v>
      </c>
    </row>
    <row r="49" spans="1:17" x14ac:dyDescent="0.25">
      <c r="A49" t="s">
        <v>178</v>
      </c>
      <c r="B49">
        <v>1</v>
      </c>
      <c r="E49" t="s">
        <v>152</v>
      </c>
      <c r="H49">
        <v>1</v>
      </c>
      <c r="P49" t="s">
        <v>159</v>
      </c>
    </row>
    <row r="50" spans="1:17" s="1" customFormat="1" x14ac:dyDescent="0.25">
      <c r="A50" s="1" t="s">
        <v>52</v>
      </c>
      <c r="B50" s="1">
        <v>0.1</v>
      </c>
      <c r="C50" s="1">
        <v>0.02</v>
      </c>
      <c r="D50" s="1" t="s">
        <v>5</v>
      </c>
      <c r="E50" s="1" t="s">
        <v>151</v>
      </c>
      <c r="H50" s="1">
        <f t="shared" si="0"/>
        <v>0.1</v>
      </c>
      <c r="P50" s="1" t="s">
        <v>162</v>
      </c>
      <c r="Q50" s="1" t="s">
        <v>53</v>
      </c>
    </row>
    <row r="51" spans="1:17" x14ac:dyDescent="0.25">
      <c r="A51" t="s">
        <v>55</v>
      </c>
      <c r="B51">
        <v>0.6</v>
      </c>
      <c r="C51">
        <v>0.01</v>
      </c>
      <c r="D51" t="s">
        <v>5</v>
      </c>
      <c r="E51" t="s">
        <v>151</v>
      </c>
      <c r="H51">
        <f t="shared" si="0"/>
        <v>0.6</v>
      </c>
      <c r="Q51" t="s">
        <v>56</v>
      </c>
    </row>
    <row r="52" spans="1:17" x14ac:dyDescent="0.25">
      <c r="A52" t="s">
        <v>57</v>
      </c>
      <c r="B52">
        <v>0.4</v>
      </c>
      <c r="C52">
        <v>0.04</v>
      </c>
      <c r="D52" t="s">
        <v>5</v>
      </c>
      <c r="H52">
        <f t="shared" si="0"/>
        <v>0.4</v>
      </c>
      <c r="Q52" t="s">
        <v>58</v>
      </c>
    </row>
    <row r="53" spans="1:17" x14ac:dyDescent="0.25">
      <c r="A53" t="s">
        <v>59</v>
      </c>
      <c r="B53">
        <v>1E-3</v>
      </c>
      <c r="C53">
        <v>2E-3</v>
      </c>
      <c r="D53" t="s">
        <v>5</v>
      </c>
      <c r="E53" t="s">
        <v>151</v>
      </c>
      <c r="F53">
        <v>1E-4</v>
      </c>
      <c r="G53">
        <v>2.1000000000000001E-2</v>
      </c>
      <c r="H53">
        <f t="shared" si="0"/>
        <v>1E-3</v>
      </c>
      <c r="P53" t="s">
        <v>163</v>
      </c>
      <c r="Q53" t="s">
        <v>60</v>
      </c>
    </row>
    <row r="54" spans="1:17" x14ac:dyDescent="0.25">
      <c r="A54" t="s">
        <v>61</v>
      </c>
      <c r="B54">
        <v>3500</v>
      </c>
      <c r="C54">
        <v>1880</v>
      </c>
      <c r="D54" t="s">
        <v>62</v>
      </c>
      <c r="E54" t="s">
        <v>151</v>
      </c>
      <c r="H54">
        <f t="shared" ref="H54:H77" si="1">B54</f>
        <v>3500</v>
      </c>
      <c r="I54">
        <v>1880</v>
      </c>
      <c r="P54" t="s">
        <v>162</v>
      </c>
      <c r="Q54" t="s">
        <v>63</v>
      </c>
    </row>
    <row r="55" spans="1:17" x14ac:dyDescent="0.25">
      <c r="A55" t="s">
        <v>64</v>
      </c>
      <c r="B55">
        <v>0.16</v>
      </c>
      <c r="C55">
        <v>1.88</v>
      </c>
      <c r="D55" t="s">
        <v>62</v>
      </c>
      <c r="E55" t="s">
        <v>151</v>
      </c>
      <c r="H55">
        <f t="shared" si="1"/>
        <v>0.16</v>
      </c>
      <c r="I55">
        <v>1.88</v>
      </c>
      <c r="P55" t="s">
        <v>162</v>
      </c>
      <c r="Q55" t="s">
        <v>65</v>
      </c>
    </row>
    <row r="56" spans="1:17" s="1" customFormat="1" x14ac:dyDescent="0.25">
      <c r="A56" s="1" t="s">
        <v>66</v>
      </c>
      <c r="B56" s="1">
        <v>3.1999999999999999E-5</v>
      </c>
      <c r="D56" s="1" t="s">
        <v>5</v>
      </c>
      <c r="E56" s="1" t="s">
        <v>151</v>
      </c>
      <c r="H56" s="1">
        <f t="shared" si="1"/>
        <v>3.1999999999999999E-5</v>
      </c>
      <c r="P56" s="1" t="s">
        <v>160</v>
      </c>
      <c r="Q56" s="1" t="s">
        <v>99</v>
      </c>
    </row>
    <row r="57" spans="1:17" s="1" customFormat="1" x14ac:dyDescent="0.25">
      <c r="A57" s="1" t="s">
        <v>67</v>
      </c>
      <c r="B57" s="1">
        <v>3.5999999999999998E-6</v>
      </c>
      <c r="D57" s="1" t="s">
        <v>5</v>
      </c>
      <c r="E57" s="1" t="s">
        <v>151</v>
      </c>
      <c r="H57" s="1">
        <f t="shared" si="1"/>
        <v>3.5999999999999998E-6</v>
      </c>
      <c r="P57" s="1" t="s">
        <v>160</v>
      </c>
      <c r="Q57" s="1" t="s">
        <v>100</v>
      </c>
    </row>
    <row r="58" spans="1:17" s="1" customFormat="1" x14ac:dyDescent="0.25">
      <c r="A58" s="1" t="s">
        <v>70</v>
      </c>
      <c r="B58" s="1">
        <v>5.9999999999999995E-4</v>
      </c>
      <c r="E58" s="1" t="s">
        <v>151</v>
      </c>
      <c r="H58" s="1">
        <f t="shared" si="1"/>
        <v>5.9999999999999995E-4</v>
      </c>
      <c r="P58" s="1" t="s">
        <v>160</v>
      </c>
      <c r="Q58" s="1" t="s">
        <v>101</v>
      </c>
    </row>
    <row r="59" spans="1:17" s="1" customFormat="1" x14ac:dyDescent="0.25">
      <c r="A59" s="1" t="s">
        <v>68</v>
      </c>
      <c r="B59" s="1">
        <v>1.4999999999999999E-4</v>
      </c>
      <c r="D59" s="1" t="s">
        <v>5</v>
      </c>
      <c r="E59" s="1" t="s">
        <v>151</v>
      </c>
      <c r="H59" s="1">
        <f t="shared" si="1"/>
        <v>1.4999999999999999E-4</v>
      </c>
      <c r="P59" s="1" t="s">
        <v>160</v>
      </c>
      <c r="Q59" s="1" t="s">
        <v>102</v>
      </c>
    </row>
    <row r="60" spans="1:17" s="1" customFormat="1" x14ac:dyDescent="0.25">
      <c r="A60" s="1" t="s">
        <v>69</v>
      </c>
      <c r="B60" s="1">
        <v>5.5999999999999999E-5</v>
      </c>
      <c r="C60" s="1">
        <v>5.0000000000000004E-6</v>
      </c>
      <c r="D60" s="1" t="s">
        <v>5</v>
      </c>
      <c r="E60" s="1" t="s">
        <v>151</v>
      </c>
      <c r="H60" s="1">
        <f t="shared" si="1"/>
        <v>5.5999999999999999E-5</v>
      </c>
      <c r="P60" s="1" t="s">
        <v>160</v>
      </c>
      <c r="Q60" s="1" t="s">
        <v>103</v>
      </c>
    </row>
    <row r="61" spans="1:17" s="1" customFormat="1" x14ac:dyDescent="0.25">
      <c r="A61" s="1" t="s">
        <v>71</v>
      </c>
      <c r="B61" s="1">
        <v>1.1000000000000001E-3</v>
      </c>
      <c r="C61" s="1">
        <v>1E-4</v>
      </c>
      <c r="D61" s="1" t="s">
        <v>5</v>
      </c>
      <c r="E61" s="1" t="s">
        <v>151</v>
      </c>
      <c r="H61" s="1">
        <f t="shared" si="1"/>
        <v>1.1000000000000001E-3</v>
      </c>
      <c r="P61" s="1" t="s">
        <v>160</v>
      </c>
      <c r="Q61" s="1" t="s">
        <v>104</v>
      </c>
    </row>
    <row r="62" spans="1:17" x14ac:dyDescent="0.25">
      <c r="A62" t="s">
        <v>93</v>
      </c>
      <c r="B62">
        <v>1.5</v>
      </c>
      <c r="D62" t="s">
        <v>5</v>
      </c>
      <c r="E62" t="s">
        <v>150</v>
      </c>
      <c r="F62">
        <v>4</v>
      </c>
      <c r="G62">
        <v>1.2</v>
      </c>
      <c r="H62">
        <f t="shared" si="1"/>
        <v>1.5</v>
      </c>
      <c r="P62" t="s">
        <v>167</v>
      </c>
      <c r="Q62" t="s">
        <v>94</v>
      </c>
    </row>
    <row r="63" spans="1:17" x14ac:dyDescent="0.25">
      <c r="A63" t="s">
        <v>95</v>
      </c>
      <c r="B63">
        <v>0.5</v>
      </c>
      <c r="D63" t="s">
        <v>96</v>
      </c>
      <c r="E63" t="s">
        <v>151</v>
      </c>
      <c r="F63">
        <v>0.6</v>
      </c>
      <c r="G63">
        <v>0.2</v>
      </c>
      <c r="H63">
        <f t="shared" si="1"/>
        <v>0.5</v>
      </c>
      <c r="P63" t="s">
        <v>173</v>
      </c>
      <c r="Q63" t="s">
        <v>97</v>
      </c>
    </row>
    <row r="64" spans="1:17" x14ac:dyDescent="0.25">
      <c r="A64" t="s">
        <v>72</v>
      </c>
      <c r="B64">
        <v>0.7</v>
      </c>
      <c r="D64" t="s">
        <v>5</v>
      </c>
      <c r="E64" t="s">
        <v>152</v>
      </c>
      <c r="H64">
        <f t="shared" si="1"/>
        <v>0.7</v>
      </c>
      <c r="P64" t="s">
        <v>168</v>
      </c>
      <c r="Q64" t="s">
        <v>73</v>
      </c>
    </row>
    <row r="65" spans="1:17" x14ac:dyDescent="0.25">
      <c r="A65" t="s">
        <v>84</v>
      </c>
      <c r="B65">
        <v>0.3</v>
      </c>
      <c r="D65" t="s">
        <v>5</v>
      </c>
      <c r="E65" t="s">
        <v>152</v>
      </c>
      <c r="H65">
        <f t="shared" si="1"/>
        <v>0.3</v>
      </c>
      <c r="P65" t="s">
        <v>168</v>
      </c>
      <c r="Q65" t="s">
        <v>74</v>
      </c>
    </row>
    <row r="66" spans="1:17" s="1" customFormat="1" x14ac:dyDescent="0.25">
      <c r="A66" s="1" t="s">
        <v>81</v>
      </c>
      <c r="B66" s="1">
        <v>0.28999999999999998</v>
      </c>
      <c r="D66" s="1" t="s">
        <v>75</v>
      </c>
      <c r="E66" s="1" t="s">
        <v>151</v>
      </c>
      <c r="H66" s="1">
        <f t="shared" si="1"/>
        <v>0.28999999999999998</v>
      </c>
      <c r="P66" s="1" t="s">
        <v>170</v>
      </c>
      <c r="Q66" s="1" t="s">
        <v>76</v>
      </c>
    </row>
    <row r="67" spans="1:17" s="1" customFormat="1" x14ac:dyDescent="0.25">
      <c r="A67" s="1" t="s">
        <v>77</v>
      </c>
      <c r="B67" s="1">
        <v>0.97470000000000001</v>
      </c>
      <c r="D67" s="1" t="s">
        <v>5</v>
      </c>
      <c r="E67" s="1" t="s">
        <v>151</v>
      </c>
      <c r="H67" s="1">
        <f t="shared" si="1"/>
        <v>0.97470000000000001</v>
      </c>
      <c r="P67" s="1" t="s">
        <v>168</v>
      </c>
      <c r="Q67" s="1" t="s">
        <v>78</v>
      </c>
    </row>
    <row r="68" spans="1:17" s="1" customFormat="1" x14ac:dyDescent="0.25">
      <c r="A68" s="1" t="s">
        <v>89</v>
      </c>
      <c r="B68" s="1">
        <v>1.72E-2</v>
      </c>
      <c r="D68" s="1" t="s">
        <v>5</v>
      </c>
      <c r="E68" s="1" t="s">
        <v>151</v>
      </c>
      <c r="H68" s="1">
        <f t="shared" si="1"/>
        <v>1.72E-2</v>
      </c>
      <c r="P68" s="1" t="s">
        <v>170</v>
      </c>
      <c r="Q68" s="1" t="s">
        <v>90</v>
      </c>
    </row>
    <row r="69" spans="1:17" s="1" customFormat="1" x14ac:dyDescent="0.25">
      <c r="A69" s="1" t="s">
        <v>83</v>
      </c>
      <c r="B69" s="1">
        <v>0.4</v>
      </c>
      <c r="D69" s="1" t="s">
        <v>5</v>
      </c>
      <c r="E69" s="1" t="s">
        <v>151</v>
      </c>
      <c r="H69" s="1">
        <f t="shared" si="1"/>
        <v>0.4</v>
      </c>
      <c r="P69" s="1" t="s">
        <v>170</v>
      </c>
      <c r="Q69" s="1" t="s">
        <v>79</v>
      </c>
    </row>
    <row r="70" spans="1:17" s="1" customFormat="1" x14ac:dyDescent="0.25">
      <c r="A70" s="1" t="s">
        <v>82</v>
      </c>
      <c r="B70" s="1">
        <v>6.8999999999999999E-3</v>
      </c>
      <c r="D70" s="1" t="s">
        <v>5</v>
      </c>
      <c r="E70" s="1" t="s">
        <v>151</v>
      </c>
      <c r="H70" s="1">
        <f t="shared" si="1"/>
        <v>6.8999999999999999E-3</v>
      </c>
      <c r="P70" s="1" t="s">
        <v>170</v>
      </c>
      <c r="Q70" s="1" t="s">
        <v>80</v>
      </c>
    </row>
    <row r="71" spans="1:17" s="1" customFormat="1" x14ac:dyDescent="0.25">
      <c r="A71" s="1" t="s">
        <v>85</v>
      </c>
      <c r="B71" s="1">
        <v>7.9000000000000008E-3</v>
      </c>
      <c r="D71" s="1" t="s">
        <v>5</v>
      </c>
      <c r="E71" s="1" t="s">
        <v>151</v>
      </c>
      <c r="H71" s="1">
        <f t="shared" si="1"/>
        <v>7.9000000000000008E-3</v>
      </c>
      <c r="P71" s="1" t="s">
        <v>170</v>
      </c>
      <c r="Q71" s="1" t="s">
        <v>86</v>
      </c>
    </row>
    <row r="72" spans="1:17" s="1" customFormat="1" x14ac:dyDescent="0.25">
      <c r="A72" s="1" t="s">
        <v>87</v>
      </c>
      <c r="B72" s="1">
        <v>0.98939999999999995</v>
      </c>
      <c r="D72" s="1" t="s">
        <v>5</v>
      </c>
      <c r="E72" s="1" t="s">
        <v>151</v>
      </c>
      <c r="H72" s="1">
        <f t="shared" si="1"/>
        <v>0.98939999999999995</v>
      </c>
      <c r="P72" s="1" t="s">
        <v>170</v>
      </c>
      <c r="Q72" s="1" t="s">
        <v>88</v>
      </c>
    </row>
    <row r="73" spans="1:17" s="1" customFormat="1" x14ac:dyDescent="0.25">
      <c r="A73" s="1" t="s">
        <v>91</v>
      </c>
      <c r="B73" s="1">
        <f>B67/B68</f>
        <v>56.668604651162788</v>
      </c>
      <c r="D73" s="1" t="s">
        <v>5</v>
      </c>
      <c r="E73" s="1" t="s">
        <v>151</v>
      </c>
      <c r="H73" s="1">
        <f t="shared" si="1"/>
        <v>56.668604651162788</v>
      </c>
      <c r="Q73" s="1" t="s">
        <v>92</v>
      </c>
    </row>
    <row r="74" spans="1:17" x14ac:dyDescent="0.25">
      <c r="A74" t="s">
        <v>105</v>
      </c>
      <c r="B74">
        <v>0.8</v>
      </c>
      <c r="C74">
        <v>0.01</v>
      </c>
      <c r="D74" t="s">
        <v>5</v>
      </c>
      <c r="E74" t="s">
        <v>161</v>
      </c>
      <c r="F74">
        <v>0.85</v>
      </c>
      <c r="G74">
        <v>0.75</v>
      </c>
      <c r="H74">
        <f t="shared" si="1"/>
        <v>0.8</v>
      </c>
      <c r="P74" t="s">
        <v>158</v>
      </c>
      <c r="Q74" t="s">
        <v>108</v>
      </c>
    </row>
    <row r="75" spans="1:17" x14ac:dyDescent="0.25">
      <c r="A75" t="s">
        <v>106</v>
      </c>
      <c r="B75">
        <v>0.85</v>
      </c>
      <c r="C75">
        <v>0.01</v>
      </c>
      <c r="D75" t="s">
        <v>5</v>
      </c>
      <c r="E75" t="s">
        <v>161</v>
      </c>
      <c r="F75">
        <v>0.9</v>
      </c>
      <c r="G75">
        <v>0.8</v>
      </c>
      <c r="H75">
        <f t="shared" si="1"/>
        <v>0.85</v>
      </c>
      <c r="P75" t="s">
        <v>158</v>
      </c>
      <c r="Q75" t="s">
        <v>108</v>
      </c>
    </row>
    <row r="76" spans="1:17" x14ac:dyDescent="0.25">
      <c r="A76" t="s">
        <v>107</v>
      </c>
      <c r="B76">
        <v>0.9</v>
      </c>
      <c r="C76">
        <v>0.01</v>
      </c>
      <c r="D76" t="s">
        <v>5</v>
      </c>
      <c r="E76" t="s">
        <v>161</v>
      </c>
      <c r="F76">
        <v>0.95</v>
      </c>
      <c r="G76">
        <v>0.85</v>
      </c>
      <c r="H76">
        <f t="shared" si="1"/>
        <v>0.9</v>
      </c>
      <c r="P76" t="s">
        <v>158</v>
      </c>
      <c r="Q76" t="s">
        <v>108</v>
      </c>
    </row>
    <row r="77" spans="1:17" x14ac:dyDescent="0.25">
      <c r="A77" t="s">
        <v>109</v>
      </c>
      <c r="B77">
        <v>0.7</v>
      </c>
      <c r="C77">
        <v>0.04</v>
      </c>
      <c r="D77" t="s">
        <v>5</v>
      </c>
      <c r="E77" t="s">
        <v>164</v>
      </c>
      <c r="F77">
        <v>0.81599999999999995</v>
      </c>
      <c r="G77">
        <v>0.54400000000000004</v>
      </c>
      <c r="H77">
        <f t="shared" si="1"/>
        <v>0.7</v>
      </c>
      <c r="P77" t="s">
        <v>169</v>
      </c>
      <c r="Q77" t="s">
        <v>110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fabian achermann</dc:creator>
  <cp:lastModifiedBy>Achermann  Fabian (IfU, ESD)</cp:lastModifiedBy>
  <dcterms:created xsi:type="dcterms:W3CDTF">2015-06-05T18:17:20Z</dcterms:created>
  <dcterms:modified xsi:type="dcterms:W3CDTF">2024-03-07T08:48:47Z</dcterms:modified>
</cp:coreProperties>
</file>