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chermann\Project ReFuel\LCA tool developement\Manure Tool\default_configs\"/>
    </mc:Choice>
  </mc:AlternateContent>
  <xr:revisionPtr revIDLastSave="0" documentId="13_ncr:1_{2BDC9272-5F6E-410B-B77E-7D0A64D7EECC}" xr6:coauthVersionLast="47" xr6:coauthVersionMax="47" xr10:uidLastSave="{00000000-0000-0000-0000-000000000000}"/>
  <bookViews>
    <workbookView xWindow="-50988" yWindow="-1716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18" i="1"/>
  <c r="H19" i="1"/>
  <c r="H20" i="1"/>
  <c r="H21" i="1"/>
  <c r="H22" i="1"/>
  <c r="H26" i="1"/>
  <c r="H27" i="1"/>
  <c r="H28" i="1"/>
  <c r="H29" i="1"/>
  <c r="H30" i="1"/>
  <c r="H31" i="1"/>
  <c r="H32" i="1"/>
  <c r="H33" i="1"/>
  <c r="H35" i="1"/>
  <c r="H36" i="1"/>
  <c r="H37" i="1"/>
  <c r="H38" i="1"/>
  <c r="H42" i="1"/>
  <c r="H43" i="1"/>
  <c r="H44" i="1"/>
  <c r="H45" i="1"/>
  <c r="H34" i="1"/>
  <c r="B24" i="1"/>
  <c r="H24" i="1" s="1"/>
  <c r="B23" i="1"/>
  <c r="H23" i="1" s="1"/>
  <c r="B25" i="1"/>
  <c r="H25" i="1" s="1"/>
  <c r="B17" i="1"/>
  <c r="B16" i="1"/>
  <c r="B15" i="1"/>
  <c r="H65" i="1"/>
</calcChain>
</file>

<file path=xl/sharedStrings.xml><?xml version="1.0" encoding="utf-8"?>
<sst xmlns="http://schemas.openxmlformats.org/spreadsheetml/2006/main" count="320" uniqueCount="183">
  <si>
    <t>value</t>
  </si>
  <si>
    <t>unit</t>
  </si>
  <si>
    <t>stdev</t>
  </si>
  <si>
    <t>name</t>
  </si>
  <si>
    <t>chp_heat_efficiency</t>
  </si>
  <si>
    <t>n/a</t>
  </si>
  <si>
    <t>chp_electric_efficiency</t>
  </si>
  <si>
    <t>tv_methane</t>
  </si>
  <si>
    <t>comments</t>
  </si>
  <si>
    <t>thermal value methane</t>
  </si>
  <si>
    <t>MJ/m3</t>
  </si>
  <si>
    <t>operating_time_chp</t>
  </si>
  <si>
    <t>seconds_per_year</t>
  </si>
  <si>
    <t>s/y</t>
  </si>
  <si>
    <t>hours_per_year</t>
  </si>
  <si>
    <t>h/y</t>
  </si>
  <si>
    <t>density_co2</t>
  </si>
  <si>
    <t>kg/m3</t>
  </si>
  <si>
    <t>at 0°C, 1 atm</t>
  </si>
  <si>
    <t>density_ch4</t>
  </si>
  <si>
    <t>molar_h</t>
  </si>
  <si>
    <t>g/mol</t>
  </si>
  <si>
    <t>molar weight hydrogen</t>
  </si>
  <si>
    <t>molar_c</t>
  </si>
  <si>
    <t>molar weight carbon</t>
  </si>
  <si>
    <t>molar_o</t>
  </si>
  <si>
    <t>molar weight oxygen</t>
  </si>
  <si>
    <t>molar_ch4</t>
  </si>
  <si>
    <t>molar weight methane</t>
  </si>
  <si>
    <t>molar_co2</t>
  </si>
  <si>
    <t>molar weight co2</t>
  </si>
  <si>
    <t>kg CO2 / kg CH4</t>
  </si>
  <si>
    <t>co2_eq_n2o</t>
  </si>
  <si>
    <t>co2_eq_ch4</t>
  </si>
  <si>
    <t>kg CO2 / kg N2O</t>
  </si>
  <si>
    <t>fuel_consumption_tractor</t>
  </si>
  <si>
    <t>l / km</t>
  </si>
  <si>
    <t>fuel used is Diesel</t>
  </si>
  <si>
    <t>co2_eq_diesel</t>
  </si>
  <si>
    <t>molar_n</t>
  </si>
  <si>
    <t>molar weight nitrogen</t>
  </si>
  <si>
    <t>molar_n2o</t>
  </si>
  <si>
    <t>molar_nh3</t>
  </si>
  <si>
    <t>molar weight n2o</t>
  </si>
  <si>
    <t>molar weight nh3</t>
  </si>
  <si>
    <t>factor_n_acc_manure</t>
  </si>
  <si>
    <t>percentage of nitrogen from manure that is plant accessible</t>
  </si>
  <si>
    <t>factor_n_acc_digestate</t>
  </si>
  <si>
    <t>percentage of nitrogen from digestate that is plant accessible</t>
  </si>
  <si>
    <t>factor_nh3_emission_field</t>
  </si>
  <si>
    <t>percentage of accessible Nitrogen that is released as NH3</t>
  </si>
  <si>
    <t>factor_field_application</t>
  </si>
  <si>
    <t>factor_n2o_emission_field</t>
  </si>
  <si>
    <t>nitrogen emitted as N2O, in percentage of (N accessible - N NH3)</t>
  </si>
  <si>
    <t>Factor for operating time of CHP</t>
  </si>
  <si>
    <t>methane_biogas</t>
  </si>
  <si>
    <t>methane content of Biogas from AD</t>
  </si>
  <si>
    <t>co2_biogas</t>
  </si>
  <si>
    <t>CO2 content of Biogas from AD</t>
  </si>
  <si>
    <t>ch4_loss_ad</t>
  </si>
  <si>
    <t>percentage of total CH4 produced, that is lost during AD process</t>
  </si>
  <si>
    <t>heat_demand_ad</t>
  </si>
  <si>
    <t>kJ / m3 BG</t>
  </si>
  <si>
    <t>heat demand of an AD plant in relation to biogas produced</t>
  </si>
  <si>
    <t>electricity_demand_ad</t>
  </si>
  <si>
    <t>electricity demand of an AD plant in relation to biogas produced</t>
  </si>
  <si>
    <t>emission_factor_nh3_storage_digestate_daily</t>
  </si>
  <si>
    <t>emission_factor_n2o_storage_digestate_daily</t>
  </si>
  <si>
    <t>emission_factor_nh3_storage_manure_daily</t>
  </si>
  <si>
    <t>emission_factor_n2o_storage_manure_daily</t>
  </si>
  <si>
    <t>emission_factor_ch4_storage_digestate_daily</t>
  </si>
  <si>
    <t>emission_factor_ch4_storage_manure_daily</t>
  </si>
  <si>
    <t>upgrade_factor_biogas</t>
  </si>
  <si>
    <t>percentage of total biogas that is used in biogas upgrading</t>
  </si>
  <si>
    <t>percentage of total biogas that is used for energy production in a CHP</t>
  </si>
  <si>
    <t>kWh/m3</t>
  </si>
  <si>
    <t>electricity cost for biogas upgrading per m3 of biogas going in</t>
  </si>
  <si>
    <t>methane_content_upgraded</t>
  </si>
  <si>
    <t>methane content of the upgraded product (biomethane)</t>
  </si>
  <si>
    <t>methane content of mixture of Biogas and Flugas going to the CHP generator</t>
  </si>
  <si>
    <t>percentage of methane lost during upgrading process</t>
  </si>
  <si>
    <t>electricity_demand_upgrading</t>
  </si>
  <si>
    <t>methane_loss_upgrading</t>
  </si>
  <si>
    <t>methane_content_chp_upgrading</t>
  </si>
  <si>
    <t>chp_flow_percentage_biogas_upgrading</t>
  </si>
  <si>
    <t>methane_content_offgas_upgrading</t>
  </si>
  <si>
    <t>methane content of offgas after the upgrading process</t>
  </si>
  <si>
    <t>co2_content_offgas_upgrading</t>
  </si>
  <si>
    <t>co2 content of offgas after the upgrading process</t>
  </si>
  <si>
    <t>co2_content_upgraded</t>
  </si>
  <si>
    <t>co2 content of biomethane after the upgrading process</t>
  </si>
  <si>
    <t>biomethane_ch4_to_co2_ratio</t>
  </si>
  <si>
    <t>ratio of methane to co2 in the biomethane, for further calculations</t>
  </si>
  <si>
    <t>methane_increase_factor</t>
  </si>
  <si>
    <t>factor, by which the methane potential increases after steam pretreatment</t>
  </si>
  <si>
    <t>energy_demand_steam</t>
  </si>
  <si>
    <t>MJ/kg</t>
  </si>
  <si>
    <t>Energy (heat) demand of steam treatment per kg of manure/straw</t>
  </si>
  <si>
    <t>molar_ratio_c_to_ch4</t>
  </si>
  <si>
    <t>daily percentage emissions of NH3 during storage of digestate (results in nh3-N)</t>
  </si>
  <si>
    <t>daily percentage emissions of N2O during storage of digestate (results in N2O-N)</t>
  </si>
  <si>
    <t>daily percentage emissions of CH4 during storage of digestate (results in CH4-C)</t>
  </si>
  <si>
    <t>daily percentage emissions of NH3 during storage of manure (results in NH3-N)</t>
  </si>
  <si>
    <t>daily percentage emissions of N2O during storage of manure (results in N2O-N)</t>
  </si>
  <si>
    <t>daily percentage emissions of CH4 during storage of manure (results in CH4-C)</t>
  </si>
  <si>
    <t>methane_yield_efficiency_small</t>
  </si>
  <si>
    <t>methane_yield_efficiency_medium</t>
  </si>
  <si>
    <t>methane_yield_efficiency_large</t>
  </si>
  <si>
    <t>efficiency of an AD plant depending on its size</t>
  </si>
  <si>
    <t>efficiency_el_sofc</t>
  </si>
  <si>
    <t>efficiency of converting energy potential into electricity for a solid oxide fuel cell using methane</t>
  </si>
  <si>
    <t>GWP100 of methane in kg CO2 eq</t>
  </si>
  <si>
    <t>GWP100 of N2O in kg CO2 eq</t>
  </si>
  <si>
    <t>ubp_factor_nh3</t>
  </si>
  <si>
    <t>UBP / kg NH3</t>
  </si>
  <si>
    <t>Swiss aggregated environmental impact factor (Umweltbelastungspunkte) for NH3 emissions into air</t>
  </si>
  <si>
    <t>ubp_factor_co2</t>
  </si>
  <si>
    <t>UBP / kg CO2</t>
  </si>
  <si>
    <t>Swiss aggregated environmental impact factor (Umweltbelastungspunkte) for CO2 equivalent emissions into air</t>
  </si>
  <si>
    <t>ubp_factor_energy_non_renew</t>
  </si>
  <si>
    <t>UBP / MJ Oil-eq.</t>
  </si>
  <si>
    <t>ubp_factor_energy_renew</t>
  </si>
  <si>
    <t>Swiss aggregated environmental impact factor (Umweltbelastungspunkte) for non renewable energy sources</t>
  </si>
  <si>
    <t>Swiss aggregated environmental impact factor (Umweltbelastungspunkte) for renewable energy sources</t>
  </si>
  <si>
    <t>kg co2/l</t>
  </si>
  <si>
    <t>gwp 100 of diesel in kg CO2 eq</t>
  </si>
  <si>
    <t>co2_eq_el_mix</t>
  </si>
  <si>
    <t>kg CO2 / kWh</t>
  </si>
  <si>
    <t>CO2 equivalent of the (swiss) electricity mix per kWh of electricity</t>
  </si>
  <si>
    <t>co2_eq_oil_watt</t>
  </si>
  <si>
    <t>CO2 equivalent of heating oil per kWh of heat</t>
  </si>
  <si>
    <t>molar_ratio_n_to_n2o</t>
  </si>
  <si>
    <t>molar_ratio_n_to_nh3</t>
  </si>
  <si>
    <t>reduction factor in NH3 emissions when using specific field application Method (here Schleppschlauch)</t>
  </si>
  <si>
    <t>kg CO2</t>
  </si>
  <si>
    <t>GWP 100 of CHP construction according to ecoinvent (Runtime 80'000 hours)</t>
  </si>
  <si>
    <t>GWP 100 of AD plant construction according to Ecoinvent (lifetime 20 years for construction, 10 years for machinery)</t>
  </si>
  <si>
    <t>GWP 100 of heating with oil per MJ of energy, according to Ecoinvent</t>
  </si>
  <si>
    <t>GWP 100 of heating with natural gas per MJ of energy, according to Ecoinvent</t>
  </si>
  <si>
    <t>co2_eq_oil_heating</t>
  </si>
  <si>
    <t>co2_eq_gas_heating</t>
  </si>
  <si>
    <t>co2_eq_chp_generator_construction</t>
  </si>
  <si>
    <t>co2_eq_ad_plant_construction</t>
  </si>
  <si>
    <t>kg co2 / kWh</t>
  </si>
  <si>
    <t>Source</t>
  </si>
  <si>
    <t>Distribution function</t>
  </si>
  <si>
    <t>Ecoinvent, heat production, natural gas, at boiler condensing modulating &lt;100kW, Region Switzerland</t>
  </si>
  <si>
    <t>Ecoinvent, heat production, light fuel oil, at boiler 100kW, non-modulating, region Switzerland</t>
  </si>
  <si>
    <t>Ecoinvent, region Switzerland</t>
  </si>
  <si>
    <t>Ecoinvent, generator production, mini CHP plant, Region Switzerland</t>
  </si>
  <si>
    <t>Method of Ecological Scarcity</t>
  </si>
  <si>
    <t>Triangle</t>
  </si>
  <si>
    <t>lognormal</t>
  </si>
  <si>
    <t>none</t>
  </si>
  <si>
    <t>lower</t>
  </si>
  <si>
    <t>upper</t>
  </si>
  <si>
    <t>median</t>
  </si>
  <si>
    <t>k</t>
  </si>
  <si>
    <t>cv</t>
  </si>
  <si>
    <t>Holliger et al.</t>
  </si>
  <si>
    <t>Webb et al.</t>
  </si>
  <si>
    <t>Amon et al.</t>
  </si>
  <si>
    <t>? Triangle</t>
  </si>
  <si>
    <t>Ökostrom Stoffflussanalyse (Dinkel &amp; Kägi)</t>
  </si>
  <si>
    <t>Wechselberg et al.</t>
  </si>
  <si>
    <t>lognormal / triangle?</t>
  </si>
  <si>
    <t>Krebs &amp; Frischknecht, 2021</t>
  </si>
  <si>
    <t>Paine et al.</t>
  </si>
  <si>
    <t>Ahring et al., Bruni et al. Li et al.</t>
  </si>
  <si>
    <t>Makaruk et al.</t>
  </si>
  <si>
    <t>Wang et al.</t>
  </si>
  <si>
    <t>Ardolino et al.</t>
  </si>
  <si>
    <t>IPCC 2021</t>
  </si>
  <si>
    <t>Schnorf et al.</t>
  </si>
  <si>
    <t>Liu et al.</t>
  </si>
  <si>
    <t>se</t>
  </si>
  <si>
    <t>mu</t>
  </si>
  <si>
    <t>sigma</t>
  </si>
  <si>
    <t>n</t>
  </si>
  <si>
    <t>factor_field_application_splash_plate</t>
  </si>
  <si>
    <t>factor_field_application_trailing_hose</t>
  </si>
  <si>
    <t>factor_field_application_trailing_shoe</t>
  </si>
  <si>
    <t>stdev95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</si>
</sst>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topLeftCell="A22" zoomScale="70" zoomScaleNormal="70" workbookViewId="0">
      <selection activeCell="L31" sqref="L31"/>
    </sheetView>
  </sheetViews>
  <sheetFormatPr defaultRowHeight="14.5" x14ac:dyDescent="0.35"/>
  <cols>
    <col min="1" max="1" width="40.7265625" customWidth="1"/>
    <col min="2" max="3" width="9.81640625" bestFit="1" customWidth="1"/>
    <col min="4" max="4" width="14" customWidth="1"/>
    <col min="5" max="5" width="19.26953125" customWidth="1"/>
    <col min="16" max="16" width="23.1796875" customWidth="1"/>
    <col min="17" max="17" width="84.7265625" customWidth="1"/>
  </cols>
  <sheetData>
    <row r="1" spans="1:17" x14ac:dyDescent="0.35">
      <c r="A1" t="s">
        <v>3</v>
      </c>
      <c r="B1" t="s">
        <v>0</v>
      </c>
      <c r="C1" t="s">
        <v>2</v>
      </c>
      <c r="D1" t="s">
        <v>1</v>
      </c>
      <c r="E1" t="s">
        <v>145</v>
      </c>
      <c r="F1" t="s">
        <v>155</v>
      </c>
      <c r="G1" t="s">
        <v>154</v>
      </c>
      <c r="H1" t="s">
        <v>156</v>
      </c>
      <c r="I1" t="s">
        <v>182</v>
      </c>
      <c r="J1" t="s">
        <v>157</v>
      </c>
      <c r="K1" t="s">
        <v>158</v>
      </c>
      <c r="L1" t="s">
        <v>178</v>
      </c>
      <c r="M1" t="s">
        <v>175</v>
      </c>
      <c r="N1" t="s">
        <v>176</v>
      </c>
      <c r="O1" t="s">
        <v>177</v>
      </c>
      <c r="P1" t="s">
        <v>144</v>
      </c>
      <c r="Q1" t="s">
        <v>8</v>
      </c>
    </row>
    <row r="2" spans="1:17" x14ac:dyDescent="0.35">
      <c r="A2" t="s">
        <v>7</v>
      </c>
      <c r="B2">
        <v>36</v>
      </c>
      <c r="C2">
        <v>0</v>
      </c>
      <c r="D2" t="s">
        <v>10</v>
      </c>
      <c r="E2" t="s">
        <v>153</v>
      </c>
      <c r="Q2" t="s">
        <v>9</v>
      </c>
    </row>
    <row r="3" spans="1:17" x14ac:dyDescent="0.35">
      <c r="A3" t="s">
        <v>12</v>
      </c>
      <c r="B3">
        <v>31536000</v>
      </c>
      <c r="C3">
        <v>0</v>
      </c>
      <c r="D3" t="s">
        <v>13</v>
      </c>
      <c r="E3" t="s">
        <v>153</v>
      </c>
    </row>
    <row r="4" spans="1:17" x14ac:dyDescent="0.35">
      <c r="A4" t="s">
        <v>14</v>
      </c>
      <c r="B4">
        <v>8670</v>
      </c>
      <c r="C4">
        <v>0</v>
      </c>
      <c r="D4" t="s">
        <v>15</v>
      </c>
      <c r="E4" t="s">
        <v>153</v>
      </c>
    </row>
    <row r="5" spans="1:17" x14ac:dyDescent="0.35">
      <c r="A5" t="s">
        <v>16</v>
      </c>
      <c r="B5">
        <v>1.964</v>
      </c>
      <c r="C5">
        <v>0</v>
      </c>
      <c r="D5" t="s">
        <v>17</v>
      </c>
      <c r="E5" t="s">
        <v>153</v>
      </c>
      <c r="Q5" t="s">
        <v>18</v>
      </c>
    </row>
    <row r="6" spans="1:17" x14ac:dyDescent="0.35">
      <c r="A6" t="s">
        <v>19</v>
      </c>
      <c r="B6">
        <v>0.71699999999999997</v>
      </c>
      <c r="C6">
        <v>0</v>
      </c>
      <c r="D6" t="s">
        <v>17</v>
      </c>
      <c r="E6" t="s">
        <v>153</v>
      </c>
      <c r="Q6" t="s">
        <v>18</v>
      </c>
    </row>
    <row r="7" spans="1:17" x14ac:dyDescent="0.35">
      <c r="A7" t="s">
        <v>20</v>
      </c>
      <c r="B7">
        <v>1</v>
      </c>
      <c r="C7">
        <v>0</v>
      </c>
      <c r="D7" t="s">
        <v>21</v>
      </c>
      <c r="E7" t="s">
        <v>153</v>
      </c>
      <c r="Q7" t="s">
        <v>22</v>
      </c>
    </row>
    <row r="8" spans="1:17" x14ac:dyDescent="0.35">
      <c r="A8" t="s">
        <v>23</v>
      </c>
      <c r="B8">
        <v>12</v>
      </c>
      <c r="C8">
        <v>0</v>
      </c>
      <c r="D8" t="s">
        <v>21</v>
      </c>
      <c r="E8" t="s">
        <v>153</v>
      </c>
      <c r="Q8" t="s">
        <v>24</v>
      </c>
    </row>
    <row r="9" spans="1:17" x14ac:dyDescent="0.35">
      <c r="A9" t="s">
        <v>25</v>
      </c>
      <c r="B9">
        <v>16</v>
      </c>
      <c r="C9">
        <v>0</v>
      </c>
      <c r="D9" t="s">
        <v>21</v>
      </c>
      <c r="E9" t="s">
        <v>153</v>
      </c>
      <c r="Q9" t="s">
        <v>26</v>
      </c>
    </row>
    <row r="10" spans="1:17" x14ac:dyDescent="0.35">
      <c r="A10" t="s">
        <v>39</v>
      </c>
      <c r="B10">
        <v>14</v>
      </c>
      <c r="C10">
        <v>0</v>
      </c>
      <c r="D10" t="s">
        <v>21</v>
      </c>
      <c r="E10" t="s">
        <v>153</v>
      </c>
      <c r="Q10" t="s">
        <v>40</v>
      </c>
    </row>
    <row r="11" spans="1:17" x14ac:dyDescent="0.35">
      <c r="A11" t="s">
        <v>27</v>
      </c>
      <c r="B11">
        <v>16</v>
      </c>
      <c r="C11">
        <v>0</v>
      </c>
      <c r="D11" t="s">
        <v>21</v>
      </c>
      <c r="E11" t="s">
        <v>153</v>
      </c>
      <c r="Q11" t="s">
        <v>28</v>
      </c>
    </row>
    <row r="12" spans="1:17" x14ac:dyDescent="0.35">
      <c r="A12" t="s">
        <v>29</v>
      </c>
      <c r="B12">
        <v>44</v>
      </c>
      <c r="C12">
        <v>0</v>
      </c>
      <c r="D12" t="s">
        <v>21</v>
      </c>
      <c r="E12" t="s">
        <v>153</v>
      </c>
      <c r="Q12" t="s">
        <v>30</v>
      </c>
    </row>
    <row r="13" spans="1:17" x14ac:dyDescent="0.35">
      <c r="A13" t="s">
        <v>41</v>
      </c>
      <c r="B13">
        <v>44</v>
      </c>
      <c r="C13">
        <v>0</v>
      </c>
      <c r="D13" t="s">
        <v>21</v>
      </c>
      <c r="E13" t="s">
        <v>153</v>
      </c>
      <c r="Q13" t="s">
        <v>43</v>
      </c>
    </row>
    <row r="14" spans="1:17" x14ac:dyDescent="0.35">
      <c r="A14" t="s">
        <v>42</v>
      </c>
      <c r="B14">
        <v>17</v>
      </c>
      <c r="C14">
        <v>0</v>
      </c>
      <c r="D14" t="s">
        <v>21</v>
      </c>
      <c r="E14" t="s">
        <v>153</v>
      </c>
      <c r="Q14" t="s">
        <v>44</v>
      </c>
    </row>
    <row r="15" spans="1:17" x14ac:dyDescent="0.35">
      <c r="A15" t="s">
        <v>98</v>
      </c>
      <c r="B15">
        <f>B8/B11</f>
        <v>0.75</v>
      </c>
      <c r="C15">
        <v>0</v>
      </c>
      <c r="E15" t="s">
        <v>153</v>
      </c>
    </row>
    <row r="16" spans="1:17" x14ac:dyDescent="0.35">
      <c r="A16" t="s">
        <v>131</v>
      </c>
      <c r="B16">
        <f>B10/B13</f>
        <v>0.31818181818181818</v>
      </c>
      <c r="E16" t="s">
        <v>153</v>
      </c>
    </row>
    <row r="17" spans="1:17" x14ac:dyDescent="0.35">
      <c r="A17" t="s">
        <v>132</v>
      </c>
      <c r="B17">
        <f>B10/B14</f>
        <v>0.82352941176470584</v>
      </c>
      <c r="E17" t="s">
        <v>153</v>
      </c>
    </row>
    <row r="18" spans="1:17" x14ac:dyDescent="0.35">
      <c r="A18" t="s">
        <v>33</v>
      </c>
      <c r="B18">
        <v>36</v>
      </c>
      <c r="C18">
        <v>0</v>
      </c>
      <c r="D18" t="s">
        <v>31</v>
      </c>
      <c r="E18" t="s">
        <v>153</v>
      </c>
      <c r="H18">
        <f t="shared" ref="H18:H45" si="0">B18</f>
        <v>36</v>
      </c>
      <c r="P18" t="s">
        <v>172</v>
      </c>
      <c r="Q18" t="s">
        <v>111</v>
      </c>
    </row>
    <row r="19" spans="1:17" x14ac:dyDescent="0.35">
      <c r="A19" t="s">
        <v>32</v>
      </c>
      <c r="B19">
        <v>298</v>
      </c>
      <c r="C19">
        <v>0</v>
      </c>
      <c r="D19" t="s">
        <v>34</v>
      </c>
      <c r="E19" t="s">
        <v>153</v>
      </c>
      <c r="H19">
        <f t="shared" si="0"/>
        <v>298</v>
      </c>
      <c r="P19" t="s">
        <v>172</v>
      </c>
      <c r="Q19" t="s">
        <v>112</v>
      </c>
    </row>
    <row r="20" spans="1:17" x14ac:dyDescent="0.35">
      <c r="A20" t="s">
        <v>38</v>
      </c>
      <c r="B20">
        <v>2.62</v>
      </c>
      <c r="C20">
        <v>0</v>
      </c>
      <c r="D20" t="s">
        <v>124</v>
      </c>
      <c r="E20" t="s">
        <v>153</v>
      </c>
      <c r="H20">
        <f t="shared" si="0"/>
        <v>2.62</v>
      </c>
      <c r="P20" t="s">
        <v>173</v>
      </c>
      <c r="Q20" t="s">
        <v>125</v>
      </c>
    </row>
    <row r="21" spans="1:17" x14ac:dyDescent="0.35">
      <c r="A21" t="s">
        <v>126</v>
      </c>
      <c r="B21">
        <v>0.128</v>
      </c>
      <c r="C21">
        <v>0</v>
      </c>
      <c r="D21" t="s">
        <v>127</v>
      </c>
      <c r="E21" t="s">
        <v>153</v>
      </c>
      <c r="H21">
        <f t="shared" si="0"/>
        <v>0.128</v>
      </c>
      <c r="P21" t="s">
        <v>166</v>
      </c>
      <c r="Q21" t="s">
        <v>128</v>
      </c>
    </row>
    <row r="22" spans="1:17" x14ac:dyDescent="0.35">
      <c r="A22" t="s">
        <v>129</v>
      </c>
      <c r="B22">
        <v>0.26</v>
      </c>
      <c r="C22">
        <v>0</v>
      </c>
      <c r="D22" t="s">
        <v>127</v>
      </c>
      <c r="E22" t="s">
        <v>153</v>
      </c>
      <c r="H22">
        <f t="shared" si="0"/>
        <v>0.26</v>
      </c>
      <c r="P22" t="s">
        <v>166</v>
      </c>
      <c r="Q22" t="s">
        <v>130</v>
      </c>
    </row>
    <row r="23" spans="1:17" x14ac:dyDescent="0.35">
      <c r="A23" t="s">
        <v>140</v>
      </c>
      <c r="B23">
        <f>0.073405 / 3.6</f>
        <v>2.0390277777777778E-2</v>
      </c>
      <c r="D23" t="s">
        <v>143</v>
      </c>
      <c r="E23" t="s">
        <v>153</v>
      </c>
      <c r="H23">
        <f t="shared" si="0"/>
        <v>2.0390277777777778E-2</v>
      </c>
      <c r="P23" t="s">
        <v>146</v>
      </c>
      <c r="Q23" t="s">
        <v>138</v>
      </c>
    </row>
    <row r="24" spans="1:17" x14ac:dyDescent="0.35">
      <c r="A24" t="s">
        <v>139</v>
      </c>
      <c r="B24">
        <f xml:space="preserve"> 0.10224 / 3.6</f>
        <v>2.8399999999999998E-2</v>
      </c>
      <c r="D24" t="s">
        <v>143</v>
      </c>
      <c r="E24" t="s">
        <v>153</v>
      </c>
      <c r="H24">
        <f t="shared" si="0"/>
        <v>2.8399999999999998E-2</v>
      </c>
      <c r="P24" t="s">
        <v>147</v>
      </c>
      <c r="Q24" t="s">
        <v>137</v>
      </c>
    </row>
    <row r="25" spans="1:17" x14ac:dyDescent="0.35">
      <c r="A25" t="s">
        <v>142</v>
      </c>
      <c r="B25">
        <f>3.6493* 10^4</f>
        <v>36493</v>
      </c>
      <c r="D25" t="s">
        <v>134</v>
      </c>
      <c r="E25" t="s">
        <v>153</v>
      </c>
      <c r="H25">
        <f t="shared" si="0"/>
        <v>36493</v>
      </c>
      <c r="P25" t="s">
        <v>148</v>
      </c>
      <c r="Q25" t="s">
        <v>136</v>
      </c>
    </row>
    <row r="26" spans="1:17" x14ac:dyDescent="0.35">
      <c r="A26" t="s">
        <v>141</v>
      </c>
      <c r="B26">
        <v>61.816000000000003</v>
      </c>
      <c r="D26" t="s">
        <v>134</v>
      </c>
      <c r="E26" t="s">
        <v>153</v>
      </c>
      <c r="H26">
        <f t="shared" si="0"/>
        <v>61.816000000000003</v>
      </c>
      <c r="P26" t="s">
        <v>149</v>
      </c>
      <c r="Q26" t="s">
        <v>135</v>
      </c>
    </row>
    <row r="27" spans="1:17" x14ac:dyDescent="0.35">
      <c r="A27" t="s">
        <v>113</v>
      </c>
      <c r="B27">
        <v>44000</v>
      </c>
      <c r="C27">
        <v>0</v>
      </c>
      <c r="D27" t="s">
        <v>114</v>
      </c>
      <c r="E27" t="s">
        <v>153</v>
      </c>
      <c r="H27">
        <f t="shared" si="0"/>
        <v>44000</v>
      </c>
      <c r="P27" t="s">
        <v>150</v>
      </c>
      <c r="Q27" t="s">
        <v>115</v>
      </c>
    </row>
    <row r="28" spans="1:17" x14ac:dyDescent="0.35">
      <c r="A28" t="s">
        <v>116</v>
      </c>
      <c r="B28">
        <v>1000</v>
      </c>
      <c r="C28">
        <v>0</v>
      </c>
      <c r="D28" t="s">
        <v>117</v>
      </c>
      <c r="E28" t="s">
        <v>153</v>
      </c>
      <c r="H28">
        <f t="shared" si="0"/>
        <v>1000</v>
      </c>
      <c r="P28" t="s">
        <v>150</v>
      </c>
      <c r="Q28" t="s">
        <v>118</v>
      </c>
    </row>
    <row r="29" spans="1:17" x14ac:dyDescent="0.35">
      <c r="A29" t="s">
        <v>119</v>
      </c>
      <c r="B29">
        <v>8.3000000000000007</v>
      </c>
      <c r="C29">
        <v>0</v>
      </c>
      <c r="D29" t="s">
        <v>120</v>
      </c>
      <c r="E29" t="s">
        <v>153</v>
      </c>
      <c r="H29">
        <f t="shared" si="0"/>
        <v>8.3000000000000007</v>
      </c>
      <c r="P29" t="s">
        <v>150</v>
      </c>
      <c r="Q29" t="s">
        <v>122</v>
      </c>
    </row>
    <row r="30" spans="1:17" x14ac:dyDescent="0.35">
      <c r="A30" t="s">
        <v>121</v>
      </c>
      <c r="B30">
        <v>2.8</v>
      </c>
      <c r="C30">
        <v>0</v>
      </c>
      <c r="D30" t="s">
        <v>120</v>
      </c>
      <c r="E30" t="s">
        <v>153</v>
      </c>
      <c r="H30">
        <f t="shared" si="0"/>
        <v>2.8</v>
      </c>
      <c r="P30" t="s">
        <v>150</v>
      </c>
      <c r="Q30" t="s">
        <v>123</v>
      </c>
    </row>
    <row r="31" spans="1:17" x14ac:dyDescent="0.35">
      <c r="A31" t="s">
        <v>4</v>
      </c>
      <c r="B31">
        <v>0.5</v>
      </c>
      <c r="C31">
        <v>0.01</v>
      </c>
      <c r="D31" t="s">
        <v>5</v>
      </c>
      <c r="E31" t="s">
        <v>151</v>
      </c>
      <c r="F31">
        <v>0.6</v>
      </c>
      <c r="G31">
        <v>0.4</v>
      </c>
      <c r="H31">
        <f t="shared" si="0"/>
        <v>0.5</v>
      </c>
      <c r="P31" t="s">
        <v>167</v>
      </c>
    </row>
    <row r="32" spans="1:17" x14ac:dyDescent="0.35">
      <c r="A32" t="s">
        <v>6</v>
      </c>
      <c r="B32">
        <v>0.4</v>
      </c>
      <c r="C32">
        <v>0.01</v>
      </c>
      <c r="D32" t="s">
        <v>5</v>
      </c>
      <c r="E32" t="s">
        <v>151</v>
      </c>
      <c r="F32">
        <v>0.45</v>
      </c>
      <c r="G32">
        <v>0.35</v>
      </c>
      <c r="H32">
        <f t="shared" si="0"/>
        <v>0.4</v>
      </c>
      <c r="P32" t="s">
        <v>167</v>
      </c>
    </row>
    <row r="33" spans="1:17" x14ac:dyDescent="0.35">
      <c r="A33" t="s">
        <v>11</v>
      </c>
      <c r="B33">
        <v>0.85</v>
      </c>
      <c r="C33">
        <v>0.01</v>
      </c>
      <c r="D33" t="s">
        <v>5</v>
      </c>
      <c r="E33" t="s">
        <v>151</v>
      </c>
      <c r="F33">
        <v>0.9</v>
      </c>
      <c r="G33">
        <v>0.8</v>
      </c>
      <c r="H33">
        <f t="shared" si="0"/>
        <v>0.85</v>
      </c>
      <c r="P33" t="s">
        <v>167</v>
      </c>
      <c r="Q33" t="s">
        <v>54</v>
      </c>
    </row>
    <row r="34" spans="1:17" s="1" customFormat="1" x14ac:dyDescent="0.35">
      <c r="A34" s="1" t="s">
        <v>35</v>
      </c>
      <c r="B34" s="1">
        <v>0.48</v>
      </c>
      <c r="C34" s="1">
        <v>0.01</v>
      </c>
      <c r="D34" s="1" t="s">
        <v>36</v>
      </c>
      <c r="E34" s="1" t="s">
        <v>152</v>
      </c>
      <c r="H34" s="1">
        <f t="shared" si="0"/>
        <v>0.48</v>
      </c>
      <c r="P34" s="1" t="s">
        <v>173</v>
      </c>
      <c r="Q34" s="1" t="s">
        <v>37</v>
      </c>
    </row>
    <row r="35" spans="1:17" x14ac:dyDescent="0.35">
      <c r="A35" t="s">
        <v>45</v>
      </c>
      <c r="B35">
        <v>0.46700000000000003</v>
      </c>
      <c r="C35">
        <v>0.01</v>
      </c>
      <c r="D35" t="s">
        <v>5</v>
      </c>
      <c r="E35" t="s">
        <v>152</v>
      </c>
      <c r="F35">
        <v>0.58374999999999999</v>
      </c>
      <c r="G35">
        <v>0.35020000000000001</v>
      </c>
      <c r="H35">
        <f t="shared" si="0"/>
        <v>0.46700000000000003</v>
      </c>
      <c r="P35" t="s">
        <v>163</v>
      </c>
      <c r="Q35" t="s">
        <v>46</v>
      </c>
    </row>
    <row r="36" spans="1:17" x14ac:dyDescent="0.35">
      <c r="A36" t="s">
        <v>47</v>
      </c>
      <c r="B36">
        <v>0.51300000000000001</v>
      </c>
      <c r="C36">
        <v>0.01</v>
      </c>
      <c r="D36" t="s">
        <v>5</v>
      </c>
      <c r="E36" t="s">
        <v>152</v>
      </c>
      <c r="F36">
        <v>0.62070000000000003</v>
      </c>
      <c r="G36">
        <v>0.40527000000000002</v>
      </c>
      <c r="H36">
        <f t="shared" si="0"/>
        <v>0.51300000000000001</v>
      </c>
      <c r="P36" t="s">
        <v>163</v>
      </c>
      <c r="Q36" t="s">
        <v>48</v>
      </c>
    </row>
    <row r="37" spans="1:17" x14ac:dyDescent="0.35">
      <c r="A37" t="s">
        <v>49</v>
      </c>
      <c r="B37">
        <v>0.43</v>
      </c>
      <c r="C37">
        <v>0.01</v>
      </c>
      <c r="D37" t="s">
        <v>5</v>
      </c>
      <c r="E37" t="s">
        <v>152</v>
      </c>
      <c r="F37">
        <v>0.53</v>
      </c>
      <c r="G37">
        <v>0.32</v>
      </c>
      <c r="H37">
        <f t="shared" si="0"/>
        <v>0.43</v>
      </c>
      <c r="P37" t="s">
        <v>163</v>
      </c>
      <c r="Q37" t="s">
        <v>50</v>
      </c>
    </row>
    <row r="38" spans="1:17" s="2" customFormat="1" x14ac:dyDescent="0.35">
      <c r="A38" s="2" t="s">
        <v>51</v>
      </c>
      <c r="B38" s="2">
        <v>0.7</v>
      </c>
      <c r="C38" s="2">
        <v>0.01</v>
      </c>
      <c r="D38" s="2" t="s">
        <v>5</v>
      </c>
      <c r="E38" s="2" t="s">
        <v>152</v>
      </c>
      <c r="H38" s="2">
        <f t="shared" si="0"/>
        <v>0.7</v>
      </c>
      <c r="P38" s="2" t="s">
        <v>160</v>
      </c>
      <c r="Q38" s="2" t="s">
        <v>133</v>
      </c>
    </row>
    <row r="39" spans="1:17" x14ac:dyDescent="0.35">
      <c r="A39" t="s">
        <v>180</v>
      </c>
      <c r="E39" t="s">
        <v>152</v>
      </c>
      <c r="F39">
        <v>1</v>
      </c>
      <c r="G39">
        <v>0.26</v>
      </c>
      <c r="H39">
        <v>0.59</v>
      </c>
      <c r="P39" s="3" t="s">
        <v>160</v>
      </c>
    </row>
    <row r="40" spans="1:17" x14ac:dyDescent="0.35">
      <c r="A40" t="s">
        <v>181</v>
      </c>
      <c r="E40" t="s">
        <v>152</v>
      </c>
      <c r="F40">
        <v>0.62</v>
      </c>
      <c r="G40">
        <v>0.1</v>
      </c>
      <c r="H40">
        <v>0.36</v>
      </c>
      <c r="P40" s="3" t="s">
        <v>160</v>
      </c>
    </row>
    <row r="41" spans="1:17" x14ac:dyDescent="0.35">
      <c r="A41" t="s">
        <v>179</v>
      </c>
      <c r="B41">
        <v>1</v>
      </c>
      <c r="E41" t="s">
        <v>153</v>
      </c>
      <c r="H41">
        <v>1</v>
      </c>
      <c r="P41" s="3" t="s">
        <v>160</v>
      </c>
    </row>
    <row r="42" spans="1:17" s="1" customFormat="1" x14ac:dyDescent="0.35">
      <c r="A42" s="1" t="s">
        <v>52</v>
      </c>
      <c r="B42" s="1">
        <v>0.1</v>
      </c>
      <c r="C42" s="1">
        <v>0.02</v>
      </c>
      <c r="D42" s="1" t="s">
        <v>5</v>
      </c>
      <c r="E42" s="1" t="s">
        <v>152</v>
      </c>
      <c r="H42" s="1">
        <f t="shared" si="0"/>
        <v>0.1</v>
      </c>
      <c r="P42" s="1" t="s">
        <v>163</v>
      </c>
      <c r="Q42" s="1" t="s">
        <v>53</v>
      </c>
    </row>
    <row r="43" spans="1:17" x14ac:dyDescent="0.35">
      <c r="A43" t="s">
        <v>55</v>
      </c>
      <c r="B43">
        <v>0.6</v>
      </c>
      <c r="C43">
        <v>0.01</v>
      </c>
      <c r="D43" t="s">
        <v>5</v>
      </c>
      <c r="E43" t="s">
        <v>152</v>
      </c>
      <c r="H43">
        <f t="shared" si="0"/>
        <v>0.6</v>
      </c>
      <c r="Q43" t="s">
        <v>56</v>
      </c>
    </row>
    <row r="44" spans="1:17" x14ac:dyDescent="0.35">
      <c r="A44" t="s">
        <v>57</v>
      </c>
      <c r="B44">
        <v>0.4</v>
      </c>
      <c r="C44">
        <v>0.04</v>
      </c>
      <c r="D44" t="s">
        <v>5</v>
      </c>
      <c r="H44">
        <f t="shared" si="0"/>
        <v>0.4</v>
      </c>
      <c r="Q44" t="s">
        <v>58</v>
      </c>
    </row>
    <row r="45" spans="1:17" x14ac:dyDescent="0.35">
      <c r="A45" t="s">
        <v>59</v>
      </c>
      <c r="B45">
        <v>1E-3</v>
      </c>
      <c r="C45">
        <v>2E-3</v>
      </c>
      <c r="D45" t="s">
        <v>5</v>
      </c>
      <c r="E45" t="s">
        <v>152</v>
      </c>
      <c r="F45">
        <v>1E-4</v>
      </c>
      <c r="G45">
        <v>2.1000000000000001E-2</v>
      </c>
      <c r="H45">
        <f t="shared" si="0"/>
        <v>1E-3</v>
      </c>
      <c r="P45" t="s">
        <v>164</v>
      </c>
      <c r="Q45" t="s">
        <v>60</v>
      </c>
    </row>
    <row r="46" spans="1:17" x14ac:dyDescent="0.35">
      <c r="A46" t="s">
        <v>61</v>
      </c>
      <c r="B46">
        <v>3500</v>
      </c>
      <c r="C46">
        <v>1880</v>
      </c>
      <c r="D46" t="s">
        <v>62</v>
      </c>
      <c r="E46" t="s">
        <v>152</v>
      </c>
      <c r="H46">
        <f t="shared" ref="H46:H69" si="1">B46</f>
        <v>3500</v>
      </c>
      <c r="I46">
        <v>1880</v>
      </c>
      <c r="P46" t="s">
        <v>163</v>
      </c>
      <c r="Q46" t="s">
        <v>63</v>
      </c>
    </row>
    <row r="47" spans="1:17" x14ac:dyDescent="0.35">
      <c r="A47" t="s">
        <v>64</v>
      </c>
      <c r="B47">
        <v>0.16</v>
      </c>
      <c r="C47">
        <v>1.88</v>
      </c>
      <c r="D47" t="s">
        <v>62</v>
      </c>
      <c r="E47" t="s">
        <v>152</v>
      </c>
      <c r="H47">
        <f t="shared" si="1"/>
        <v>0.16</v>
      </c>
      <c r="I47">
        <v>1.88</v>
      </c>
      <c r="P47" t="s">
        <v>163</v>
      </c>
      <c r="Q47" t="s">
        <v>65</v>
      </c>
    </row>
    <row r="48" spans="1:17" s="1" customFormat="1" x14ac:dyDescent="0.35">
      <c r="A48" s="1" t="s">
        <v>66</v>
      </c>
      <c r="B48" s="1">
        <v>3.1999999999999999E-5</v>
      </c>
      <c r="D48" s="1" t="s">
        <v>5</v>
      </c>
      <c r="E48" s="1" t="s">
        <v>152</v>
      </c>
      <c r="H48" s="1">
        <f t="shared" si="1"/>
        <v>3.1999999999999999E-5</v>
      </c>
      <c r="P48" s="1" t="s">
        <v>161</v>
      </c>
      <c r="Q48" s="1" t="s">
        <v>99</v>
      </c>
    </row>
    <row r="49" spans="1:17" s="1" customFormat="1" x14ac:dyDescent="0.35">
      <c r="A49" s="1" t="s">
        <v>67</v>
      </c>
      <c r="B49" s="1">
        <v>3.5999999999999998E-6</v>
      </c>
      <c r="D49" s="1" t="s">
        <v>5</v>
      </c>
      <c r="E49" s="1" t="s">
        <v>152</v>
      </c>
      <c r="H49" s="1">
        <f t="shared" si="1"/>
        <v>3.5999999999999998E-6</v>
      </c>
      <c r="P49" s="1" t="s">
        <v>161</v>
      </c>
      <c r="Q49" s="1" t="s">
        <v>100</v>
      </c>
    </row>
    <row r="50" spans="1:17" s="1" customFormat="1" x14ac:dyDescent="0.35">
      <c r="A50" s="1" t="s">
        <v>70</v>
      </c>
      <c r="B50" s="1">
        <v>5.9999999999999995E-4</v>
      </c>
      <c r="E50" s="1" t="s">
        <v>152</v>
      </c>
      <c r="H50" s="1">
        <f t="shared" si="1"/>
        <v>5.9999999999999995E-4</v>
      </c>
      <c r="P50" s="1" t="s">
        <v>161</v>
      </c>
      <c r="Q50" s="1" t="s">
        <v>101</v>
      </c>
    </row>
    <row r="51" spans="1:17" s="1" customFormat="1" x14ac:dyDescent="0.35">
      <c r="A51" s="1" t="s">
        <v>68</v>
      </c>
      <c r="B51" s="1">
        <v>1.4999999999999999E-4</v>
      </c>
      <c r="D51" s="1" t="s">
        <v>5</v>
      </c>
      <c r="E51" s="1" t="s">
        <v>152</v>
      </c>
      <c r="H51" s="1">
        <f t="shared" si="1"/>
        <v>1.4999999999999999E-4</v>
      </c>
      <c r="P51" s="1" t="s">
        <v>161</v>
      </c>
      <c r="Q51" s="1" t="s">
        <v>102</v>
      </c>
    </row>
    <row r="52" spans="1:17" s="1" customFormat="1" x14ac:dyDescent="0.35">
      <c r="A52" s="1" t="s">
        <v>69</v>
      </c>
      <c r="B52" s="1">
        <v>5.5999999999999999E-5</v>
      </c>
      <c r="C52" s="1">
        <v>5.0000000000000004E-6</v>
      </c>
      <c r="D52" s="1" t="s">
        <v>5</v>
      </c>
      <c r="E52" s="1" t="s">
        <v>152</v>
      </c>
      <c r="H52" s="1">
        <f t="shared" si="1"/>
        <v>5.5999999999999999E-5</v>
      </c>
      <c r="P52" s="1" t="s">
        <v>161</v>
      </c>
      <c r="Q52" s="1" t="s">
        <v>103</v>
      </c>
    </row>
    <row r="53" spans="1:17" s="1" customFormat="1" x14ac:dyDescent="0.35">
      <c r="A53" s="1" t="s">
        <v>71</v>
      </c>
      <c r="B53" s="1">
        <v>1.1000000000000001E-3</v>
      </c>
      <c r="C53" s="1">
        <v>1E-4</v>
      </c>
      <c r="D53" s="1" t="s">
        <v>5</v>
      </c>
      <c r="E53" s="1" t="s">
        <v>152</v>
      </c>
      <c r="H53" s="1">
        <f t="shared" si="1"/>
        <v>1.1000000000000001E-3</v>
      </c>
      <c r="P53" s="1" t="s">
        <v>161</v>
      </c>
      <c r="Q53" s="1" t="s">
        <v>104</v>
      </c>
    </row>
    <row r="54" spans="1:17" x14ac:dyDescent="0.35">
      <c r="A54" t="s">
        <v>93</v>
      </c>
      <c r="B54">
        <v>1.5</v>
      </c>
      <c r="D54" t="s">
        <v>5</v>
      </c>
      <c r="E54" t="s">
        <v>151</v>
      </c>
      <c r="F54">
        <v>4</v>
      </c>
      <c r="G54">
        <v>1.2</v>
      </c>
      <c r="H54">
        <f t="shared" si="1"/>
        <v>1.5</v>
      </c>
      <c r="P54" t="s">
        <v>168</v>
      </c>
      <c r="Q54" t="s">
        <v>94</v>
      </c>
    </row>
    <row r="55" spans="1:17" x14ac:dyDescent="0.35">
      <c r="A55" t="s">
        <v>95</v>
      </c>
      <c r="B55">
        <v>0.5</v>
      </c>
      <c r="D55" t="s">
        <v>96</v>
      </c>
      <c r="E55" t="s">
        <v>152</v>
      </c>
      <c r="F55">
        <v>0.6</v>
      </c>
      <c r="G55">
        <v>0.2</v>
      </c>
      <c r="H55">
        <f t="shared" si="1"/>
        <v>0.5</v>
      </c>
      <c r="P55" t="s">
        <v>174</v>
      </c>
      <c r="Q55" t="s">
        <v>97</v>
      </c>
    </row>
    <row r="56" spans="1:17" x14ac:dyDescent="0.35">
      <c r="A56" t="s">
        <v>72</v>
      </c>
      <c r="B56">
        <v>0.7</v>
      </c>
      <c r="D56" t="s">
        <v>5</v>
      </c>
      <c r="E56" s="3" t="s">
        <v>153</v>
      </c>
      <c r="H56">
        <f t="shared" si="1"/>
        <v>0.7</v>
      </c>
      <c r="P56" t="s">
        <v>169</v>
      </c>
      <c r="Q56" t="s">
        <v>73</v>
      </c>
    </row>
    <row r="57" spans="1:17" x14ac:dyDescent="0.35">
      <c r="A57" t="s">
        <v>84</v>
      </c>
      <c r="B57">
        <v>0.3</v>
      </c>
      <c r="D57" t="s">
        <v>5</v>
      </c>
      <c r="E57" s="3" t="s">
        <v>153</v>
      </c>
      <c r="H57">
        <f t="shared" si="1"/>
        <v>0.3</v>
      </c>
      <c r="P57" t="s">
        <v>169</v>
      </c>
      <c r="Q57" t="s">
        <v>74</v>
      </c>
    </row>
    <row r="58" spans="1:17" s="1" customFormat="1" x14ac:dyDescent="0.35">
      <c r="A58" s="1" t="s">
        <v>81</v>
      </c>
      <c r="B58" s="1">
        <v>0.28999999999999998</v>
      </c>
      <c r="D58" s="1" t="s">
        <v>75</v>
      </c>
      <c r="E58" s="1" t="s">
        <v>152</v>
      </c>
      <c r="H58" s="1">
        <f t="shared" si="1"/>
        <v>0.28999999999999998</v>
      </c>
      <c r="P58" s="1" t="s">
        <v>171</v>
      </c>
      <c r="Q58" s="1" t="s">
        <v>76</v>
      </c>
    </row>
    <row r="59" spans="1:17" s="1" customFormat="1" x14ac:dyDescent="0.35">
      <c r="A59" s="1" t="s">
        <v>77</v>
      </c>
      <c r="B59" s="1">
        <v>0.97470000000000001</v>
      </c>
      <c r="D59" s="1" t="s">
        <v>5</v>
      </c>
      <c r="E59" s="1" t="s">
        <v>152</v>
      </c>
      <c r="H59" s="1">
        <f t="shared" si="1"/>
        <v>0.97470000000000001</v>
      </c>
      <c r="P59" s="1" t="s">
        <v>169</v>
      </c>
      <c r="Q59" s="1" t="s">
        <v>78</v>
      </c>
    </row>
    <row r="60" spans="1:17" s="1" customFormat="1" x14ac:dyDescent="0.35">
      <c r="A60" s="1" t="s">
        <v>89</v>
      </c>
      <c r="B60" s="1">
        <v>1.72E-2</v>
      </c>
      <c r="D60" s="1" t="s">
        <v>5</v>
      </c>
      <c r="E60" s="1" t="s">
        <v>152</v>
      </c>
      <c r="H60" s="1">
        <f t="shared" si="1"/>
        <v>1.72E-2</v>
      </c>
      <c r="P60" s="1" t="s">
        <v>171</v>
      </c>
      <c r="Q60" s="1" t="s">
        <v>90</v>
      </c>
    </row>
    <row r="61" spans="1:17" s="1" customFormat="1" x14ac:dyDescent="0.35">
      <c r="A61" s="1" t="s">
        <v>83</v>
      </c>
      <c r="B61" s="1">
        <v>0.4</v>
      </c>
      <c r="D61" s="1" t="s">
        <v>5</v>
      </c>
      <c r="E61" s="1" t="s">
        <v>152</v>
      </c>
      <c r="H61" s="1">
        <f t="shared" si="1"/>
        <v>0.4</v>
      </c>
      <c r="P61" s="1" t="s">
        <v>171</v>
      </c>
      <c r="Q61" s="1" t="s">
        <v>79</v>
      </c>
    </row>
    <row r="62" spans="1:17" s="1" customFormat="1" x14ac:dyDescent="0.35">
      <c r="A62" s="1" t="s">
        <v>82</v>
      </c>
      <c r="B62" s="1">
        <v>6.8999999999999999E-3</v>
      </c>
      <c r="D62" s="1" t="s">
        <v>5</v>
      </c>
      <c r="E62" s="1" t="s">
        <v>152</v>
      </c>
      <c r="H62" s="1">
        <f t="shared" si="1"/>
        <v>6.8999999999999999E-3</v>
      </c>
      <c r="P62" s="1" t="s">
        <v>171</v>
      </c>
      <c r="Q62" s="1" t="s">
        <v>80</v>
      </c>
    </row>
    <row r="63" spans="1:17" s="1" customFormat="1" x14ac:dyDescent="0.35">
      <c r="A63" s="1" t="s">
        <v>85</v>
      </c>
      <c r="B63" s="1">
        <v>7.9000000000000008E-3</v>
      </c>
      <c r="D63" s="1" t="s">
        <v>5</v>
      </c>
      <c r="E63" s="1" t="s">
        <v>152</v>
      </c>
      <c r="H63" s="1">
        <f t="shared" si="1"/>
        <v>7.9000000000000008E-3</v>
      </c>
      <c r="P63" s="1" t="s">
        <v>171</v>
      </c>
      <c r="Q63" s="1" t="s">
        <v>86</v>
      </c>
    </row>
    <row r="64" spans="1:17" s="1" customFormat="1" x14ac:dyDescent="0.35">
      <c r="A64" s="1" t="s">
        <v>87</v>
      </c>
      <c r="B64" s="1">
        <v>0.98939999999999995</v>
      </c>
      <c r="D64" s="1" t="s">
        <v>5</v>
      </c>
      <c r="E64" s="1" t="s">
        <v>152</v>
      </c>
      <c r="H64" s="1">
        <f t="shared" si="1"/>
        <v>0.98939999999999995</v>
      </c>
      <c r="P64" s="1" t="s">
        <v>171</v>
      </c>
      <c r="Q64" s="1" t="s">
        <v>88</v>
      </c>
    </row>
    <row r="65" spans="1:17" s="1" customFormat="1" x14ac:dyDescent="0.35">
      <c r="A65" s="1" t="s">
        <v>91</v>
      </c>
      <c r="B65" s="1">
        <f>B59/B60</f>
        <v>56.668604651162788</v>
      </c>
      <c r="D65" s="1" t="s">
        <v>5</v>
      </c>
      <c r="E65" s="1" t="s">
        <v>152</v>
      </c>
      <c r="H65" s="1">
        <f t="shared" si="1"/>
        <v>56.668604651162788</v>
      </c>
      <c r="Q65" s="1" t="s">
        <v>92</v>
      </c>
    </row>
    <row r="66" spans="1:17" x14ac:dyDescent="0.35">
      <c r="A66" t="s">
        <v>105</v>
      </c>
      <c r="B66">
        <v>0.8</v>
      </c>
      <c r="C66">
        <v>0.01</v>
      </c>
      <c r="D66" t="s">
        <v>5</v>
      </c>
      <c r="E66" t="s">
        <v>162</v>
      </c>
      <c r="F66">
        <v>0.85</v>
      </c>
      <c r="G66">
        <v>0.75</v>
      </c>
      <c r="H66">
        <f t="shared" si="1"/>
        <v>0.8</v>
      </c>
      <c r="P66" t="s">
        <v>159</v>
      </c>
      <c r="Q66" t="s">
        <v>108</v>
      </c>
    </row>
    <row r="67" spans="1:17" x14ac:dyDescent="0.35">
      <c r="A67" t="s">
        <v>106</v>
      </c>
      <c r="B67">
        <v>0.85</v>
      </c>
      <c r="C67">
        <v>0.01</v>
      </c>
      <c r="D67" t="s">
        <v>5</v>
      </c>
      <c r="E67" t="s">
        <v>162</v>
      </c>
      <c r="F67">
        <v>0.9</v>
      </c>
      <c r="G67">
        <v>0.8</v>
      </c>
      <c r="H67">
        <f t="shared" si="1"/>
        <v>0.85</v>
      </c>
      <c r="P67" t="s">
        <v>159</v>
      </c>
      <c r="Q67" t="s">
        <v>108</v>
      </c>
    </row>
    <row r="68" spans="1:17" x14ac:dyDescent="0.35">
      <c r="A68" t="s">
        <v>107</v>
      </c>
      <c r="B68">
        <v>0.9</v>
      </c>
      <c r="C68">
        <v>0.01</v>
      </c>
      <c r="D68" t="s">
        <v>5</v>
      </c>
      <c r="E68" t="s">
        <v>162</v>
      </c>
      <c r="F68">
        <v>0.95</v>
      </c>
      <c r="G68">
        <v>0.85</v>
      </c>
      <c r="H68">
        <f t="shared" si="1"/>
        <v>0.9</v>
      </c>
      <c r="P68" t="s">
        <v>159</v>
      </c>
      <c r="Q68" t="s">
        <v>108</v>
      </c>
    </row>
    <row r="69" spans="1:17" x14ac:dyDescent="0.35">
      <c r="A69" t="s">
        <v>109</v>
      </c>
      <c r="B69">
        <v>0.7</v>
      </c>
      <c r="C69">
        <v>0.04</v>
      </c>
      <c r="D69" t="s">
        <v>5</v>
      </c>
      <c r="E69" t="s">
        <v>165</v>
      </c>
      <c r="F69">
        <v>0.81599999999999995</v>
      </c>
      <c r="G69">
        <v>0.54400000000000004</v>
      </c>
      <c r="H69">
        <f t="shared" si="1"/>
        <v>0.7</v>
      </c>
      <c r="P69" t="s">
        <v>170</v>
      </c>
      <c r="Q69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achermann</dc:creator>
  <cp:lastModifiedBy>Achermann  Fabian (IfU, ESD)</cp:lastModifiedBy>
  <dcterms:created xsi:type="dcterms:W3CDTF">2015-06-05T18:17:20Z</dcterms:created>
  <dcterms:modified xsi:type="dcterms:W3CDTF">2024-01-04T12:13:15Z</dcterms:modified>
</cp:coreProperties>
</file>