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chermann\Project ReFuel\LCA tool developement\Manure Tool\default_configs\"/>
    </mc:Choice>
  </mc:AlternateContent>
  <xr:revisionPtr revIDLastSave="0" documentId="13_ncr:1_{DA522CC2-9C02-48E1-B063-4DAC8AED1D41}" xr6:coauthVersionLast="47" xr6:coauthVersionMax="47" xr10:uidLastSave="{00000000-0000-0000-0000-000000000000}"/>
  <bookViews>
    <workbookView xWindow="-25320" yWindow="1185" windowWidth="2544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3" i="1"/>
  <c r="H64" i="1"/>
  <c r="H65" i="1"/>
  <c r="H66" i="1"/>
  <c r="H18" i="1"/>
  <c r="H19" i="1"/>
  <c r="H20" i="1"/>
  <c r="H21" i="1"/>
  <c r="H22" i="1"/>
  <c r="H26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H34" i="1"/>
  <c r="B24" i="1"/>
  <c r="H24" i="1" s="1"/>
  <c r="B23" i="1"/>
  <c r="H23" i="1" s="1"/>
  <c r="B25" i="1"/>
  <c r="H25" i="1" s="1"/>
  <c r="B17" i="1"/>
  <c r="B16" i="1"/>
  <c r="B15" i="1"/>
  <c r="B62" i="1"/>
  <c r="H62" i="1" s="1"/>
</calcChain>
</file>

<file path=xl/sharedStrings.xml><?xml version="1.0" encoding="utf-8"?>
<sst xmlns="http://schemas.openxmlformats.org/spreadsheetml/2006/main" count="310" uniqueCount="181">
  <si>
    <t>value</t>
  </si>
  <si>
    <t>unit</t>
  </si>
  <si>
    <t>stdev</t>
  </si>
  <si>
    <t>name</t>
  </si>
  <si>
    <t>chp_heat_efficiency</t>
  </si>
  <si>
    <t>n/a</t>
  </si>
  <si>
    <t>chp_electric_efficiency</t>
  </si>
  <si>
    <t>tv_methane</t>
  </si>
  <si>
    <t>comments</t>
  </si>
  <si>
    <t>thermal value methane</t>
  </si>
  <si>
    <t>MJ/m3</t>
  </si>
  <si>
    <t>operating_time_chp</t>
  </si>
  <si>
    <t>seconds_per_year</t>
  </si>
  <si>
    <t>s/y</t>
  </si>
  <si>
    <t>hours_per_year</t>
  </si>
  <si>
    <t>h/y</t>
  </si>
  <si>
    <t>density_co2</t>
  </si>
  <si>
    <t>kg/m3</t>
  </si>
  <si>
    <t>at 0°C, 1 atm</t>
  </si>
  <si>
    <t>density_ch4</t>
  </si>
  <si>
    <t>molar_h</t>
  </si>
  <si>
    <t>g/mol</t>
  </si>
  <si>
    <t>molar weight hydrogen</t>
  </si>
  <si>
    <t>molar_c</t>
  </si>
  <si>
    <t>molar weight carbon</t>
  </si>
  <si>
    <t>molar_o</t>
  </si>
  <si>
    <t>molar weight oxygen</t>
  </si>
  <si>
    <t>molar_ch4</t>
  </si>
  <si>
    <t>molar weight methane</t>
  </si>
  <si>
    <t>molar_co2</t>
  </si>
  <si>
    <t>molar weight co2</t>
  </si>
  <si>
    <t>kg CO2 / kg CH4</t>
  </si>
  <si>
    <t>co2_eq_n2o</t>
  </si>
  <si>
    <t>co2_eq_ch4</t>
  </si>
  <si>
    <t>kg CO2 / kg N2O</t>
  </si>
  <si>
    <t>fuel_consumption_tractor</t>
  </si>
  <si>
    <t>l / km</t>
  </si>
  <si>
    <t>fuel used is Diesel</t>
  </si>
  <si>
    <t>co2_eq_diesel</t>
  </si>
  <si>
    <t>molar_n</t>
  </si>
  <si>
    <t>molar weight nitrogen</t>
  </si>
  <si>
    <t>molar_n2o</t>
  </si>
  <si>
    <t>molar_nh3</t>
  </si>
  <si>
    <t>molar weight n2o</t>
  </si>
  <si>
    <t>molar weight nh3</t>
  </si>
  <si>
    <t>factor_n_acc_manure</t>
  </si>
  <si>
    <t>percentage of nitrogen from manure that is plant accessible</t>
  </si>
  <si>
    <t>factor_n_acc_digestate</t>
  </si>
  <si>
    <t>percentage of nitrogen from digestate that is plant accessible</t>
  </si>
  <si>
    <t>factor_nh3_emission_field</t>
  </si>
  <si>
    <t>percentage of accessible Nitrogen that is released as NH3</t>
  </si>
  <si>
    <t>factor_field_application</t>
  </si>
  <si>
    <t>factor_n2o_emission_field</t>
  </si>
  <si>
    <t>nitrogen emitted as N2O, in percentage of (N accessible - N NH3)</t>
  </si>
  <si>
    <t>Factor for operating time of CHP</t>
  </si>
  <si>
    <t>methane_biogas</t>
  </si>
  <si>
    <t>methane content of Biogas from AD</t>
  </si>
  <si>
    <t>co2_biogas</t>
  </si>
  <si>
    <t>CO2 content of Biogas from AD</t>
  </si>
  <si>
    <t>ch4_loss_ad</t>
  </si>
  <si>
    <t>percentage of total CH4 produced, that is lost during AD process</t>
  </si>
  <si>
    <t>heat_demand_ad</t>
  </si>
  <si>
    <t>kJ / m3 BG</t>
  </si>
  <si>
    <t>heat demand of an AD plant in relation to biogas produced</t>
  </si>
  <si>
    <t>electricity_demand_ad</t>
  </si>
  <si>
    <t>electricity demand of an AD plant in relation to biogas produced</t>
  </si>
  <si>
    <t>emission_factor_nh3_storage_digestate_daily</t>
  </si>
  <si>
    <t>emission_factor_n2o_storage_digestate_daily</t>
  </si>
  <si>
    <t>emission_factor_nh3_storage_manure_daily</t>
  </si>
  <si>
    <t>emission_factor_n2o_storage_manure_daily</t>
  </si>
  <si>
    <t>emission_factor_ch4_storage_digestate_daily</t>
  </si>
  <si>
    <t>emission_factor_ch4_storage_manure_daily</t>
  </si>
  <si>
    <t>upgrade_factor_biogas</t>
  </si>
  <si>
    <t>percentage of total biogas that is used in biogas upgrading</t>
  </si>
  <si>
    <t>percentage of total biogas that is used for energy production in a CHP</t>
  </si>
  <si>
    <t>kWh/m3</t>
  </si>
  <si>
    <t>electricity cost for biogas upgrading per m3 of biogas going in</t>
  </si>
  <si>
    <t>methane_content_upgraded</t>
  </si>
  <si>
    <t>methane content of the upgraded product (biomethane)</t>
  </si>
  <si>
    <t>methane content of mixture of Biogas and Flugas going to the CHP generator</t>
  </si>
  <si>
    <t>percentage of methane lost during upgrading process</t>
  </si>
  <si>
    <t>electricity_demand_upgrading</t>
  </si>
  <si>
    <t>methane_loss_upgrading</t>
  </si>
  <si>
    <t>methane_content_chp_upgrading</t>
  </si>
  <si>
    <t>chp_flow_percentage_biogas_upgrading</t>
  </si>
  <si>
    <t>methane_content_offgas_upgrading</t>
  </si>
  <si>
    <t>methane content of offgas after the upgrading process</t>
  </si>
  <si>
    <t>co2_content_offgas_upgrading</t>
  </si>
  <si>
    <t>co2 content of offgas after the upgrading process</t>
  </si>
  <si>
    <t>co2_content_upgraded</t>
  </si>
  <si>
    <t>co2 content of biomethane after the upgrading process</t>
  </si>
  <si>
    <t>biomethane_ch4_to_co2_ratio</t>
  </si>
  <si>
    <t>ratio of methane to co2 in the biomethane, for further calculations</t>
  </si>
  <si>
    <t>methane_increase_factor</t>
  </si>
  <si>
    <t>factor, by which the methane potential increases after steam pretreatment</t>
  </si>
  <si>
    <t>energy_demand_steam</t>
  </si>
  <si>
    <t>MJ/kg</t>
  </si>
  <si>
    <t>Energy (heat) demand of steam treatment per kg of manure/straw</t>
  </si>
  <si>
    <t>molar_ratio_c_to_ch4</t>
  </si>
  <si>
    <t>daily percentage emissions of NH3 during storage of digestate (results in nh3-N)</t>
  </si>
  <si>
    <t>daily percentage emissions of N2O during storage of digestate (results in N2O-N)</t>
  </si>
  <si>
    <t>daily percentage emissions of CH4 during storage of digestate (results in CH4-C)</t>
  </si>
  <si>
    <t>daily percentage emissions of NH3 during storage of manure (results in NH3-N)</t>
  </si>
  <si>
    <t>daily percentage emissions of N2O during storage of manure (results in N2O-N)</t>
  </si>
  <si>
    <t>daily percentage emissions of CH4 during storage of manure (results in CH4-C)</t>
  </si>
  <si>
    <t>methane_yield_efficiency_small</t>
  </si>
  <si>
    <t>methane_yield_efficiency_medium</t>
  </si>
  <si>
    <t>methane_yield_efficiency_large</t>
  </si>
  <si>
    <t>efficiency of an AD plant depending on its size</t>
  </si>
  <si>
    <t>efficiency_el_sofc</t>
  </si>
  <si>
    <t>efficiency of converting energy potential into electricity for a solid oxide fuel cell using methane</t>
  </si>
  <si>
    <t>GWP100 of methane in kg CO2 eq</t>
  </si>
  <si>
    <t>GWP100 of N2O in kg CO2 eq</t>
  </si>
  <si>
    <t>ubp_factor_nh3</t>
  </si>
  <si>
    <t>UBP / kg NH3</t>
  </si>
  <si>
    <t>Swiss aggregated environmental impact factor (Umweltbelastungspunkte) for NH3 emissions into air</t>
  </si>
  <si>
    <t>ubp_factor_co2</t>
  </si>
  <si>
    <t>UBP / kg CO2</t>
  </si>
  <si>
    <t>Swiss aggregated environmental impact factor (Umweltbelastungspunkte) for CO2 equivalent emissions into air</t>
  </si>
  <si>
    <t>ubp_factor_energy_non_renew</t>
  </si>
  <si>
    <t>UBP / MJ Oil-eq.</t>
  </si>
  <si>
    <t>ubp_factor_energy_renew</t>
  </si>
  <si>
    <t>Swiss aggregated environmental impact factor (Umweltbelastungspunkte) for non renewable energy sources</t>
  </si>
  <si>
    <t>Swiss aggregated environmental impact factor (Umweltbelastungspunkte) for renewable energy sources</t>
  </si>
  <si>
    <t>kg co2/l</t>
  </si>
  <si>
    <t>gwp 100 of diesel in kg CO2 eq</t>
  </si>
  <si>
    <t>co2_eq_el_mix</t>
  </si>
  <si>
    <t>kg CO2 / kWh</t>
  </si>
  <si>
    <t>CO2 equivalent of the (swiss) electricity mix per kWh of electricity</t>
  </si>
  <si>
    <t>co2_eq_oil_watt</t>
  </si>
  <si>
    <t>CO2 equivalent of heating oil per kWh of heat</t>
  </si>
  <si>
    <t>molar_ratio_n_to_n2o</t>
  </si>
  <si>
    <t>molar_ratio_n_to_nh3</t>
  </si>
  <si>
    <t>reduction factor in NH3 emissions when using specific field application Method (here Schleppschlauch)</t>
  </si>
  <si>
    <t>kg CO2</t>
  </si>
  <si>
    <t>GWP 100 of CHP construction according to ecoinvent (Runtime 80'000 hours)</t>
  </si>
  <si>
    <t>GWP 100 of AD plant construction according to Ecoinvent (lifetime 20 years for construction, 10 years for machinery)</t>
  </si>
  <si>
    <t>GWP 100 of heating with oil per MJ of energy, according to Ecoinvent</t>
  </si>
  <si>
    <t>GWP 100 of heating with natural gas per MJ of energy, according to Ecoinvent</t>
  </si>
  <si>
    <t>co2_eq_oil_heating</t>
  </si>
  <si>
    <t>co2_eq_gas_heating</t>
  </si>
  <si>
    <t>co2_eq_chp_generator_construction</t>
  </si>
  <si>
    <t>co2_eq_ad_plant_construction</t>
  </si>
  <si>
    <t>kg co2 / kWh</t>
  </si>
  <si>
    <t>Source</t>
  </si>
  <si>
    <t>Distribution function</t>
  </si>
  <si>
    <t>Ecoinvent, heat production, natural gas, at boiler condensing modulating &lt;100kW, Region Switzerland</t>
  </si>
  <si>
    <t>Ecoinvent, heat production, light fuel oil, at boiler 100kW, non-modulating, region Switzerland</t>
  </si>
  <si>
    <t>Ecoinvent, region Switzerland</t>
  </si>
  <si>
    <t>Ecoinvent, generator production, mini CHP plant, Region Switzerland</t>
  </si>
  <si>
    <t>Method of Ecological Scarcity</t>
  </si>
  <si>
    <t>Triangle</t>
  </si>
  <si>
    <t>lognormal</t>
  </si>
  <si>
    <t>?</t>
  </si>
  <si>
    <t>Uniform or triangle</t>
  </si>
  <si>
    <t>none</t>
  </si>
  <si>
    <t>lower</t>
  </si>
  <si>
    <t>upper</t>
  </si>
  <si>
    <t>median</t>
  </si>
  <si>
    <t>k</t>
  </si>
  <si>
    <t>cv</t>
  </si>
  <si>
    <t>Holliger et al.</t>
  </si>
  <si>
    <t>Webb et al.</t>
  </si>
  <si>
    <t>Amon et al.</t>
  </si>
  <si>
    <t>? Triangle</t>
  </si>
  <si>
    <t>Ökostrom Stoffflussanalyse (Dinkel &amp; Kägi)</t>
  </si>
  <si>
    <t>Wechselberg et al.</t>
  </si>
  <si>
    <t>lognormal / triangle?</t>
  </si>
  <si>
    <t>Krebs &amp; Frischknecht, 2021</t>
  </si>
  <si>
    <t>Paine et al.</t>
  </si>
  <si>
    <t>Ahring et al., Bruni et al. Li et al.</t>
  </si>
  <si>
    <t>Makaruk et al.</t>
  </si>
  <si>
    <t>Wang et al.</t>
  </si>
  <si>
    <t>Ardolino et al.</t>
  </si>
  <si>
    <t>IPCC 2021</t>
  </si>
  <si>
    <t>Schnorf et al.</t>
  </si>
  <si>
    <t>Liu et al.</t>
  </si>
  <si>
    <t>se</t>
  </si>
  <si>
    <t>mu</t>
  </si>
  <si>
    <t>sigma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</si>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</sst>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abSelected="1" topLeftCell="A18" zoomScale="70" zoomScaleNormal="70" workbookViewId="0">
      <selection activeCell="L49" sqref="L49"/>
    </sheetView>
  </sheetViews>
  <sheetFormatPr defaultRowHeight="14.5" x14ac:dyDescent="0.35"/>
  <cols>
    <col min="1" max="1" width="40.7265625" customWidth="1"/>
    <col min="2" max="3" width="9.81640625" bestFit="1" customWidth="1"/>
    <col min="4" max="4" width="14" customWidth="1"/>
    <col min="5" max="5" width="19.26953125" customWidth="1"/>
    <col min="15" max="15" width="23.08984375" customWidth="1"/>
    <col min="16" max="16" width="84.7265625" customWidth="1"/>
  </cols>
  <sheetData>
    <row r="1" spans="1:16" x14ac:dyDescent="0.35">
      <c r="A1" t="s">
        <v>3</v>
      </c>
      <c r="B1" t="s">
        <v>0</v>
      </c>
      <c r="C1" t="s">
        <v>2</v>
      </c>
      <c r="D1" t="s">
        <v>1</v>
      </c>
      <c r="E1" t="s">
        <v>145</v>
      </c>
      <c r="F1" t="s">
        <v>157</v>
      </c>
      <c r="G1" t="s">
        <v>156</v>
      </c>
      <c r="H1" t="s">
        <v>158</v>
      </c>
      <c r="I1" t="s">
        <v>159</v>
      </c>
      <c r="J1" t="s">
        <v>160</v>
      </c>
      <c r="K1" t="s">
        <v>180</v>
      </c>
      <c r="L1" t="s">
        <v>177</v>
      </c>
      <c r="M1" t="s">
        <v>178</v>
      </c>
      <c r="N1" t="s">
        <v>179</v>
      </c>
      <c r="O1" t="s">
        <v>144</v>
      </c>
      <c r="P1" t="s">
        <v>8</v>
      </c>
    </row>
    <row r="2" spans="1:16" x14ac:dyDescent="0.35">
      <c r="A2" t="s">
        <v>7</v>
      </c>
      <c r="B2">
        <v>36</v>
      </c>
      <c r="C2">
        <v>0</v>
      </c>
      <c r="D2" t="s">
        <v>10</v>
      </c>
      <c r="E2" t="s">
        <v>155</v>
      </c>
      <c r="P2" t="s">
        <v>9</v>
      </c>
    </row>
    <row r="3" spans="1:16" x14ac:dyDescent="0.35">
      <c r="A3" t="s">
        <v>12</v>
      </c>
      <c r="B3">
        <v>31536000</v>
      </c>
      <c r="C3">
        <v>0</v>
      </c>
      <c r="D3" t="s">
        <v>13</v>
      </c>
      <c r="E3" t="s">
        <v>155</v>
      </c>
    </row>
    <row r="4" spans="1:16" x14ac:dyDescent="0.35">
      <c r="A4" t="s">
        <v>14</v>
      </c>
      <c r="B4">
        <v>8670</v>
      </c>
      <c r="C4">
        <v>0</v>
      </c>
      <c r="D4" t="s">
        <v>15</v>
      </c>
      <c r="E4" t="s">
        <v>155</v>
      </c>
    </row>
    <row r="5" spans="1:16" x14ac:dyDescent="0.35">
      <c r="A5" t="s">
        <v>16</v>
      </c>
      <c r="B5">
        <v>1.964</v>
      </c>
      <c r="C5">
        <v>0</v>
      </c>
      <c r="D5" t="s">
        <v>17</v>
      </c>
      <c r="E5" t="s">
        <v>155</v>
      </c>
      <c r="P5" t="s">
        <v>18</v>
      </c>
    </row>
    <row r="6" spans="1:16" x14ac:dyDescent="0.35">
      <c r="A6" t="s">
        <v>19</v>
      </c>
      <c r="B6">
        <v>0.71699999999999997</v>
      </c>
      <c r="C6">
        <v>0</v>
      </c>
      <c r="D6" t="s">
        <v>17</v>
      </c>
      <c r="E6" t="s">
        <v>155</v>
      </c>
      <c r="P6" t="s">
        <v>18</v>
      </c>
    </row>
    <row r="7" spans="1:16" x14ac:dyDescent="0.35">
      <c r="A7" t="s">
        <v>20</v>
      </c>
      <c r="B7">
        <v>1</v>
      </c>
      <c r="C7">
        <v>0</v>
      </c>
      <c r="D7" t="s">
        <v>21</v>
      </c>
      <c r="E7" t="s">
        <v>155</v>
      </c>
      <c r="P7" t="s">
        <v>22</v>
      </c>
    </row>
    <row r="8" spans="1:16" x14ac:dyDescent="0.35">
      <c r="A8" t="s">
        <v>23</v>
      </c>
      <c r="B8">
        <v>12</v>
      </c>
      <c r="C8">
        <v>0</v>
      </c>
      <c r="D8" t="s">
        <v>21</v>
      </c>
      <c r="E8" t="s">
        <v>155</v>
      </c>
      <c r="P8" t="s">
        <v>24</v>
      </c>
    </row>
    <row r="9" spans="1:16" x14ac:dyDescent="0.35">
      <c r="A9" t="s">
        <v>25</v>
      </c>
      <c r="B9">
        <v>16</v>
      </c>
      <c r="C9">
        <v>0</v>
      </c>
      <c r="D9" t="s">
        <v>21</v>
      </c>
      <c r="E9" t="s">
        <v>155</v>
      </c>
      <c r="P9" t="s">
        <v>26</v>
      </c>
    </row>
    <row r="10" spans="1:16" x14ac:dyDescent="0.35">
      <c r="A10" t="s">
        <v>39</v>
      </c>
      <c r="B10">
        <v>14</v>
      </c>
      <c r="C10">
        <v>0</v>
      </c>
      <c r="D10" t="s">
        <v>21</v>
      </c>
      <c r="E10" t="s">
        <v>155</v>
      </c>
      <c r="P10" t="s">
        <v>40</v>
      </c>
    </row>
    <row r="11" spans="1:16" x14ac:dyDescent="0.35">
      <c r="A11" t="s">
        <v>27</v>
      </c>
      <c r="B11">
        <v>16</v>
      </c>
      <c r="C11">
        <v>0</v>
      </c>
      <c r="D11" t="s">
        <v>21</v>
      </c>
      <c r="E11" t="s">
        <v>155</v>
      </c>
      <c r="P11" t="s">
        <v>28</v>
      </c>
    </row>
    <row r="12" spans="1:16" x14ac:dyDescent="0.35">
      <c r="A12" t="s">
        <v>29</v>
      </c>
      <c r="B12">
        <v>44</v>
      </c>
      <c r="C12">
        <v>0</v>
      </c>
      <c r="D12" t="s">
        <v>21</v>
      </c>
      <c r="E12" t="s">
        <v>155</v>
      </c>
      <c r="P12" t="s">
        <v>30</v>
      </c>
    </row>
    <row r="13" spans="1:16" x14ac:dyDescent="0.35">
      <c r="A13" t="s">
        <v>41</v>
      </c>
      <c r="B13">
        <v>44</v>
      </c>
      <c r="C13">
        <v>0</v>
      </c>
      <c r="D13" t="s">
        <v>21</v>
      </c>
      <c r="E13" t="s">
        <v>155</v>
      </c>
      <c r="P13" t="s">
        <v>43</v>
      </c>
    </row>
    <row r="14" spans="1:16" x14ac:dyDescent="0.35">
      <c r="A14" t="s">
        <v>42</v>
      </c>
      <c r="B14">
        <v>17</v>
      </c>
      <c r="C14">
        <v>0</v>
      </c>
      <c r="D14" t="s">
        <v>21</v>
      </c>
      <c r="E14" t="s">
        <v>155</v>
      </c>
      <c r="P14" t="s">
        <v>44</v>
      </c>
    </row>
    <row r="15" spans="1:16" x14ac:dyDescent="0.35">
      <c r="A15" t="s">
        <v>98</v>
      </c>
      <c r="B15">
        <f>B8/B11</f>
        <v>0.75</v>
      </c>
      <c r="C15">
        <v>0</v>
      </c>
      <c r="E15" t="s">
        <v>155</v>
      </c>
    </row>
    <row r="16" spans="1:16" x14ac:dyDescent="0.35">
      <c r="A16" t="s">
        <v>131</v>
      </c>
      <c r="B16">
        <f>B10/B13</f>
        <v>0.31818181818181818</v>
      </c>
      <c r="E16" t="s">
        <v>155</v>
      </c>
    </row>
    <row r="17" spans="1:16" x14ac:dyDescent="0.35">
      <c r="A17" t="s">
        <v>132</v>
      </c>
      <c r="B17">
        <f>B10/B14</f>
        <v>0.82352941176470584</v>
      </c>
      <c r="E17" t="s">
        <v>155</v>
      </c>
    </row>
    <row r="18" spans="1:16" x14ac:dyDescent="0.35">
      <c r="A18" t="s">
        <v>33</v>
      </c>
      <c r="B18">
        <v>36</v>
      </c>
      <c r="C18">
        <v>0</v>
      </c>
      <c r="D18" t="s">
        <v>31</v>
      </c>
      <c r="E18" s="1" t="s">
        <v>153</v>
      </c>
      <c r="H18">
        <f>B18</f>
        <v>36</v>
      </c>
      <c r="O18" t="s">
        <v>174</v>
      </c>
      <c r="P18" t="s">
        <v>111</v>
      </c>
    </row>
    <row r="19" spans="1:16" x14ac:dyDescent="0.35">
      <c r="A19" t="s">
        <v>32</v>
      </c>
      <c r="B19">
        <v>298</v>
      </c>
      <c r="C19">
        <v>0</v>
      </c>
      <c r="D19" t="s">
        <v>34</v>
      </c>
      <c r="E19" s="1" t="s">
        <v>153</v>
      </c>
      <c r="H19">
        <f>B19</f>
        <v>298</v>
      </c>
      <c r="O19" t="s">
        <v>174</v>
      </c>
      <c r="P19" t="s">
        <v>112</v>
      </c>
    </row>
    <row r="20" spans="1:16" x14ac:dyDescent="0.35">
      <c r="A20" t="s">
        <v>38</v>
      </c>
      <c r="B20">
        <v>2.62</v>
      </c>
      <c r="C20">
        <v>0</v>
      </c>
      <c r="D20" t="s">
        <v>124</v>
      </c>
      <c r="E20" s="1" t="s">
        <v>153</v>
      </c>
      <c r="H20">
        <f>B20</f>
        <v>2.62</v>
      </c>
      <c r="O20" t="s">
        <v>175</v>
      </c>
      <c r="P20" t="s">
        <v>125</v>
      </c>
    </row>
    <row r="21" spans="1:16" x14ac:dyDescent="0.35">
      <c r="A21" t="s">
        <v>126</v>
      </c>
      <c r="B21">
        <v>0.128</v>
      </c>
      <c r="C21">
        <v>0</v>
      </c>
      <c r="D21" t="s">
        <v>127</v>
      </c>
      <c r="E21" s="1" t="s">
        <v>153</v>
      </c>
      <c r="H21">
        <f>B21</f>
        <v>0.128</v>
      </c>
      <c r="O21" t="s">
        <v>168</v>
      </c>
      <c r="P21" t="s">
        <v>128</v>
      </c>
    </row>
    <row r="22" spans="1:16" x14ac:dyDescent="0.35">
      <c r="A22" t="s">
        <v>129</v>
      </c>
      <c r="B22">
        <v>0.26</v>
      </c>
      <c r="C22">
        <v>0</v>
      </c>
      <c r="D22" t="s">
        <v>127</v>
      </c>
      <c r="E22" s="1" t="s">
        <v>153</v>
      </c>
      <c r="H22">
        <f>B22</f>
        <v>0.26</v>
      </c>
      <c r="O22" t="s">
        <v>168</v>
      </c>
      <c r="P22" t="s">
        <v>130</v>
      </c>
    </row>
    <row r="23" spans="1:16" x14ac:dyDescent="0.35">
      <c r="A23" t="s">
        <v>140</v>
      </c>
      <c r="B23">
        <f>0.073405 / 3.6</f>
        <v>2.0390277777777778E-2</v>
      </c>
      <c r="D23" t="s">
        <v>143</v>
      </c>
      <c r="E23" s="1" t="s">
        <v>153</v>
      </c>
      <c r="H23">
        <f>B23</f>
        <v>2.0390277777777778E-2</v>
      </c>
      <c r="O23" t="s">
        <v>146</v>
      </c>
      <c r="P23" t="s">
        <v>138</v>
      </c>
    </row>
    <row r="24" spans="1:16" x14ac:dyDescent="0.35">
      <c r="A24" t="s">
        <v>139</v>
      </c>
      <c r="B24">
        <f xml:space="preserve"> 0.10224 / 3.6</f>
        <v>2.8399999999999998E-2</v>
      </c>
      <c r="D24" t="s">
        <v>143</v>
      </c>
      <c r="E24" s="1" t="s">
        <v>153</v>
      </c>
      <c r="H24">
        <f>B24</f>
        <v>2.8399999999999998E-2</v>
      </c>
      <c r="O24" t="s">
        <v>147</v>
      </c>
      <c r="P24" t="s">
        <v>137</v>
      </c>
    </row>
    <row r="25" spans="1:16" x14ac:dyDescent="0.35">
      <c r="A25" t="s">
        <v>142</v>
      </c>
      <c r="B25">
        <f>3.6493* 10^4</f>
        <v>36493</v>
      </c>
      <c r="D25" t="s">
        <v>134</v>
      </c>
      <c r="E25" s="1" t="s">
        <v>153</v>
      </c>
      <c r="H25">
        <f>B25</f>
        <v>36493</v>
      </c>
      <c r="O25" t="s">
        <v>148</v>
      </c>
      <c r="P25" t="s">
        <v>136</v>
      </c>
    </row>
    <row r="26" spans="1:16" x14ac:dyDescent="0.35">
      <c r="A26" t="s">
        <v>141</v>
      </c>
      <c r="B26">
        <v>61.816000000000003</v>
      </c>
      <c r="D26" t="s">
        <v>134</v>
      </c>
      <c r="E26" s="1" t="s">
        <v>153</v>
      </c>
      <c r="H26">
        <f>B26</f>
        <v>61.816000000000003</v>
      </c>
      <c r="O26" t="s">
        <v>149</v>
      </c>
      <c r="P26" t="s">
        <v>135</v>
      </c>
    </row>
    <row r="27" spans="1:16" x14ac:dyDescent="0.35">
      <c r="A27" t="s">
        <v>113</v>
      </c>
      <c r="B27">
        <v>44000</v>
      </c>
      <c r="C27">
        <v>0</v>
      </c>
      <c r="D27" t="s">
        <v>114</v>
      </c>
      <c r="E27" s="1" t="s">
        <v>153</v>
      </c>
      <c r="H27">
        <f>B27</f>
        <v>44000</v>
      </c>
      <c r="O27" t="s">
        <v>150</v>
      </c>
      <c r="P27" t="s">
        <v>115</v>
      </c>
    </row>
    <row r="28" spans="1:16" x14ac:dyDescent="0.35">
      <c r="A28" t="s">
        <v>116</v>
      </c>
      <c r="B28">
        <v>1000</v>
      </c>
      <c r="C28">
        <v>0</v>
      </c>
      <c r="D28" t="s">
        <v>117</v>
      </c>
      <c r="E28" s="1" t="s">
        <v>153</v>
      </c>
      <c r="H28">
        <f>B28</f>
        <v>1000</v>
      </c>
      <c r="O28" t="s">
        <v>150</v>
      </c>
      <c r="P28" t="s">
        <v>118</v>
      </c>
    </row>
    <row r="29" spans="1:16" x14ac:dyDescent="0.35">
      <c r="A29" t="s">
        <v>119</v>
      </c>
      <c r="B29">
        <v>8.3000000000000007</v>
      </c>
      <c r="C29">
        <v>0</v>
      </c>
      <c r="D29" t="s">
        <v>120</v>
      </c>
      <c r="E29" s="1" t="s">
        <v>153</v>
      </c>
      <c r="H29">
        <f>B29</f>
        <v>8.3000000000000007</v>
      </c>
      <c r="O29" t="s">
        <v>150</v>
      </c>
      <c r="P29" t="s">
        <v>122</v>
      </c>
    </row>
    <row r="30" spans="1:16" x14ac:dyDescent="0.35">
      <c r="A30" t="s">
        <v>121</v>
      </c>
      <c r="B30">
        <v>2.8</v>
      </c>
      <c r="C30">
        <v>0</v>
      </c>
      <c r="D30" t="s">
        <v>120</v>
      </c>
      <c r="E30" s="1" t="s">
        <v>153</v>
      </c>
      <c r="H30">
        <f>B30</f>
        <v>2.8</v>
      </c>
      <c r="O30" t="s">
        <v>150</v>
      </c>
      <c r="P30" t="s">
        <v>123</v>
      </c>
    </row>
    <row r="31" spans="1:16" x14ac:dyDescent="0.35">
      <c r="A31" s="2" t="s">
        <v>4</v>
      </c>
      <c r="B31" s="2">
        <v>0.5</v>
      </c>
      <c r="C31" s="2">
        <v>0.01</v>
      </c>
      <c r="D31" s="2" t="s">
        <v>5</v>
      </c>
      <c r="E31" s="2" t="s">
        <v>151</v>
      </c>
      <c r="F31" s="2">
        <v>0.6</v>
      </c>
      <c r="G31" s="2">
        <v>0.4</v>
      </c>
      <c r="H31" s="2">
        <f>B31</f>
        <v>0.5</v>
      </c>
      <c r="I31" s="2"/>
      <c r="J31" s="2"/>
      <c r="K31" s="2"/>
      <c r="O31" s="2" t="s">
        <v>169</v>
      </c>
      <c r="P31" s="2"/>
    </row>
    <row r="32" spans="1:16" x14ac:dyDescent="0.35">
      <c r="A32" s="2" t="s">
        <v>6</v>
      </c>
      <c r="B32" s="2">
        <v>0.4</v>
      </c>
      <c r="C32" s="2">
        <v>0.01</v>
      </c>
      <c r="D32" s="2" t="s">
        <v>5</v>
      </c>
      <c r="E32" s="2" t="s">
        <v>151</v>
      </c>
      <c r="F32" s="2">
        <v>0.45</v>
      </c>
      <c r="G32" s="2">
        <v>0.35</v>
      </c>
      <c r="H32" s="2">
        <f>B32</f>
        <v>0.4</v>
      </c>
      <c r="I32" s="2"/>
      <c r="J32" s="2"/>
      <c r="K32" s="2"/>
      <c r="O32" s="2" t="s">
        <v>169</v>
      </c>
      <c r="P32" s="2"/>
    </row>
    <row r="33" spans="1:16" x14ac:dyDescent="0.35">
      <c r="A33" s="2" t="s">
        <v>11</v>
      </c>
      <c r="B33" s="2">
        <v>0.85</v>
      </c>
      <c r="C33" s="2">
        <v>0.01</v>
      </c>
      <c r="D33" s="2" t="s">
        <v>5</v>
      </c>
      <c r="E33" s="2" t="s">
        <v>151</v>
      </c>
      <c r="F33" s="2">
        <v>0.95</v>
      </c>
      <c r="G33" s="2">
        <v>0.8</v>
      </c>
      <c r="H33" s="2">
        <f>B33</f>
        <v>0.85</v>
      </c>
      <c r="I33" s="2"/>
      <c r="J33" s="2"/>
      <c r="K33" s="2"/>
      <c r="O33" s="2" t="s">
        <v>169</v>
      </c>
      <c r="P33" s="2" t="s">
        <v>54</v>
      </c>
    </row>
    <row r="34" spans="1:16" s="1" customFormat="1" x14ac:dyDescent="0.35">
      <c r="A34" s="1" t="s">
        <v>35</v>
      </c>
      <c r="B34" s="1">
        <v>0.48</v>
      </c>
      <c r="C34" s="1">
        <v>0.01</v>
      </c>
      <c r="D34" s="1" t="s">
        <v>36</v>
      </c>
      <c r="E34" s="1" t="s">
        <v>152</v>
      </c>
      <c r="H34" s="1">
        <f>B34</f>
        <v>0.48</v>
      </c>
      <c r="O34" s="1" t="s">
        <v>175</v>
      </c>
      <c r="P34" s="1" t="s">
        <v>37</v>
      </c>
    </row>
    <row r="35" spans="1:16" x14ac:dyDescent="0.35">
      <c r="A35" s="2" t="s">
        <v>45</v>
      </c>
      <c r="B35" s="2">
        <v>0.46700000000000003</v>
      </c>
      <c r="C35" s="2">
        <v>0.01</v>
      </c>
      <c r="D35" s="2" t="s">
        <v>5</v>
      </c>
      <c r="E35" s="2" t="s">
        <v>152</v>
      </c>
      <c r="F35" s="2"/>
      <c r="G35" s="2"/>
      <c r="H35" s="2">
        <f>B35</f>
        <v>0.46700000000000003</v>
      </c>
      <c r="I35" s="2"/>
      <c r="J35" s="2"/>
      <c r="K35" s="2"/>
      <c r="O35" s="2" t="s">
        <v>165</v>
      </c>
      <c r="P35" s="2" t="s">
        <v>46</v>
      </c>
    </row>
    <row r="36" spans="1:16" x14ac:dyDescent="0.35">
      <c r="A36" s="2" t="s">
        <v>47</v>
      </c>
      <c r="B36" s="2">
        <v>0.51300000000000001</v>
      </c>
      <c r="C36" s="2">
        <v>0.01</v>
      </c>
      <c r="D36" s="2" t="s">
        <v>5</v>
      </c>
      <c r="E36" s="2" t="s">
        <v>152</v>
      </c>
      <c r="F36" s="2"/>
      <c r="G36" s="2"/>
      <c r="H36" s="2">
        <f>B36</f>
        <v>0.51300000000000001</v>
      </c>
      <c r="I36" s="2"/>
      <c r="J36" s="2"/>
      <c r="K36" s="2"/>
      <c r="O36" s="2" t="s">
        <v>165</v>
      </c>
      <c r="P36" s="2" t="s">
        <v>48</v>
      </c>
    </row>
    <row r="37" spans="1:16" x14ac:dyDescent="0.35">
      <c r="A37" s="2" t="s">
        <v>49</v>
      </c>
      <c r="B37" s="2">
        <v>0.5</v>
      </c>
      <c r="C37" s="2">
        <v>0.01</v>
      </c>
      <c r="D37" s="2" t="s">
        <v>5</v>
      </c>
      <c r="E37" s="2" t="s">
        <v>152</v>
      </c>
      <c r="F37" s="2"/>
      <c r="G37" s="2"/>
      <c r="H37" s="2">
        <f>B37</f>
        <v>0.5</v>
      </c>
      <c r="I37" s="2"/>
      <c r="J37" s="2"/>
      <c r="K37" s="2"/>
      <c r="O37" s="2" t="s">
        <v>165</v>
      </c>
      <c r="P37" s="2" t="s">
        <v>50</v>
      </c>
    </row>
    <row r="38" spans="1:16" x14ac:dyDescent="0.35">
      <c r="A38" s="2" t="s">
        <v>51</v>
      </c>
      <c r="B38" s="2">
        <v>0.7</v>
      </c>
      <c r="C38" s="2">
        <v>0.01</v>
      </c>
      <c r="D38" s="2" t="s">
        <v>5</v>
      </c>
      <c r="E38" s="2" t="s">
        <v>152</v>
      </c>
      <c r="F38" s="2"/>
      <c r="G38" s="2"/>
      <c r="H38" s="2">
        <f>B38</f>
        <v>0.7</v>
      </c>
      <c r="I38" s="2"/>
      <c r="J38" s="2"/>
      <c r="K38" s="2"/>
      <c r="O38" s="2" t="s">
        <v>162</v>
      </c>
      <c r="P38" s="2" t="s">
        <v>133</v>
      </c>
    </row>
    <row r="39" spans="1:16" x14ac:dyDescent="0.35">
      <c r="A39" s="2" t="s">
        <v>52</v>
      </c>
      <c r="B39" s="2">
        <v>0.1</v>
      </c>
      <c r="C39" s="2">
        <v>0.02</v>
      </c>
      <c r="D39" s="2" t="s">
        <v>5</v>
      </c>
      <c r="E39" s="2" t="s">
        <v>152</v>
      </c>
      <c r="F39" s="2"/>
      <c r="G39" s="2"/>
      <c r="H39" s="2">
        <f>B39</f>
        <v>0.1</v>
      </c>
      <c r="I39" s="2"/>
      <c r="J39" s="2"/>
      <c r="K39" s="2"/>
      <c r="O39" s="2" t="s">
        <v>165</v>
      </c>
      <c r="P39" s="2" t="s">
        <v>53</v>
      </c>
    </row>
    <row r="40" spans="1:16" x14ac:dyDescent="0.35">
      <c r="A40" s="2" t="s">
        <v>55</v>
      </c>
      <c r="B40" s="2">
        <v>0.6</v>
      </c>
      <c r="C40" s="2">
        <v>0.01</v>
      </c>
      <c r="D40" s="2" t="s">
        <v>5</v>
      </c>
      <c r="E40" s="2" t="s">
        <v>152</v>
      </c>
      <c r="F40" s="2"/>
      <c r="G40" s="2"/>
      <c r="H40" s="2">
        <f>B40</f>
        <v>0.6</v>
      </c>
      <c r="I40" s="2"/>
      <c r="J40" s="2"/>
      <c r="K40" s="2"/>
      <c r="O40" s="2"/>
      <c r="P40" s="2" t="s">
        <v>56</v>
      </c>
    </row>
    <row r="41" spans="1:16" x14ac:dyDescent="0.35">
      <c r="A41" s="2" t="s">
        <v>57</v>
      </c>
      <c r="B41" s="2">
        <v>0.4</v>
      </c>
      <c r="C41" s="2">
        <v>0.04</v>
      </c>
      <c r="D41" s="2" t="s">
        <v>5</v>
      </c>
      <c r="E41" s="2"/>
      <c r="F41" s="2"/>
      <c r="G41" s="2"/>
      <c r="H41" s="2">
        <f>B41</f>
        <v>0.4</v>
      </c>
      <c r="I41" s="2"/>
      <c r="J41" s="2"/>
      <c r="K41" s="2"/>
      <c r="O41" s="2"/>
      <c r="P41" s="2" t="s">
        <v>58</v>
      </c>
    </row>
    <row r="42" spans="1:16" x14ac:dyDescent="0.35">
      <c r="A42" s="2" t="s">
        <v>59</v>
      </c>
      <c r="B42" s="2">
        <v>1E-3</v>
      </c>
      <c r="C42" s="2">
        <v>2E-3</v>
      </c>
      <c r="D42" s="2" t="s">
        <v>5</v>
      </c>
      <c r="E42" s="2" t="s">
        <v>152</v>
      </c>
      <c r="F42" s="2">
        <v>1E-4</v>
      </c>
      <c r="G42" s="2">
        <v>2.1000000000000001E-2</v>
      </c>
      <c r="H42" s="2">
        <f>B42</f>
        <v>1E-3</v>
      </c>
      <c r="I42" s="2"/>
      <c r="J42" s="2"/>
      <c r="K42" s="2"/>
      <c r="O42" s="2" t="s">
        <v>166</v>
      </c>
      <c r="P42" s="2" t="s">
        <v>60</v>
      </c>
    </row>
    <row r="43" spans="1:16" x14ac:dyDescent="0.35">
      <c r="A43" s="2" t="s">
        <v>61</v>
      </c>
      <c r="B43" s="2">
        <v>3500</v>
      </c>
      <c r="C43" s="2">
        <v>150</v>
      </c>
      <c r="D43" s="2" t="s">
        <v>62</v>
      </c>
      <c r="E43" s="2" t="s">
        <v>152</v>
      </c>
      <c r="F43" s="2"/>
      <c r="G43" s="2"/>
      <c r="H43" s="2">
        <f t="shared" ref="H43:H66" si="0">B43</f>
        <v>3500</v>
      </c>
      <c r="I43" s="2"/>
      <c r="J43" s="2"/>
      <c r="K43" s="2"/>
      <c r="O43" s="2" t="s">
        <v>165</v>
      </c>
      <c r="P43" s="2" t="s">
        <v>63</v>
      </c>
    </row>
    <row r="44" spans="1:16" x14ac:dyDescent="0.35">
      <c r="A44" s="2" t="s">
        <v>64</v>
      </c>
      <c r="B44" s="2">
        <v>0.16</v>
      </c>
      <c r="C44" s="2"/>
      <c r="D44" s="2" t="s">
        <v>62</v>
      </c>
      <c r="E44" s="2" t="s">
        <v>152</v>
      </c>
      <c r="F44" s="2"/>
      <c r="G44" s="2"/>
      <c r="H44" s="2">
        <f t="shared" si="0"/>
        <v>0.16</v>
      </c>
      <c r="I44" s="2"/>
      <c r="J44" s="2"/>
      <c r="K44" s="2"/>
      <c r="O44" s="2" t="s">
        <v>165</v>
      </c>
      <c r="P44" s="2" t="s">
        <v>65</v>
      </c>
    </row>
    <row r="45" spans="1:16" x14ac:dyDescent="0.35">
      <c r="A45" s="2" t="s">
        <v>66</v>
      </c>
      <c r="B45" s="2">
        <v>3.1999999999999999E-5</v>
      </c>
      <c r="C45" s="2"/>
      <c r="D45" s="2" t="s">
        <v>5</v>
      </c>
      <c r="E45" s="2" t="s">
        <v>152</v>
      </c>
      <c r="F45" s="2"/>
      <c r="G45" s="2"/>
      <c r="H45" s="2">
        <f t="shared" si="0"/>
        <v>3.1999999999999999E-5</v>
      </c>
      <c r="I45" s="2"/>
      <c r="J45" s="2"/>
      <c r="K45" s="2"/>
      <c r="O45" s="2" t="s">
        <v>163</v>
      </c>
      <c r="P45" s="2" t="s">
        <v>99</v>
      </c>
    </row>
    <row r="46" spans="1:16" x14ac:dyDescent="0.35">
      <c r="A46" s="2" t="s">
        <v>67</v>
      </c>
      <c r="B46" s="2">
        <v>3.5999999999999998E-6</v>
      </c>
      <c r="C46" s="2"/>
      <c r="D46" s="2" t="s">
        <v>5</v>
      </c>
      <c r="E46" s="2" t="s">
        <v>152</v>
      </c>
      <c r="F46" s="2"/>
      <c r="G46" s="2"/>
      <c r="H46" s="2">
        <f t="shared" si="0"/>
        <v>3.5999999999999998E-6</v>
      </c>
      <c r="I46" s="2"/>
      <c r="J46" s="2"/>
      <c r="K46" s="2"/>
      <c r="O46" s="2" t="s">
        <v>163</v>
      </c>
      <c r="P46" s="2" t="s">
        <v>100</v>
      </c>
    </row>
    <row r="47" spans="1:16" x14ac:dyDescent="0.35">
      <c r="A47" s="2" t="s">
        <v>70</v>
      </c>
      <c r="B47" s="2">
        <v>5.9999999999999995E-4</v>
      </c>
      <c r="C47" s="2"/>
      <c r="D47" s="2"/>
      <c r="E47" s="2" t="s">
        <v>152</v>
      </c>
      <c r="F47" s="2"/>
      <c r="G47" s="2"/>
      <c r="H47" s="2">
        <f t="shared" si="0"/>
        <v>5.9999999999999995E-4</v>
      </c>
      <c r="I47" s="2"/>
      <c r="J47" s="2"/>
      <c r="K47" s="2"/>
      <c r="O47" s="2" t="s">
        <v>163</v>
      </c>
      <c r="P47" s="2" t="s">
        <v>101</v>
      </c>
    </row>
    <row r="48" spans="1:16" x14ac:dyDescent="0.35">
      <c r="A48" s="2" t="s">
        <v>68</v>
      </c>
      <c r="B48" s="2">
        <v>1.4999999999999999E-4</v>
      </c>
      <c r="C48" s="2"/>
      <c r="D48" s="2" t="s">
        <v>5</v>
      </c>
      <c r="E48" s="2" t="s">
        <v>152</v>
      </c>
      <c r="F48" s="2"/>
      <c r="G48" s="2"/>
      <c r="H48" s="2">
        <f t="shared" si="0"/>
        <v>1.4999999999999999E-4</v>
      </c>
      <c r="I48" s="2"/>
      <c r="J48" s="2"/>
      <c r="K48" s="2"/>
      <c r="O48" s="2" t="s">
        <v>163</v>
      </c>
      <c r="P48" s="2" t="s">
        <v>102</v>
      </c>
    </row>
    <row r="49" spans="1:16" x14ac:dyDescent="0.35">
      <c r="A49" s="2" t="s">
        <v>69</v>
      </c>
      <c r="B49" s="2">
        <v>5.5999999999999999E-5</v>
      </c>
      <c r="C49" s="2">
        <v>5.0000000000000004E-6</v>
      </c>
      <c r="D49" s="2" t="s">
        <v>5</v>
      </c>
      <c r="E49" s="2" t="s">
        <v>152</v>
      </c>
      <c r="F49" s="2"/>
      <c r="G49" s="2"/>
      <c r="H49" s="2">
        <f t="shared" si="0"/>
        <v>5.5999999999999999E-5</v>
      </c>
      <c r="I49" s="2"/>
      <c r="J49" s="2"/>
      <c r="K49" s="2"/>
      <c r="O49" s="2" t="s">
        <v>163</v>
      </c>
      <c r="P49" s="2" t="s">
        <v>103</v>
      </c>
    </row>
    <row r="50" spans="1:16" x14ac:dyDescent="0.35">
      <c r="A50" s="2" t="s">
        <v>71</v>
      </c>
      <c r="B50" s="2">
        <v>1.1000000000000001E-3</v>
      </c>
      <c r="C50" s="2">
        <v>1E-4</v>
      </c>
      <c r="D50" s="2" t="s">
        <v>5</v>
      </c>
      <c r="E50" s="2" t="s">
        <v>152</v>
      </c>
      <c r="F50" s="2"/>
      <c r="G50" s="2"/>
      <c r="H50" s="2">
        <f t="shared" si="0"/>
        <v>1.1000000000000001E-3</v>
      </c>
      <c r="I50" s="2"/>
      <c r="J50" s="2"/>
      <c r="K50" s="2"/>
      <c r="O50" s="2" t="s">
        <v>163</v>
      </c>
      <c r="P50" s="2" t="s">
        <v>104</v>
      </c>
    </row>
    <row r="51" spans="1:16" x14ac:dyDescent="0.35">
      <c r="A51" s="2" t="s">
        <v>93</v>
      </c>
      <c r="B51" s="2">
        <v>1.5</v>
      </c>
      <c r="C51" s="2"/>
      <c r="D51" s="2" t="s">
        <v>5</v>
      </c>
      <c r="E51" s="2" t="s">
        <v>154</v>
      </c>
      <c r="F51" s="2">
        <v>4</v>
      </c>
      <c r="G51" s="2">
        <v>1.2</v>
      </c>
      <c r="H51" s="2">
        <f t="shared" si="0"/>
        <v>1.5</v>
      </c>
      <c r="I51" s="2"/>
      <c r="J51" s="2"/>
      <c r="K51" s="2"/>
      <c r="O51" s="2" t="s">
        <v>170</v>
      </c>
      <c r="P51" s="2" t="s">
        <v>94</v>
      </c>
    </row>
    <row r="52" spans="1:16" x14ac:dyDescent="0.35">
      <c r="A52" s="2" t="s">
        <v>95</v>
      </c>
      <c r="B52" s="2">
        <v>0.5</v>
      </c>
      <c r="C52" s="2"/>
      <c r="D52" s="2" t="s">
        <v>96</v>
      </c>
      <c r="E52" s="2" t="s">
        <v>152</v>
      </c>
      <c r="F52" s="2">
        <v>0.6</v>
      </c>
      <c r="G52" s="2">
        <v>0.2</v>
      </c>
      <c r="H52" s="2">
        <f t="shared" si="0"/>
        <v>0.5</v>
      </c>
      <c r="I52" s="2"/>
      <c r="J52" s="2"/>
      <c r="K52" s="2"/>
      <c r="O52" s="2" t="s">
        <v>176</v>
      </c>
      <c r="P52" s="2" t="s">
        <v>97</v>
      </c>
    </row>
    <row r="53" spans="1:16" x14ac:dyDescent="0.35">
      <c r="A53" s="2" t="s">
        <v>72</v>
      </c>
      <c r="B53" s="2">
        <v>0.7</v>
      </c>
      <c r="C53" s="2"/>
      <c r="D53" s="2" t="s">
        <v>5</v>
      </c>
      <c r="E53" s="1" t="s">
        <v>153</v>
      </c>
      <c r="F53" s="2"/>
      <c r="G53" s="2"/>
      <c r="H53" s="2">
        <f t="shared" si="0"/>
        <v>0.7</v>
      </c>
      <c r="I53" s="2"/>
      <c r="J53" s="2"/>
      <c r="K53" s="2"/>
      <c r="O53" s="2" t="s">
        <v>171</v>
      </c>
      <c r="P53" s="2" t="s">
        <v>73</v>
      </c>
    </row>
    <row r="54" spans="1:16" x14ac:dyDescent="0.35">
      <c r="A54" s="2" t="s">
        <v>84</v>
      </c>
      <c r="B54" s="2">
        <v>0.3</v>
      </c>
      <c r="C54" s="2"/>
      <c r="D54" s="2" t="s">
        <v>5</v>
      </c>
      <c r="E54" s="1" t="s">
        <v>153</v>
      </c>
      <c r="F54" s="2"/>
      <c r="G54" s="2"/>
      <c r="H54" s="2">
        <f t="shared" si="0"/>
        <v>0.3</v>
      </c>
      <c r="I54" s="2"/>
      <c r="J54" s="2"/>
      <c r="K54" s="2"/>
      <c r="O54" s="2" t="s">
        <v>171</v>
      </c>
      <c r="P54" s="2" t="s">
        <v>74</v>
      </c>
    </row>
    <row r="55" spans="1:16" x14ac:dyDescent="0.35">
      <c r="A55" t="s">
        <v>81</v>
      </c>
      <c r="B55">
        <v>0.28999999999999998</v>
      </c>
      <c r="D55" t="s">
        <v>75</v>
      </c>
      <c r="E55" t="s">
        <v>152</v>
      </c>
      <c r="H55" s="2">
        <f t="shared" si="0"/>
        <v>0.28999999999999998</v>
      </c>
      <c r="O55" s="2" t="s">
        <v>173</v>
      </c>
      <c r="P55" t="s">
        <v>76</v>
      </c>
    </row>
    <row r="56" spans="1:16" x14ac:dyDescent="0.35">
      <c r="A56" t="s">
        <v>77</v>
      </c>
      <c r="B56">
        <v>0.97470000000000001</v>
      </c>
      <c r="D56" t="s">
        <v>5</v>
      </c>
      <c r="E56" t="s">
        <v>152</v>
      </c>
      <c r="H56" s="2">
        <f t="shared" si="0"/>
        <v>0.97470000000000001</v>
      </c>
      <c r="O56" s="2" t="s">
        <v>171</v>
      </c>
      <c r="P56" t="s">
        <v>78</v>
      </c>
    </row>
    <row r="57" spans="1:16" x14ac:dyDescent="0.35">
      <c r="A57" t="s">
        <v>89</v>
      </c>
      <c r="B57">
        <v>1.72E-2</v>
      </c>
      <c r="D57" t="s">
        <v>5</v>
      </c>
      <c r="E57" t="s">
        <v>152</v>
      </c>
      <c r="H57" s="2">
        <f t="shared" si="0"/>
        <v>1.72E-2</v>
      </c>
      <c r="O57" t="s">
        <v>173</v>
      </c>
      <c r="P57" t="s">
        <v>90</v>
      </c>
    </row>
    <row r="58" spans="1:16" x14ac:dyDescent="0.35">
      <c r="A58" t="s">
        <v>83</v>
      </c>
      <c r="B58">
        <v>0.4</v>
      </c>
      <c r="D58" t="s">
        <v>5</v>
      </c>
      <c r="E58" t="s">
        <v>152</v>
      </c>
      <c r="H58" s="2">
        <f t="shared" si="0"/>
        <v>0.4</v>
      </c>
      <c r="O58" t="s">
        <v>173</v>
      </c>
      <c r="P58" t="s">
        <v>79</v>
      </c>
    </row>
    <row r="59" spans="1:16" x14ac:dyDescent="0.35">
      <c r="A59" t="s">
        <v>82</v>
      </c>
      <c r="B59">
        <v>6.8999999999999999E-3</v>
      </c>
      <c r="D59" t="s">
        <v>5</v>
      </c>
      <c r="E59" t="s">
        <v>152</v>
      </c>
      <c r="H59" s="2">
        <f t="shared" si="0"/>
        <v>6.8999999999999999E-3</v>
      </c>
      <c r="O59" t="s">
        <v>173</v>
      </c>
      <c r="P59" t="s">
        <v>80</v>
      </c>
    </row>
    <row r="60" spans="1:16" x14ac:dyDescent="0.35">
      <c r="A60" t="s">
        <v>85</v>
      </c>
      <c r="B60">
        <v>7.9000000000000008E-3</v>
      </c>
      <c r="D60" t="s">
        <v>5</v>
      </c>
      <c r="E60" t="s">
        <v>152</v>
      </c>
      <c r="H60" s="2">
        <f t="shared" si="0"/>
        <v>7.9000000000000008E-3</v>
      </c>
      <c r="O60" t="s">
        <v>173</v>
      </c>
      <c r="P60" t="s">
        <v>86</v>
      </c>
    </row>
    <row r="61" spans="1:16" x14ac:dyDescent="0.35">
      <c r="A61" t="s">
        <v>87</v>
      </c>
      <c r="B61">
        <v>0.98939999999999995</v>
      </c>
      <c r="D61" t="s">
        <v>5</v>
      </c>
      <c r="E61" t="s">
        <v>152</v>
      </c>
      <c r="H61" s="2">
        <f t="shared" si="0"/>
        <v>0.98939999999999995</v>
      </c>
      <c r="O61" t="s">
        <v>173</v>
      </c>
      <c r="P61" t="s">
        <v>88</v>
      </c>
    </row>
    <row r="62" spans="1:16" x14ac:dyDescent="0.35">
      <c r="A62" t="s">
        <v>91</v>
      </c>
      <c r="B62">
        <f>B56/B57</f>
        <v>56.668604651162788</v>
      </c>
      <c r="D62" t="s">
        <v>5</v>
      </c>
      <c r="E62" t="s">
        <v>152</v>
      </c>
      <c r="H62" s="2">
        <f t="shared" si="0"/>
        <v>56.668604651162788</v>
      </c>
      <c r="P62" t="s">
        <v>92</v>
      </c>
    </row>
    <row r="63" spans="1:16" x14ac:dyDescent="0.35">
      <c r="A63" t="s">
        <v>105</v>
      </c>
      <c r="B63">
        <v>0.8</v>
      </c>
      <c r="C63">
        <v>0.01</v>
      </c>
      <c r="D63" t="s">
        <v>5</v>
      </c>
      <c r="E63" t="s">
        <v>164</v>
      </c>
      <c r="H63" s="2">
        <f t="shared" si="0"/>
        <v>0.8</v>
      </c>
      <c r="O63" t="s">
        <v>161</v>
      </c>
      <c r="P63" t="s">
        <v>108</v>
      </c>
    </row>
    <row r="64" spans="1:16" x14ac:dyDescent="0.35">
      <c r="A64" t="s">
        <v>106</v>
      </c>
      <c r="B64">
        <v>0.85</v>
      </c>
      <c r="C64">
        <v>0.01</v>
      </c>
      <c r="D64" t="s">
        <v>5</v>
      </c>
      <c r="E64" t="s">
        <v>164</v>
      </c>
      <c r="H64" s="2">
        <f t="shared" si="0"/>
        <v>0.85</v>
      </c>
      <c r="O64" t="s">
        <v>161</v>
      </c>
      <c r="P64" t="s">
        <v>108</v>
      </c>
    </row>
    <row r="65" spans="1:16" x14ac:dyDescent="0.35">
      <c r="A65" t="s">
        <v>107</v>
      </c>
      <c r="B65">
        <v>0.9</v>
      </c>
      <c r="C65">
        <v>0.01</v>
      </c>
      <c r="D65" t="s">
        <v>5</v>
      </c>
      <c r="E65" t="s">
        <v>164</v>
      </c>
      <c r="H65" s="2">
        <f t="shared" si="0"/>
        <v>0.9</v>
      </c>
      <c r="O65" t="s">
        <v>161</v>
      </c>
      <c r="P65" t="s">
        <v>108</v>
      </c>
    </row>
    <row r="66" spans="1:16" x14ac:dyDescent="0.35">
      <c r="A66" t="s">
        <v>109</v>
      </c>
      <c r="B66">
        <v>0.7</v>
      </c>
      <c r="C66">
        <v>0.04</v>
      </c>
      <c r="D66" t="s">
        <v>5</v>
      </c>
      <c r="E66" t="s">
        <v>167</v>
      </c>
      <c r="H66" s="2">
        <f t="shared" si="0"/>
        <v>0.7</v>
      </c>
      <c r="O66" t="s">
        <v>172</v>
      </c>
      <c r="P66" t="s">
        <v>110</v>
      </c>
    </row>
    <row r="67" spans="1:16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O67" s="2"/>
      <c r="P67" s="2"/>
    </row>
    <row r="68" spans="1:16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O68" s="2"/>
      <c r="P68" s="2"/>
    </row>
    <row r="69" spans="1:16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O69" s="2"/>
      <c r="P6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achermann</dc:creator>
  <cp:lastModifiedBy>Achermann  Fabian (IfU, ESD)</cp:lastModifiedBy>
  <dcterms:created xsi:type="dcterms:W3CDTF">2015-06-05T18:17:20Z</dcterms:created>
  <dcterms:modified xsi:type="dcterms:W3CDTF">2023-12-14T15:24:08Z</dcterms:modified>
</cp:coreProperties>
</file>