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lif\OneDrive\Desktop\"/>
    </mc:Choice>
  </mc:AlternateContent>
  <bookViews>
    <workbookView xWindow="0" yWindow="0" windowWidth="20490" windowHeight="7755" activeTab="1"/>
  </bookViews>
  <sheets>
    <sheet name="Process" sheetId="1" r:id="rId1"/>
    <sheet name="Woven" sheetId="2" r:id="rId2"/>
    <sheet name="Printed" sheetId="3" r:id="rId3"/>
    <sheet name="Production planning" sheetId="4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52" i="2" l="1"/>
  <c r="L152" i="2" s="1"/>
  <c r="J151" i="2"/>
  <c r="L151" i="2" s="1"/>
  <c r="L150" i="2"/>
  <c r="D106" i="2"/>
  <c r="E106" i="2"/>
  <c r="F106" i="2"/>
  <c r="G104" i="2"/>
  <c r="G106" i="2" s="1"/>
  <c r="N101" i="2"/>
  <c r="P101" i="2" s="1"/>
  <c r="N100" i="2"/>
  <c r="P100" i="2" s="1"/>
  <c r="P99" i="2"/>
  <c r="F101" i="2"/>
  <c r="F103" i="2" s="1"/>
  <c r="E101" i="2"/>
  <c r="E103" i="2" s="1"/>
  <c r="D101" i="2"/>
  <c r="D103" i="2" s="1"/>
  <c r="G100" i="2"/>
  <c r="H88" i="2"/>
  <c r="P53" i="3"/>
  <c r="P52" i="3"/>
  <c r="P51" i="3"/>
  <c r="L51" i="3"/>
  <c r="M51" i="3" s="1"/>
  <c r="K53" i="3"/>
  <c r="L53" i="3" s="1"/>
  <c r="M53" i="3" s="1"/>
  <c r="K52" i="3"/>
  <c r="L52" i="3" s="1"/>
  <c r="M52" i="3" s="1"/>
  <c r="B40" i="3"/>
  <c r="G101" i="2" l="1"/>
  <c r="G103" i="2" s="1"/>
  <c r="N104" i="4"/>
  <c r="F104" i="4"/>
  <c r="S64" i="4"/>
  <c r="T64" i="4" s="1"/>
  <c r="S57" i="4"/>
  <c r="T57" i="4" s="1"/>
</calcChain>
</file>

<file path=xl/comments1.xml><?xml version="1.0" encoding="utf-8"?>
<comments xmlns="http://schemas.openxmlformats.org/spreadsheetml/2006/main">
  <authors>
    <author/>
  </authors>
  <commentList>
    <comment ref="Q83" authorId="0" shapeId="0">
      <text>
        <r>
          <rPr>
            <sz val="12"/>
            <rFont val="Times New Roman"/>
            <family val="1"/>
          </rPr>
          <t>Mahendiran:
OVE</t>
        </r>
      </text>
    </comment>
    <comment ref="Q84" authorId="0" shapeId="0">
      <text>
        <r>
          <rPr>
            <sz val="12"/>
            <rFont val="Times New Roman"/>
            <family val="1"/>
          </rPr>
          <t>Mahendiran:
OVE</t>
        </r>
      </text>
    </comment>
    <comment ref="Q87" authorId="0" shapeId="0">
      <text>
        <r>
          <rPr>
            <sz val="12"/>
            <rFont val="Times New Roman"/>
            <family val="1"/>
          </rPr>
          <t>Mahendiran:
OVE</t>
        </r>
      </text>
    </comment>
  </commentList>
</comments>
</file>

<file path=xl/sharedStrings.xml><?xml version="1.0" encoding="utf-8"?>
<sst xmlns="http://schemas.openxmlformats.org/spreadsheetml/2006/main" count="1168" uniqueCount="645">
  <si>
    <t xml:space="preserve">Woven Process </t>
  </si>
  <si>
    <t xml:space="preserve">Designing </t>
  </si>
  <si>
    <t>Sample either by pdf  thro mail or Original label will be given by customer</t>
  </si>
  <si>
    <t xml:space="preserve">Designer will decide the quality as per the sample and start designing by giving a design no alloted to that design </t>
  </si>
  <si>
    <r>
      <rPr>
        <sz val="10"/>
        <color rgb="FF000000"/>
        <rFont val="Arial"/>
        <family val="2"/>
      </rPr>
      <t xml:space="preserve">Weaving by Warp &amp; Weft .In general Warp fixed either by </t>
    </r>
    <r>
      <rPr>
        <b/>
        <sz val="10"/>
        <color rgb="FFFF0000"/>
        <rFont val="Cambria"/>
        <family val="2"/>
        <charset val="1"/>
      </rPr>
      <t>White or Black</t>
    </r>
    <r>
      <rPr>
        <sz val="10"/>
        <color rgb="FF000000"/>
        <rFont val="Arial"/>
      </rPr>
      <t xml:space="preserve"> </t>
    </r>
  </si>
  <si>
    <t xml:space="preserve">Weft various color yarns upto 12 colors in a label </t>
  </si>
  <si>
    <t>After designing he gets the total picks consumed for the label .</t>
  </si>
  <si>
    <t xml:space="preserve">Here Pick/cm varies from 22 to 30 decides the heavines and Quality of label </t>
  </si>
  <si>
    <t>More picks Less production</t>
  </si>
  <si>
    <t xml:space="preserve">He decides the width of label as per design and in one meter loom it decides how many repeates will come out at a  time </t>
  </si>
  <si>
    <t>Also he decides what color weft to  put in which needle .</t>
  </si>
  <si>
    <t xml:space="preserve">So design no /color needle/total pick /Total repeats will get it for a labels after desiging </t>
  </si>
  <si>
    <t>This will be entered in a sample card .Design will be transferred to sample section by USB in machine format</t>
  </si>
  <si>
    <t xml:space="preserve">Sample </t>
  </si>
  <si>
    <t xml:space="preserve">As per the design card ,operator will put the weft yarn accoring to the needles decided by the designer </t>
  </si>
  <si>
    <t>While weaving he adjusts the slitter for the selveddges point and he gets the exact width of label .</t>
  </si>
  <si>
    <t xml:space="preserve">He tries to match the exact weft color ,if not he will take 2 to 3 options with nearest colors available in stock </t>
  </si>
  <si>
    <t xml:space="preserve">Sample Card </t>
  </si>
  <si>
    <t>Sample card will be prepared with the  options taken out to</t>
  </si>
  <si>
    <t xml:space="preserve">like A ,B C </t>
  </si>
  <si>
    <t>will be send for approval to the particular customer</t>
  </si>
  <si>
    <t>Purchase</t>
  </si>
  <si>
    <r>
      <rPr>
        <sz val="10"/>
        <color rgb="FF000000"/>
        <rFont val="Arial"/>
        <family val="2"/>
      </rPr>
      <t xml:space="preserve">Purchase order will be released with confirmation of cost and delivery date either by Mail or person along with the </t>
    </r>
    <r>
      <rPr>
        <b/>
        <sz val="10"/>
        <color rgb="FFFF0000"/>
        <rFont val="Cambria"/>
        <family val="2"/>
        <charset val="1"/>
      </rPr>
      <t>APPROVED OPTION either A or B or C</t>
    </r>
  </si>
  <si>
    <t>order</t>
  </si>
  <si>
    <t xml:space="preserve">Production card </t>
  </si>
  <si>
    <r>
      <rPr>
        <sz val="10"/>
        <color rgb="FF000000"/>
        <rFont val="Arial"/>
        <family val="2"/>
      </rPr>
      <t xml:space="preserve">Based on PO, job card ( Production card ) will be prepared in the designated card with all design details lkie </t>
    </r>
    <r>
      <rPr>
        <b/>
        <sz val="10"/>
        <color rgb="FFFF0000"/>
        <rFont val="Cambria"/>
        <family val="2"/>
        <charset val="1"/>
      </rPr>
      <t>PICKS,REPEATS,COLORS to Weave and Qty with size breakups</t>
    </r>
  </si>
  <si>
    <t xml:space="preserve">From Production to Finishing to QC to Packing to  DC to Invoice to Delivery  goes step by step   </t>
  </si>
  <si>
    <t xml:space="preserve">First Start Woven Master </t>
  </si>
  <si>
    <t>MASTERS</t>
  </si>
  <si>
    <t>GST</t>
  </si>
  <si>
    <t xml:space="preserve">Shipping cost </t>
  </si>
  <si>
    <t xml:space="preserve">Customer </t>
  </si>
  <si>
    <t>Shipping Address</t>
  </si>
  <si>
    <t>Pincode</t>
  </si>
  <si>
    <t>GST number</t>
  </si>
  <si>
    <t xml:space="preserve">Contact person </t>
  </si>
  <si>
    <t>Mobile Number</t>
  </si>
  <si>
    <t xml:space="preserve">Mail ID </t>
  </si>
  <si>
    <t>Bankers</t>
  </si>
  <si>
    <t xml:space="preserve">Account No </t>
  </si>
  <si>
    <t>IFSC Code</t>
  </si>
  <si>
    <t>Billing Address</t>
  </si>
  <si>
    <t>Opening balance</t>
  </si>
  <si>
    <t>Credit Period</t>
  </si>
  <si>
    <t>CGST</t>
  </si>
  <si>
    <t>SGST</t>
  </si>
  <si>
    <t>IGST</t>
  </si>
  <si>
    <t>Vendor</t>
  </si>
  <si>
    <t>Bank</t>
  </si>
  <si>
    <t xml:space="preserve">Place </t>
  </si>
  <si>
    <t>Address</t>
  </si>
  <si>
    <t>Bank code</t>
  </si>
  <si>
    <t xml:space="preserve">Admin </t>
  </si>
  <si>
    <t>Name</t>
  </si>
  <si>
    <t>Mobile No</t>
  </si>
  <si>
    <t>Qualification</t>
  </si>
  <si>
    <t xml:space="preserve">Blood Group </t>
  </si>
  <si>
    <t xml:space="preserve">Joined On </t>
  </si>
  <si>
    <t xml:space="preserve">Left on </t>
  </si>
  <si>
    <t xml:space="preserve">Designer </t>
  </si>
  <si>
    <t xml:space="preserve">Sales Rep </t>
  </si>
  <si>
    <t>Loom operator</t>
  </si>
  <si>
    <t>Finishing opeartor</t>
  </si>
  <si>
    <t>Quality checkers</t>
  </si>
  <si>
    <t xml:space="preserve">               Weaving width  Meter</t>
  </si>
  <si>
    <t>Year</t>
  </si>
  <si>
    <t>Notes</t>
  </si>
  <si>
    <t>Machine</t>
  </si>
  <si>
    <t>Folds Available</t>
  </si>
  <si>
    <t>Speed</t>
  </si>
  <si>
    <t xml:space="preserve">Supplier </t>
  </si>
  <si>
    <t xml:space="preserve">Yarn denier </t>
  </si>
  <si>
    <t xml:space="preserve">Shade No </t>
  </si>
  <si>
    <t xml:space="preserve">Yarn Color </t>
  </si>
  <si>
    <t>Color Shade</t>
  </si>
  <si>
    <t xml:space="preserve">Material </t>
  </si>
  <si>
    <t>Types</t>
  </si>
  <si>
    <t>Image</t>
  </si>
  <si>
    <t>Minimum mm</t>
  </si>
  <si>
    <t>White</t>
  </si>
  <si>
    <t xml:space="preserve">Sections </t>
  </si>
  <si>
    <t>Serial no</t>
  </si>
  <si>
    <t xml:space="preserve">Year </t>
  </si>
  <si>
    <t>Black</t>
  </si>
  <si>
    <t xml:space="preserve">Machine </t>
  </si>
  <si>
    <t xml:space="preserve">Folds  available </t>
  </si>
  <si>
    <t>Satin</t>
  </si>
  <si>
    <t>Single Muller</t>
  </si>
  <si>
    <t>AN.2502.2005</t>
  </si>
  <si>
    <t>Double Muller</t>
  </si>
  <si>
    <t>Old Satin Muller</t>
  </si>
  <si>
    <t xml:space="preserve">Asian Muller </t>
  </si>
  <si>
    <t>Asian</t>
  </si>
  <si>
    <t>Airjet MEI</t>
  </si>
  <si>
    <t>Airjet Vapuel</t>
  </si>
  <si>
    <t xml:space="preserve">Airjet Vidali </t>
  </si>
  <si>
    <t>Airjet Satin</t>
  </si>
  <si>
    <t xml:space="preserve">Yarn color </t>
  </si>
  <si>
    <t>Manju Traders</t>
  </si>
  <si>
    <t>2W37</t>
  </si>
  <si>
    <t xml:space="preserve">Flouresent Green </t>
  </si>
  <si>
    <t xml:space="preserve">5 kg cone </t>
  </si>
  <si>
    <t>Ts 155</t>
  </si>
  <si>
    <t>MWS</t>
  </si>
  <si>
    <t>Red Violet</t>
  </si>
  <si>
    <t>2W77</t>
  </si>
  <si>
    <t>Grey</t>
  </si>
  <si>
    <t xml:space="preserve">1.25 kg </t>
  </si>
  <si>
    <t>Mm45</t>
  </si>
  <si>
    <t>Green</t>
  </si>
  <si>
    <t xml:space="preserve">Type of Fold </t>
  </si>
  <si>
    <t>Tafetta</t>
  </si>
  <si>
    <t>Roll Form</t>
  </si>
  <si>
    <t>Damask</t>
  </si>
  <si>
    <t>Cut seal</t>
  </si>
  <si>
    <t>Material</t>
  </si>
  <si>
    <t>Half damask</t>
  </si>
  <si>
    <t>Loop fold</t>
  </si>
  <si>
    <t>Overlap</t>
  </si>
  <si>
    <t>End fold</t>
  </si>
  <si>
    <t>Puller</t>
  </si>
  <si>
    <t>Mitre Fold</t>
  </si>
  <si>
    <t>Diecut</t>
  </si>
  <si>
    <t xml:space="preserve">Book fold </t>
  </si>
  <si>
    <t xml:space="preserve">High Definition </t>
  </si>
  <si>
    <t xml:space="preserve">Tag fold </t>
  </si>
  <si>
    <t xml:space="preserve">T5 weave </t>
  </si>
  <si>
    <t>Ultrasonic Cut</t>
  </si>
  <si>
    <t xml:space="preserve">Ultrasonic Cut fold </t>
  </si>
  <si>
    <t xml:space="preserve">Ultrasonic Slitting </t>
  </si>
  <si>
    <t xml:space="preserve">Diecut </t>
  </si>
  <si>
    <t>Diecut + Non woven</t>
  </si>
  <si>
    <t>Diecut + Non woven+Iron on</t>
  </si>
  <si>
    <t>Diecut + Non woven+Iron on+  Merrowing</t>
  </si>
  <si>
    <t xml:space="preserve">Notes  for each fold </t>
  </si>
  <si>
    <t>Date</t>
  </si>
  <si>
    <t>Auto/choice</t>
  </si>
  <si>
    <t>Customer</t>
  </si>
  <si>
    <t xml:space="preserve">Select from customer Master </t>
  </si>
  <si>
    <t>Customer Grade</t>
  </si>
  <si>
    <t>A/B/C</t>
  </si>
  <si>
    <t>Muller</t>
  </si>
  <si>
    <t>Labels/Hr</t>
  </si>
  <si>
    <t>(speed/total pick)/Repeat x60 x85%</t>
  </si>
  <si>
    <t xml:space="preserve">Label </t>
  </si>
  <si>
    <t>Manual Type</t>
  </si>
  <si>
    <t>Catogery</t>
  </si>
  <si>
    <t>Drop down</t>
  </si>
  <si>
    <t>Design No</t>
  </si>
  <si>
    <t>Manual entry</t>
  </si>
  <si>
    <t>Designer</t>
  </si>
  <si>
    <t>Airjet Vidali</t>
  </si>
  <si>
    <t>800/336 x 30x60x85%</t>
  </si>
  <si>
    <t>Sales Rep</t>
  </si>
  <si>
    <t xml:space="preserve">Airjet </t>
  </si>
  <si>
    <t>700/336 x40x60x85%</t>
  </si>
  <si>
    <t xml:space="preserve">Red </t>
  </si>
  <si>
    <t xml:space="preserve">Loom </t>
  </si>
  <si>
    <t>Finishings</t>
  </si>
  <si>
    <t>Rate Chart</t>
  </si>
  <si>
    <t>Picks/cm</t>
  </si>
  <si>
    <t>Total Pick</t>
  </si>
  <si>
    <t>Blue</t>
  </si>
  <si>
    <t>Denier</t>
  </si>
  <si>
    <t>A</t>
  </si>
  <si>
    <t>B</t>
  </si>
  <si>
    <t>C</t>
  </si>
  <si>
    <t>D</t>
  </si>
  <si>
    <t>E</t>
  </si>
  <si>
    <t>RT 583</t>
  </si>
  <si>
    <t>Xy678</t>
  </si>
  <si>
    <t>75 TS</t>
  </si>
  <si>
    <t>Brown</t>
  </si>
  <si>
    <t xml:space="preserve">Cost </t>
  </si>
  <si>
    <t>RT Exports</t>
  </si>
  <si>
    <t>Disney</t>
  </si>
  <si>
    <t xml:space="preserve">Design No </t>
  </si>
  <si>
    <t>5555E</t>
  </si>
  <si>
    <t>Total picks</t>
  </si>
  <si>
    <t>Repeats</t>
  </si>
  <si>
    <t>Main label</t>
  </si>
  <si>
    <t>M or 28</t>
  </si>
  <si>
    <t>Airjet vidali</t>
  </si>
  <si>
    <t>Airjet</t>
  </si>
  <si>
    <t>Average</t>
  </si>
  <si>
    <t>L  or 30</t>
  </si>
  <si>
    <t>XL  or  32</t>
  </si>
  <si>
    <t>Efficiency</t>
  </si>
  <si>
    <t>Default _ option to change</t>
  </si>
  <si>
    <t>XXL</t>
  </si>
  <si>
    <t xml:space="preserve">Cost/Hr </t>
  </si>
  <si>
    <t>Finishing cost</t>
  </si>
  <si>
    <t>Cost</t>
  </si>
  <si>
    <t>Pick rate</t>
  </si>
  <si>
    <t xml:space="preserve">PRODUCTION Planning   LATER </t>
  </si>
  <si>
    <t>No of labels /Hour =</t>
  </si>
  <si>
    <t xml:space="preserve">(Speed of loom / Total Pick of label)/Repeats * 60 </t>
  </si>
  <si>
    <t xml:space="preserve">(580/733) </t>
  </si>
  <si>
    <t xml:space="preserve">divide by </t>
  </si>
  <si>
    <t xml:space="preserve">1185 pcs per hour </t>
  </si>
  <si>
    <t>25x 60 mts</t>
  </si>
  <si>
    <t>Ink</t>
  </si>
  <si>
    <t>No</t>
  </si>
  <si>
    <t>Cotton</t>
  </si>
  <si>
    <t>Twill</t>
  </si>
  <si>
    <t>Auto</t>
  </si>
  <si>
    <t>PO No</t>
  </si>
  <si>
    <t>S or 26</t>
  </si>
  <si>
    <t>Label</t>
  </si>
  <si>
    <t xml:space="preserve">Qty sizes </t>
  </si>
  <si>
    <t xml:space="preserve">Total qty </t>
  </si>
  <si>
    <t>Time taken HR:MM</t>
  </si>
  <si>
    <t xml:space="preserve">Single </t>
  </si>
  <si>
    <t>Airjet   MEI</t>
  </si>
  <si>
    <t>Total allotted</t>
  </si>
  <si>
    <t>Qty to weave</t>
  </si>
  <si>
    <t>20.03.2021</t>
  </si>
  <si>
    <t>S-1000</t>
  </si>
  <si>
    <t>MOVE</t>
  </si>
  <si>
    <t>M-2500</t>
  </si>
  <si>
    <t>L - 5000</t>
  </si>
  <si>
    <t>7.45/3.00</t>
  </si>
  <si>
    <t>SVK Fashion</t>
  </si>
  <si>
    <t>Croff</t>
  </si>
  <si>
    <t>3.0/2.0</t>
  </si>
  <si>
    <t xml:space="preserve">Sarathy Exports </t>
  </si>
  <si>
    <t>MUSE</t>
  </si>
  <si>
    <t>28-2000</t>
  </si>
  <si>
    <t>30-5000</t>
  </si>
  <si>
    <t>32-7000</t>
  </si>
  <si>
    <t>5.25/3.5</t>
  </si>
  <si>
    <t>25.03.2021</t>
  </si>
  <si>
    <t>15.00/12.00</t>
  </si>
  <si>
    <t xml:space="preserve">All looms should appear While/Black/Satin accordingly </t>
  </si>
  <si>
    <t xml:space="preserve">Select loom and </t>
  </si>
  <si>
    <t>7500/1008</t>
  </si>
  <si>
    <t xml:space="preserve">Total pick= Total speed in RPM run in that shift </t>
  </si>
  <si>
    <t>600 Rpm x60 Mts x12 hrs =432000</t>
  </si>
  <si>
    <t xml:space="preserve">Likewise all looms production should be allotted </t>
  </si>
  <si>
    <t xml:space="preserve">In 12 hrs shift 432000 is 100% Efficiency </t>
  </si>
  <si>
    <t>Single</t>
  </si>
  <si>
    <t xml:space="preserve">Muller </t>
  </si>
  <si>
    <t>Weaver</t>
  </si>
  <si>
    <t xml:space="preserve">Production on  date </t>
  </si>
  <si>
    <t xml:space="preserve">Allotted date </t>
  </si>
  <si>
    <t xml:space="preserve">Delivery date </t>
  </si>
  <si>
    <t>Time  allotted</t>
  </si>
  <si>
    <t xml:space="preserve">Repeats in machine </t>
  </si>
  <si>
    <t xml:space="preserve">Repeats to weave </t>
  </si>
  <si>
    <t xml:space="preserve">Repeats Woven </t>
  </si>
  <si>
    <t xml:space="preserve">Qty woven </t>
  </si>
  <si>
    <t>Day</t>
  </si>
  <si>
    <t>Night</t>
  </si>
  <si>
    <t xml:space="preserve">Starting pick </t>
  </si>
  <si>
    <t>Ending pick</t>
  </si>
  <si>
    <t>Efficiency %</t>
  </si>
  <si>
    <t xml:space="preserve">Excess/ less </t>
  </si>
  <si>
    <t>21.03.2021</t>
  </si>
  <si>
    <t xml:space="preserve">Kalimuthu </t>
  </si>
  <si>
    <t xml:space="preserve">Double Muller </t>
  </si>
  <si>
    <t>ABCD Exports</t>
  </si>
  <si>
    <t>3132S</t>
  </si>
  <si>
    <t>raja</t>
  </si>
  <si>
    <t xml:space="preserve">ON </t>
  </si>
  <si>
    <t xml:space="preserve">Weaving to Finishing </t>
  </si>
  <si>
    <t>We can remodify the report as below and can enter in that</t>
  </si>
  <si>
    <t xml:space="preserve">In Finishing </t>
  </si>
  <si>
    <t xml:space="preserve">Qty with sizes </t>
  </si>
  <si>
    <t xml:space="preserve">Total Woven </t>
  </si>
  <si>
    <t>Excess/Less</t>
  </si>
  <si>
    <t xml:space="preserve">Balance </t>
  </si>
  <si>
    <t xml:space="preserve">To Finish </t>
  </si>
  <si>
    <t xml:space="preserve">Given </t>
  </si>
  <si>
    <t>Finish Executed</t>
  </si>
  <si>
    <t>Total</t>
  </si>
  <si>
    <t>Operator</t>
  </si>
  <si>
    <t xml:space="preserve">Wastage in finishing </t>
  </si>
  <si>
    <t>Shortage           /Excess</t>
  </si>
  <si>
    <t>S-      1000</t>
  </si>
  <si>
    <t>S-       1020</t>
  </si>
  <si>
    <t>S-       950</t>
  </si>
  <si>
    <t>Kailash</t>
  </si>
  <si>
    <t>M-     2500</t>
  </si>
  <si>
    <t>M-      2515</t>
  </si>
  <si>
    <t>M-      2480</t>
  </si>
  <si>
    <t>Raman</t>
  </si>
  <si>
    <t>L -      5000</t>
  </si>
  <si>
    <t>L-       5050</t>
  </si>
  <si>
    <t>L-       5010</t>
  </si>
  <si>
    <t>Muthu/Raman</t>
  </si>
  <si>
    <t>28-     2000</t>
  </si>
  <si>
    <t>28-     2070</t>
  </si>
  <si>
    <t>28-     2020</t>
  </si>
  <si>
    <t>30-     5000</t>
  </si>
  <si>
    <t>30-     5100</t>
  </si>
  <si>
    <t>30-     4950</t>
  </si>
  <si>
    <t>32-     7000</t>
  </si>
  <si>
    <t>32-     7080</t>
  </si>
  <si>
    <t>32-     7005</t>
  </si>
  <si>
    <t xml:space="preserve">Delivery Challan </t>
  </si>
  <si>
    <t xml:space="preserve">Tax Invoice </t>
  </si>
  <si>
    <t xml:space="preserve">Date </t>
  </si>
  <si>
    <t xml:space="preserve">DC No </t>
  </si>
  <si>
    <t>Invoice No</t>
  </si>
  <si>
    <t xml:space="preserve">Selection from finished order </t>
  </si>
  <si>
    <t>Price /pc in INR</t>
  </si>
  <si>
    <t>CGST  6 %</t>
  </si>
  <si>
    <t>SGST  6 %</t>
  </si>
  <si>
    <t xml:space="preserve">Shipping </t>
  </si>
  <si>
    <t>CGST  9 %</t>
  </si>
  <si>
    <t>SGST  9 %</t>
  </si>
  <si>
    <t xml:space="preserve">Total  INR </t>
  </si>
  <si>
    <t xml:space="preserve">Delivery thro </t>
  </si>
  <si>
    <t xml:space="preserve">Van/Hand </t>
  </si>
  <si>
    <t>Loom Name</t>
  </si>
  <si>
    <t>Non woven back</t>
  </si>
  <si>
    <t xml:space="preserve">Iron On </t>
  </si>
  <si>
    <t>RED</t>
  </si>
  <si>
    <t>GREEN</t>
  </si>
  <si>
    <t>BLUE</t>
  </si>
  <si>
    <t>WHITE</t>
  </si>
  <si>
    <t xml:space="preserve">BLACK </t>
  </si>
  <si>
    <t>Make</t>
  </si>
  <si>
    <t xml:space="preserve">Material Quality </t>
  </si>
  <si>
    <t>Woven Edge</t>
  </si>
  <si>
    <t>Double</t>
  </si>
  <si>
    <t>Cotton Grey</t>
  </si>
  <si>
    <t>Cotton White</t>
  </si>
  <si>
    <t>Poly cotton Grey</t>
  </si>
  <si>
    <t>Poly cottonWhite</t>
  </si>
  <si>
    <t xml:space="preserve">Black Satin </t>
  </si>
  <si>
    <t xml:space="preserve">Elite </t>
  </si>
  <si>
    <t>Perfectos</t>
  </si>
  <si>
    <t>Satin  Single Side</t>
  </si>
  <si>
    <t xml:space="preserve">Satin Double Side </t>
  </si>
  <si>
    <t>Delivery date</t>
  </si>
  <si>
    <t xml:space="preserve">Sale Order No </t>
  </si>
  <si>
    <t xml:space="preserve">Folding </t>
  </si>
  <si>
    <t>Front</t>
  </si>
  <si>
    <t>Back</t>
  </si>
  <si>
    <t xml:space="preserve">Qty </t>
  </si>
  <si>
    <t>Length  mm</t>
  </si>
  <si>
    <t>Width mm</t>
  </si>
  <si>
    <t>Total Mts need</t>
  </si>
  <si>
    <t>COLOR</t>
  </si>
  <si>
    <t xml:space="preserve">1. Ink Master </t>
  </si>
  <si>
    <t xml:space="preserve">2. Material  Master </t>
  </si>
  <si>
    <t>4. Fold Master</t>
  </si>
  <si>
    <t>Enter</t>
  </si>
  <si>
    <t>Sarathy</t>
  </si>
  <si>
    <t>Delivery Date</t>
  </si>
  <si>
    <t>Sale Order</t>
  </si>
  <si>
    <t>Ref</t>
  </si>
  <si>
    <t>Folding</t>
  </si>
  <si>
    <t>Colors</t>
  </si>
  <si>
    <t>01.07.2021</t>
  </si>
  <si>
    <t>Roll</t>
  </si>
  <si>
    <t>RED Green</t>
  </si>
  <si>
    <t>TCH</t>
  </si>
  <si>
    <t>03.07.2021</t>
  </si>
  <si>
    <t>Muthu</t>
  </si>
  <si>
    <t xml:space="preserve">Tyvek </t>
  </si>
  <si>
    <t>Stock Mts</t>
  </si>
  <si>
    <t>Order Appeares as below:</t>
  </si>
  <si>
    <t>Loom name</t>
  </si>
  <si>
    <t xml:space="preserve">13.  Loom Master </t>
  </si>
  <si>
    <t xml:space="preserve"> 13.   Loom  Master</t>
  </si>
  <si>
    <t xml:space="preserve">12. Warp Master </t>
  </si>
  <si>
    <t>Sections</t>
  </si>
  <si>
    <t xml:space="preserve">Serial No </t>
  </si>
  <si>
    <t>50 Hz</t>
  </si>
  <si>
    <t>Motor speed</t>
  </si>
  <si>
    <t>Harness</t>
  </si>
  <si>
    <t xml:space="preserve"> </t>
  </si>
  <si>
    <t>Notes (Entry)</t>
  </si>
  <si>
    <t>14. Finishing Machines</t>
  </si>
  <si>
    <t xml:space="preserve">14. Finishing machine Master </t>
  </si>
  <si>
    <t>Willys</t>
  </si>
  <si>
    <t>Flower</t>
  </si>
  <si>
    <t>Serial Nos</t>
  </si>
  <si>
    <t>15.Yarn Master</t>
  </si>
  <si>
    <t xml:space="preserve">17.Fold Master </t>
  </si>
  <si>
    <t xml:space="preserve">15. Yarn Master </t>
  </si>
  <si>
    <t>SEARCH</t>
  </si>
  <si>
    <t>EDIT</t>
  </si>
  <si>
    <t>ENTER</t>
  </si>
  <si>
    <t>Single Side Satin</t>
  </si>
  <si>
    <t xml:space="preserve">Printer </t>
  </si>
  <si>
    <t xml:space="preserve">Finisher </t>
  </si>
  <si>
    <t>RBG</t>
  </si>
  <si>
    <t>28.06.2021</t>
  </si>
  <si>
    <t>29.06.2021</t>
  </si>
  <si>
    <t xml:space="preserve">Report </t>
  </si>
  <si>
    <t>12. Warp Master</t>
  </si>
  <si>
    <t>Reliance</t>
  </si>
  <si>
    <t>Jatta</t>
  </si>
  <si>
    <t>Milap</t>
  </si>
  <si>
    <t>17. Fold Master</t>
  </si>
  <si>
    <t>Warp</t>
  </si>
  <si>
    <t xml:space="preserve">Entry </t>
  </si>
  <si>
    <t>4 color</t>
  </si>
  <si>
    <t>6 color</t>
  </si>
  <si>
    <t>8 color</t>
  </si>
  <si>
    <t>2 color</t>
  </si>
  <si>
    <t>3 color</t>
  </si>
  <si>
    <t xml:space="preserve">Gold fai Flexo </t>
  </si>
  <si>
    <t xml:space="preserve">Goldfai Flexo </t>
  </si>
  <si>
    <t xml:space="preserve">Flower Flexo </t>
  </si>
  <si>
    <t xml:space="preserve">CK Flexo </t>
  </si>
  <si>
    <t xml:space="preserve">Focus Flexo </t>
  </si>
  <si>
    <t xml:space="preserve">Norman </t>
  </si>
  <si>
    <t>Length mm</t>
  </si>
  <si>
    <t>Sq mm</t>
  </si>
  <si>
    <t>Sq Inches</t>
  </si>
  <si>
    <t xml:space="preserve">Print station </t>
  </si>
  <si>
    <t xml:space="preserve">Color </t>
  </si>
  <si>
    <t>Finishing</t>
  </si>
  <si>
    <t>Printed design Card</t>
  </si>
  <si>
    <t xml:space="preserve">Sq Inch Cost </t>
  </si>
  <si>
    <t>20.08.2021</t>
  </si>
  <si>
    <t>21.08.2021</t>
  </si>
  <si>
    <t>30.08.2021</t>
  </si>
  <si>
    <t>Muthu Export</t>
  </si>
  <si>
    <t>Ladelle</t>
  </si>
  <si>
    <t>Norman</t>
  </si>
  <si>
    <t>Panneer</t>
  </si>
  <si>
    <t>Govind</t>
  </si>
  <si>
    <t>Mani</t>
  </si>
  <si>
    <t>Andes</t>
  </si>
  <si>
    <t>Kanna</t>
  </si>
  <si>
    <t>3+1</t>
  </si>
  <si>
    <t xml:space="preserve">Drop </t>
  </si>
  <si>
    <t>DROP</t>
  </si>
  <si>
    <t>Type</t>
  </si>
  <si>
    <t xml:space="preserve">Drop from designer   Master </t>
  </si>
  <si>
    <t xml:space="preserve">Drop  from Rep   Master </t>
  </si>
  <si>
    <t xml:space="preserve">Drop from Printer master </t>
  </si>
  <si>
    <t xml:space="preserve">Front </t>
  </si>
  <si>
    <t xml:space="preserve">Back </t>
  </si>
  <si>
    <t xml:space="preserve">Party PO No </t>
  </si>
  <si>
    <t>Qty Pcs</t>
  </si>
  <si>
    <t xml:space="preserve">Once we entered all orders Stock of each material to be appeared separately to know Stock position at any time  </t>
  </si>
  <si>
    <t xml:space="preserve">IMAGE </t>
  </si>
  <si>
    <t>CK 1</t>
  </si>
  <si>
    <t>CK 2</t>
  </si>
  <si>
    <t xml:space="preserve">5 .Machine master </t>
  </si>
  <si>
    <t xml:space="preserve">6.Cut fold  Machine master </t>
  </si>
  <si>
    <t>take it from Master</t>
  </si>
  <si>
    <t>Grade A B C</t>
  </si>
  <si>
    <t xml:space="preserve">Grade A B C </t>
  </si>
  <si>
    <t>( Generated after  Printed design card daily  entries serially )</t>
  </si>
  <si>
    <t>with seach option</t>
  </si>
  <si>
    <t>2w 27</t>
  </si>
  <si>
    <t>2W 77</t>
  </si>
  <si>
    <t xml:space="preserve">Job card No </t>
  </si>
  <si>
    <t xml:space="preserve">Our Design  No </t>
  </si>
  <si>
    <t xml:space="preserve">Balance Stock </t>
  </si>
  <si>
    <t xml:space="preserve">Options to see Label  namewise, Partywise ,Material wise </t>
  </si>
  <si>
    <t>ORANGE</t>
  </si>
  <si>
    <t xml:space="preserve">Ink changer </t>
  </si>
  <si>
    <t>Flower Cut seal 2</t>
  </si>
  <si>
    <t>Flower cut seal 1</t>
  </si>
  <si>
    <t xml:space="preserve">Gold fai </t>
  </si>
  <si>
    <t>Daily developed designs to be entered</t>
  </si>
  <si>
    <t>AUTO</t>
  </si>
  <si>
    <t xml:space="preserve">OR Either manual fill </t>
  </si>
  <si>
    <t xml:space="preserve">Particular customers label will appear </t>
  </si>
  <si>
    <t xml:space="preserve">Particular companies - designs only should appear </t>
  </si>
  <si>
    <t>AUTO ( length mm  x qty )</t>
  </si>
  <si>
    <t xml:space="preserve">AUTO </t>
  </si>
  <si>
    <t xml:space="preserve">Separate Report </t>
  </si>
  <si>
    <t xml:space="preserve">Name </t>
  </si>
  <si>
    <t>Operator designated</t>
  </si>
  <si>
    <t xml:space="preserve">Mani </t>
  </si>
  <si>
    <t>Rasaiah</t>
  </si>
  <si>
    <t>Bolonath</t>
  </si>
  <si>
    <t xml:space="preserve">Kailash </t>
  </si>
  <si>
    <t>Fold</t>
  </si>
  <si>
    <t xml:space="preserve">Loop fold </t>
  </si>
  <si>
    <t>Cut loop fold</t>
  </si>
  <si>
    <t xml:space="preserve">Ccut seal </t>
  </si>
  <si>
    <t>Karuppusamy</t>
  </si>
  <si>
    <t>Prasanth</t>
  </si>
  <si>
    <t>Rajesh</t>
  </si>
  <si>
    <t>3. Size Master mm</t>
  </si>
  <si>
    <t>Material Size</t>
  </si>
  <si>
    <t xml:space="preserve">MOVE </t>
  </si>
  <si>
    <t>to</t>
  </si>
  <si>
    <t xml:space="preserve">Click Drop down from printer master </t>
  </si>
  <si>
    <t xml:space="preserve">Separate Column for each printer  to enter production details after MOVE to prodcution from Job </t>
  </si>
  <si>
    <t>Qty pcs</t>
  </si>
  <si>
    <t xml:space="preserve">Printed on </t>
  </si>
  <si>
    <t xml:space="preserve">total </t>
  </si>
  <si>
    <t xml:space="preserve">Cut fold by </t>
  </si>
  <si>
    <t xml:space="preserve">Qty Out </t>
  </si>
  <si>
    <t>Wastage</t>
  </si>
  <si>
    <t>Checked by</t>
  </si>
  <si>
    <t xml:space="preserve">Qty out </t>
  </si>
  <si>
    <t xml:space="preserve">Wastage </t>
  </si>
  <si>
    <t xml:space="preserve">delivered on </t>
  </si>
  <si>
    <t>Eswari  drop</t>
  </si>
  <si>
    <t xml:space="preserve">Stock </t>
  </si>
  <si>
    <t xml:space="preserve">Qty part </t>
  </si>
  <si>
    <t>Shortage</t>
  </si>
  <si>
    <t xml:space="preserve">OPTION TO new ADD &amp; EDIT </t>
  </si>
  <si>
    <t>Sampler</t>
  </si>
  <si>
    <t>Sales</t>
  </si>
  <si>
    <t>Cut fold</t>
  </si>
  <si>
    <t>Solid Tint</t>
  </si>
  <si>
    <t>Extras</t>
  </si>
  <si>
    <t>Red</t>
  </si>
  <si>
    <t>Black 5368</t>
  </si>
  <si>
    <t>Type ,Mostly black</t>
  </si>
  <si>
    <t>If we select design no label name should come OR vice versa</t>
  </si>
  <si>
    <t xml:space="preserve">IF we click it should go into Design card forfull appearance </t>
  </si>
  <si>
    <t>customer wise,date wise,width wise</t>
  </si>
  <si>
    <t>Direct</t>
  </si>
  <si>
    <t>Design Cards</t>
  </si>
  <si>
    <t>Report</t>
  </si>
  <si>
    <t xml:space="preserve">Particular desin colors in column wise </t>
  </si>
  <si>
    <t xml:space="preserve">OPTION TO new ADD ,EDIT &amp; cancel </t>
  </si>
  <si>
    <t>length mm</t>
  </si>
  <si>
    <t>S</t>
  </si>
  <si>
    <t>M</t>
  </si>
  <si>
    <t>L</t>
  </si>
  <si>
    <t>XL</t>
  </si>
  <si>
    <t>XXXL</t>
  </si>
  <si>
    <t>XS</t>
  </si>
  <si>
    <t>OPTION TO ADD</t>
  </si>
  <si>
    <t>QTY</t>
  </si>
  <si>
    <t>SIZES      TYPE</t>
  </si>
  <si>
    <t>S or 10-12 Yrs</t>
  </si>
  <si>
    <t>XS or 6-8 Yrs</t>
  </si>
  <si>
    <t>ENTER/EDIT/Cancel</t>
  </si>
  <si>
    <t xml:space="preserve">Once order entred daily ,the below Job card may generate automatically in row column wise </t>
  </si>
  <si>
    <t>After moving job card</t>
  </si>
  <si>
    <t xml:space="preserve">may getting dull or </t>
  </si>
  <si>
    <t>indicate JOB given</t>
  </si>
  <si>
    <t xml:space="preserve">After produced the order qty of  25000 pcs ,order closed and mention CLOSED in the  column </t>
  </si>
  <si>
    <t xml:space="preserve">Production </t>
  </si>
  <si>
    <t>Closed</t>
  </si>
  <si>
    <t xml:space="preserve"> JOB order </t>
  </si>
  <si>
    <t>29.08.2021</t>
  </si>
  <si>
    <t>Melvin</t>
  </si>
  <si>
    <t>28.08.2021</t>
  </si>
  <si>
    <t>Trends Impex</t>
  </si>
  <si>
    <t>01.09.2021</t>
  </si>
  <si>
    <t>kanna</t>
  </si>
  <si>
    <t>karuppusamy</t>
  </si>
  <si>
    <t>Usha</t>
  </si>
  <si>
    <t>01.08.2021</t>
  </si>
  <si>
    <t>Inv</t>
  </si>
  <si>
    <t>WOVEN</t>
  </si>
  <si>
    <t>Common for both woven &amp; Printed</t>
  </si>
  <si>
    <t>Cancel</t>
  </si>
  <si>
    <t>Quality</t>
  </si>
  <si>
    <t xml:space="preserve">Min End fold </t>
  </si>
  <si>
    <t>Max length  mm</t>
  </si>
  <si>
    <t>16.Woven Quality</t>
  </si>
  <si>
    <t>16. Woven Quality</t>
  </si>
  <si>
    <t>Woven Design Card</t>
  </si>
  <si>
    <t xml:space="preserve">Manual Entry </t>
  </si>
  <si>
    <t>Sample Weaver</t>
  </si>
  <si>
    <t>Basic</t>
  </si>
  <si>
    <t>Nonwoven</t>
  </si>
  <si>
    <t>Iron on back</t>
  </si>
  <si>
    <t>TOTAL</t>
  </si>
  <si>
    <t xml:space="preserve">Offered </t>
  </si>
  <si>
    <t xml:space="preserve">Add ons </t>
  </si>
  <si>
    <t xml:space="preserve">OR total cost direct entry option </t>
  </si>
  <si>
    <t>Needle No/Pantone</t>
  </si>
  <si>
    <t>1   cool grey</t>
  </si>
  <si>
    <t>2    153C</t>
  </si>
  <si>
    <t>3    525C</t>
  </si>
  <si>
    <t xml:space="preserve">Upto 12 Column </t>
  </si>
  <si>
    <t>Woven Design Cards</t>
  </si>
  <si>
    <t>( Generated after  Woven  design card daily  entries serially )</t>
  </si>
  <si>
    <t>22.08.2021</t>
  </si>
  <si>
    <t>1535D</t>
  </si>
  <si>
    <t>1536D</t>
  </si>
  <si>
    <t>1537D</t>
  </si>
  <si>
    <t>SathiyaRaj</t>
  </si>
  <si>
    <t>Kannan</t>
  </si>
  <si>
    <t>Jothi</t>
  </si>
  <si>
    <t>Total Area Sq mm</t>
  </si>
  <si>
    <t xml:space="preserve">Sq Inch </t>
  </si>
  <si>
    <t>Cost /sq inch</t>
  </si>
  <si>
    <t xml:space="preserve"> 28              /cm</t>
  </si>
  <si>
    <t xml:space="preserve">Total Repeats </t>
  </si>
  <si>
    <t>Airjet 1.2 Mt</t>
  </si>
  <si>
    <t>Airjet 1.6 mt</t>
  </si>
  <si>
    <t>Manual Entry  /skip</t>
  </si>
  <si>
    <t>Manual Entry /Skip</t>
  </si>
  <si>
    <t>Total Picks</t>
  </si>
  <si>
    <t>25/30/40</t>
  </si>
  <si>
    <t>20-24-32</t>
  </si>
  <si>
    <t>Total Cost</t>
  </si>
  <si>
    <t xml:space="preserve">Purchase order Entry </t>
  </si>
  <si>
    <t>25.08.2021</t>
  </si>
  <si>
    <t>Job No</t>
  </si>
  <si>
    <t>Sugar &amp; Salt</t>
  </si>
  <si>
    <t>2585D</t>
  </si>
  <si>
    <t>Sathiyaraj</t>
  </si>
  <si>
    <t>We load</t>
  </si>
  <si>
    <t xml:space="preserve">Centre fold </t>
  </si>
  <si>
    <t>Jothi Ranjan</t>
  </si>
  <si>
    <t>Purchase Order Entry</t>
  </si>
  <si>
    <t>Salt &amp; Sweet</t>
  </si>
  <si>
    <t>2558D</t>
  </si>
  <si>
    <t xml:space="preserve">No </t>
  </si>
  <si>
    <t xml:space="preserve">Pick Cost  </t>
  </si>
  <si>
    <t xml:space="preserve">Calculations Example </t>
  </si>
  <si>
    <t>(550/336)/25x60x85%=</t>
  </si>
  <si>
    <t>Total picks *  3.5/Total Repeats</t>
  </si>
  <si>
    <t>Pick</t>
  </si>
  <si>
    <t>6-7 Years</t>
  </si>
  <si>
    <t>Yes or No ( option )</t>
  </si>
  <si>
    <t>Loom</t>
  </si>
  <si>
    <t>Time need to weave hrs</t>
  </si>
  <si>
    <t>loom</t>
  </si>
  <si>
    <t>Example _ Muller 15100/2087=7.23 hrs</t>
  </si>
  <si>
    <t xml:space="preserve">Option to change  Efficiency </t>
  </si>
  <si>
    <t>Auto select from Design card</t>
  </si>
  <si>
    <t>If we select customer name and labels many items may be filled</t>
  </si>
  <si>
    <t>label corresponding to customer</t>
  </si>
  <si>
    <t>Auto/Choice</t>
  </si>
  <si>
    <t>Current date/choice</t>
  </si>
  <si>
    <t>Repeats ( auto from card )</t>
  </si>
  <si>
    <t>Qty manual</t>
  </si>
  <si>
    <t xml:space="preserve">Once entered Job card the below to production </t>
  </si>
  <si>
    <t xml:space="preserve">RT Exports </t>
  </si>
  <si>
    <t>2538D</t>
  </si>
  <si>
    <t>K4822</t>
  </si>
  <si>
    <t>23.08.2021</t>
  </si>
  <si>
    <t>6-7 Yrs -350</t>
  </si>
  <si>
    <t>8-9 Yrs-750</t>
  </si>
  <si>
    <t>10-11 Yrs-1200</t>
  </si>
  <si>
    <t>12-13 Yrs-1500</t>
  </si>
  <si>
    <t xml:space="preserve">Woven Production planning </t>
  </si>
  <si>
    <t>Merrowing</t>
  </si>
  <si>
    <t>RT 583  DROP DOWN</t>
  </si>
  <si>
    <t xml:space="preserve">&amp; per hour rate </t>
  </si>
  <si>
    <t>Drop Down</t>
  </si>
  <si>
    <t xml:space="preserve">Total Main Label </t>
  </si>
  <si>
    <t>Toatl Size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</si>
</sst>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mbria"/>
      <family val="2"/>
    </font>
    <font>
      <b/>
      <sz val="13"/>
      <color theme="3"/>
      <name val="Cambria"/>
      <family val="2"/>
    </font>
    <font>
      <b/>
      <sz val="11"/>
      <color theme="3"/>
      <name val="Cambria"/>
      <family val="2"/>
    </font>
    <font>
      <sz val="11"/>
      <color rgb="FF006100"/>
      <name val="Cambria"/>
      <family val="2"/>
    </font>
    <font>
      <sz val="11"/>
      <color rgb="FF9C0006"/>
      <name val="Cambria"/>
      <family val="2"/>
    </font>
    <font>
      <sz val="11"/>
      <color rgb="FF9C6500"/>
      <name val="Cambria"/>
      <family val="2"/>
    </font>
    <font>
      <sz val="11"/>
      <color rgb="FF3F3F76"/>
      <name val="Cambria"/>
      <family val="2"/>
    </font>
    <font>
      <b/>
      <sz val="11"/>
      <color rgb="FF3F3F3F"/>
      <name val="Cambria"/>
      <family val="2"/>
    </font>
    <font>
      <b/>
      <sz val="11"/>
      <color rgb="FFFA7D00"/>
      <name val="Cambria"/>
      <family val="2"/>
    </font>
    <font>
      <sz val="11"/>
      <color rgb="FFFA7D00"/>
      <name val="Cambria"/>
      <family val="2"/>
    </font>
    <font>
      <b/>
      <sz val="11"/>
      <color theme="0"/>
      <name val="Cambria"/>
      <family val="2"/>
    </font>
    <font>
      <sz val="11"/>
      <color rgb="FFFF0000"/>
      <name val="Cambria"/>
      <family val="2"/>
    </font>
    <font>
      <i/>
      <sz val="11"/>
      <color rgb="FF7F7F7F"/>
      <name val="Cambria"/>
      <family val="2"/>
    </font>
    <font>
      <b/>
      <sz val="11"/>
      <color theme="1"/>
      <name val="Cambria"/>
      <family val="2"/>
    </font>
    <font>
      <sz val="11"/>
      <color theme="0"/>
      <name val="Cambria"/>
      <family val="2"/>
    </font>
    <font>
      <sz val="10"/>
      <color rgb="FF000000"/>
      <name val="Arial"/>
      <family val="2"/>
    </font>
    <font>
      <b/>
      <sz val="10"/>
      <color rgb="FFFF0000"/>
      <name val="Cambria"/>
      <family val="2"/>
      <charset val="1"/>
    </font>
    <font>
      <sz val="10"/>
      <color rgb="FF000000"/>
      <name val="Arial"/>
    </font>
    <font>
      <sz val="12"/>
      <name val="Times New Roman"/>
      <family val="1"/>
    </font>
    <font>
      <b/>
      <sz val="11"/>
      <color theme="1"/>
      <name val="Cambria"/>
      <family val="1"/>
    </font>
    <font>
      <sz val="11"/>
      <name val="Cambria"/>
      <family val="2"/>
    </font>
    <font>
      <b/>
      <sz val="11"/>
      <name val="Cambria"/>
      <family val="1"/>
    </font>
    <font>
      <sz val="11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theme="0"/>
      <name val="Cambria"/>
      <family val="1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b/>
      <sz val="9"/>
      <name val="Cambria"/>
      <family val="1"/>
    </font>
    <font>
      <b/>
      <sz val="9"/>
      <color theme="0"/>
      <name val="Cambria"/>
      <family val="1"/>
    </font>
    <font>
      <sz val="9"/>
      <color theme="1"/>
      <name val="Cambria"/>
      <family val="2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D5630D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0">
    <xf numFmtId="0" fontId="0" fillId="0" borderId="0" xfId="0"/>
    <xf numFmtId="0" fontId="0" fillId="0" borderId="0" xfId="0"/>
    <xf numFmtId="0" fontId="0" fillId="33" borderId="0" xfId="0" applyFill="1"/>
    <xf numFmtId="0" fontId="0" fillId="34" borderId="0" xfId="0" applyFill="1"/>
    <xf numFmtId="0" fontId="0" fillId="36" borderId="0" xfId="0" applyFill="1"/>
    <xf numFmtId="0" fontId="0" fillId="38" borderId="0" xfId="0" applyFill="1"/>
    <xf numFmtId="0" fontId="0" fillId="39" borderId="0" xfId="0" applyFill="1"/>
    <xf numFmtId="0" fontId="0" fillId="0" borderId="0" xfId="0" applyAlignment="1">
      <alignment horizontal="left"/>
    </xf>
    <xf numFmtId="0" fontId="0" fillId="46" borderId="0" xfId="0" applyFill="1" applyAlignment="1">
      <alignment horizontal="left"/>
    </xf>
    <xf numFmtId="0" fontId="0" fillId="43" borderId="0" xfId="0" applyFill="1" applyAlignment="1">
      <alignment horizontal="left"/>
    </xf>
    <xf numFmtId="0" fontId="22" fillId="38" borderId="0" xfId="0" applyFont="1" applyFill="1"/>
    <xf numFmtId="0" fontId="22" fillId="33" borderId="0" xfId="0" applyFont="1" applyFill="1" applyAlignment="1">
      <alignment horizontal="left"/>
    </xf>
    <xf numFmtId="0" fontId="0" fillId="33" borderId="0" xfId="0" applyFill="1" applyAlignment="1">
      <alignment horizontal="left"/>
    </xf>
    <xf numFmtId="0" fontId="0" fillId="39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44" borderId="0" xfId="0" applyFill="1" applyAlignment="1">
      <alignment horizontal="left"/>
    </xf>
    <xf numFmtId="0" fontId="0" fillId="36" borderId="0" xfId="0" applyFill="1" applyAlignment="1">
      <alignment horizontal="left"/>
    </xf>
    <xf numFmtId="0" fontId="0" fillId="38" borderId="0" xfId="0" applyFill="1" applyAlignment="1">
      <alignment horizontal="left"/>
    </xf>
    <xf numFmtId="0" fontId="0" fillId="47" borderId="0" xfId="0" applyFill="1" applyAlignment="1">
      <alignment horizontal="left"/>
    </xf>
    <xf numFmtId="0" fontId="0" fillId="48" borderId="0" xfId="0" applyFill="1" applyAlignment="1">
      <alignment horizontal="left"/>
    </xf>
    <xf numFmtId="0" fontId="0" fillId="0" borderId="0" xfId="0"/>
    <xf numFmtId="0" fontId="22" fillId="37" borderId="0" xfId="0" applyFont="1" applyFill="1" applyAlignment="1">
      <alignment horizontal="left"/>
    </xf>
    <xf numFmtId="0" fontId="22" fillId="38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2" fillId="44" borderId="0" xfId="0" applyFont="1" applyFill="1" applyAlignment="1">
      <alignment horizontal="left"/>
    </xf>
    <xf numFmtId="0" fontId="22" fillId="39" borderId="0" xfId="0" applyFont="1" applyFill="1" applyAlignment="1">
      <alignment horizontal="left"/>
    </xf>
    <xf numFmtId="0" fontId="0" fillId="0" borderId="0" xfId="0"/>
    <xf numFmtId="0" fontId="22" fillId="33" borderId="0" xfId="0" applyFont="1" applyFill="1"/>
    <xf numFmtId="0" fontId="0" fillId="0" borderId="0" xfId="0" applyNumberFormat="1"/>
    <xf numFmtId="0" fontId="0" fillId="43" borderId="0" xfId="0" applyFill="1"/>
    <xf numFmtId="0" fontId="0" fillId="33" borderId="0" xfId="0" applyNumberFormat="1" applyFill="1"/>
    <xf numFmtId="0" fontId="0" fillId="52" borderId="0" xfId="0" applyFill="1"/>
    <xf numFmtId="0" fontId="0" fillId="52" borderId="0" xfId="0" applyFill="1" applyAlignment="1">
      <alignment horizontal="left"/>
    </xf>
    <xf numFmtId="0" fontId="0" fillId="44" borderId="0" xfId="0" applyNumberFormat="1" applyFill="1" applyAlignment="1">
      <alignment horizontal="left"/>
    </xf>
    <xf numFmtId="0" fontId="0" fillId="0" borderId="0" xfId="0"/>
    <xf numFmtId="0" fontId="0" fillId="36" borderId="0" xfId="0" applyNumberFormat="1" applyFill="1"/>
    <xf numFmtId="0" fontId="26" fillId="50" borderId="0" xfId="0" applyFont="1" applyFill="1" applyAlignment="1">
      <alignment horizontal="left"/>
    </xf>
    <xf numFmtId="0" fontId="22" fillId="47" borderId="0" xfId="0" applyFont="1" applyFill="1" applyAlignment="1">
      <alignment horizontal="left"/>
    </xf>
    <xf numFmtId="0" fontId="22" fillId="0" borderId="0" xfId="0" applyNumberFormat="1" applyFont="1" applyAlignment="1">
      <alignment horizontal="left"/>
    </xf>
    <xf numFmtId="0" fontId="22" fillId="33" borderId="0" xfId="0" applyFont="1" applyFill="1" applyAlignment="1">
      <alignment horizontal="left" wrapText="1"/>
    </xf>
    <xf numFmtId="0" fontId="27" fillId="54" borderId="0" xfId="0" applyFont="1" applyFill="1" applyAlignment="1">
      <alignment horizontal="left"/>
    </xf>
    <xf numFmtId="0" fontId="0" fillId="38" borderId="0" xfId="0" applyNumberFormat="1" applyFill="1"/>
    <xf numFmtId="0" fontId="0" fillId="37" borderId="0" xfId="0" applyFill="1" applyAlignment="1">
      <alignment horizontal="left"/>
    </xf>
    <xf numFmtId="0" fontId="27" fillId="60" borderId="0" xfId="0" applyFont="1" applyFill="1" applyAlignment="1">
      <alignment horizontal="left"/>
    </xf>
    <xf numFmtId="0" fontId="0" fillId="36" borderId="0" xfId="0" applyNumberFormat="1" applyFill="1" applyAlignment="1">
      <alignment horizontal="left"/>
    </xf>
    <xf numFmtId="0" fontId="0" fillId="38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39" borderId="0" xfId="0" applyNumberFormat="1" applyFill="1" applyAlignment="1">
      <alignment horizontal="left"/>
    </xf>
    <xf numFmtId="0" fontId="22" fillId="38" borderId="0" xfId="0" applyNumberFormat="1" applyFont="1" applyFill="1" applyAlignment="1">
      <alignment horizontal="left"/>
    </xf>
    <xf numFmtId="0" fontId="0" fillId="46" borderId="0" xfId="0" applyNumberFormat="1" applyFill="1" applyAlignment="1">
      <alignment horizontal="left"/>
    </xf>
    <xf numFmtId="0" fontId="0" fillId="34" borderId="0" xfId="0" applyNumberFormat="1" applyFill="1" applyAlignment="1">
      <alignment horizontal="left"/>
    </xf>
    <xf numFmtId="0" fontId="0" fillId="33" borderId="0" xfId="0" applyNumberFormat="1" applyFill="1" applyAlignment="1">
      <alignment horizontal="left"/>
    </xf>
    <xf numFmtId="0" fontId="24" fillId="46" borderId="0" xfId="0" applyFont="1" applyFill="1" applyAlignment="1">
      <alignment horizontal="left"/>
    </xf>
    <xf numFmtId="0" fontId="0" fillId="45" borderId="0" xfId="0" applyFill="1" applyAlignment="1">
      <alignment horizontal="left"/>
    </xf>
    <xf numFmtId="0" fontId="23" fillId="46" borderId="0" xfId="0" applyFont="1" applyFill="1" applyAlignment="1">
      <alignment horizontal="left"/>
    </xf>
    <xf numFmtId="0" fontId="22" fillId="48" borderId="0" xfId="0" applyFont="1" applyFill="1" applyAlignment="1">
      <alignment horizontal="left"/>
    </xf>
    <xf numFmtId="0" fontId="0" fillId="53" borderId="0" xfId="0" applyFill="1" applyAlignment="1">
      <alignment horizontal="left"/>
    </xf>
    <xf numFmtId="0" fontId="0" fillId="56" borderId="0" xfId="0" applyFill="1" applyAlignment="1">
      <alignment horizontal="left"/>
    </xf>
    <xf numFmtId="0" fontId="0" fillId="57" borderId="0" xfId="0" applyFill="1" applyAlignment="1">
      <alignment horizontal="left"/>
    </xf>
    <xf numFmtId="0" fontId="14" fillId="58" borderId="0" xfId="0" applyFont="1" applyFill="1" applyAlignment="1">
      <alignment horizontal="left"/>
    </xf>
    <xf numFmtId="0" fontId="0" fillId="52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22" fillId="43" borderId="0" xfId="0" applyFont="1" applyFill="1" applyAlignment="1">
      <alignment horizontal="left"/>
    </xf>
    <xf numFmtId="0" fontId="27" fillId="53" borderId="0" xfId="0" applyFont="1" applyFill="1" applyAlignment="1">
      <alignment horizontal="left"/>
    </xf>
    <xf numFmtId="0" fontId="0" fillId="47" borderId="0" xfId="0" applyFill="1"/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8" fillId="44" borderId="0" xfId="0" applyFont="1" applyFill="1" applyAlignment="1">
      <alignment horizontal="left"/>
    </xf>
    <xf numFmtId="0" fontId="29" fillId="44" borderId="0" xfId="0" applyFont="1" applyFill="1" applyAlignment="1">
      <alignment horizontal="left"/>
    </xf>
    <xf numFmtId="0" fontId="29" fillId="46" borderId="0" xfId="0" applyNumberFormat="1" applyFont="1" applyFill="1" applyAlignment="1">
      <alignment horizontal="left"/>
    </xf>
    <xf numFmtId="0" fontId="29" fillId="46" borderId="0" xfId="0" applyFont="1" applyFill="1" applyAlignment="1">
      <alignment horizontal="left"/>
    </xf>
    <xf numFmtId="0" fontId="29" fillId="0" borderId="0" xfId="0" applyNumberFormat="1" applyFont="1" applyAlignment="1">
      <alignment horizontal="left"/>
    </xf>
    <xf numFmtId="0" fontId="29" fillId="39" borderId="0" xfId="0" applyNumberFormat="1" applyFont="1" applyFill="1" applyAlignment="1">
      <alignment horizontal="left"/>
    </xf>
    <xf numFmtId="0" fontId="29" fillId="61" borderId="0" xfId="0" applyFont="1" applyFill="1" applyAlignment="1">
      <alignment horizontal="left"/>
    </xf>
    <xf numFmtId="0" fontId="28" fillId="55" borderId="0" xfId="0" applyFont="1" applyFill="1" applyAlignment="1">
      <alignment horizontal="left"/>
    </xf>
    <xf numFmtId="0" fontId="29" fillId="55" borderId="0" xfId="0" applyFont="1" applyFill="1" applyAlignment="1">
      <alignment horizontal="left"/>
    </xf>
    <xf numFmtId="0" fontId="28" fillId="39" borderId="0" xfId="0" applyFont="1" applyFill="1" applyAlignment="1">
      <alignment horizontal="left"/>
    </xf>
    <xf numFmtId="0" fontId="29" fillId="39" borderId="0" xfId="0" applyFont="1" applyFill="1" applyAlignment="1">
      <alignment horizontal="left"/>
    </xf>
    <xf numFmtId="0" fontId="29" fillId="33" borderId="0" xfId="0" applyFont="1" applyFill="1" applyAlignment="1">
      <alignment horizontal="left"/>
    </xf>
    <xf numFmtId="0" fontId="28" fillId="33" borderId="0" xfId="0" applyFont="1" applyFill="1" applyAlignment="1">
      <alignment horizontal="left"/>
    </xf>
    <xf numFmtId="0" fontId="28" fillId="52" borderId="0" xfId="0" applyFont="1" applyFill="1" applyAlignment="1">
      <alignment horizontal="left"/>
    </xf>
    <xf numFmtId="0" fontId="29" fillId="52" borderId="0" xfId="0" applyFont="1" applyFill="1" applyAlignment="1">
      <alignment horizontal="left"/>
    </xf>
    <xf numFmtId="0" fontId="28" fillId="38" borderId="0" xfId="0" applyFont="1" applyFill="1" applyAlignment="1">
      <alignment horizontal="left"/>
    </xf>
    <xf numFmtId="0" fontId="29" fillId="38" borderId="0" xfId="0" applyFont="1" applyFill="1" applyAlignment="1">
      <alignment horizontal="left"/>
    </xf>
    <xf numFmtId="0" fontId="28" fillId="46" borderId="0" xfId="0" applyFont="1" applyFill="1" applyAlignment="1">
      <alignment horizontal="left"/>
    </xf>
    <xf numFmtId="0" fontId="28" fillId="37" borderId="0" xfId="0" applyFont="1" applyFill="1" applyAlignment="1">
      <alignment horizontal="left"/>
    </xf>
    <xf numFmtId="0" fontId="29" fillId="37" borderId="0" xfId="0" applyFont="1" applyFill="1" applyAlignment="1">
      <alignment horizontal="left"/>
    </xf>
    <xf numFmtId="0" fontId="28" fillId="43" borderId="0" xfId="0" applyFont="1" applyFill="1" applyAlignment="1">
      <alignment horizontal="left"/>
    </xf>
    <xf numFmtId="0" fontId="29" fillId="43" borderId="0" xfId="0" applyFont="1" applyFill="1" applyAlignment="1">
      <alignment horizontal="left"/>
    </xf>
    <xf numFmtId="0" fontId="28" fillId="38" borderId="0" xfId="0" applyFont="1" applyFill="1" applyAlignment="1">
      <alignment horizontal="left" wrapText="1"/>
    </xf>
    <xf numFmtId="0" fontId="29" fillId="51" borderId="0" xfId="0" applyFont="1" applyFill="1" applyAlignment="1">
      <alignment horizontal="left"/>
    </xf>
    <xf numFmtId="0" fontId="30" fillId="37" borderId="0" xfId="0" applyFont="1" applyFill="1" applyAlignment="1">
      <alignment horizontal="left"/>
    </xf>
    <xf numFmtId="0" fontId="29" fillId="41" borderId="0" xfId="0" applyFont="1" applyFill="1" applyAlignment="1">
      <alignment horizontal="left"/>
    </xf>
    <xf numFmtId="0" fontId="29" fillId="49" borderId="0" xfId="0" applyFont="1" applyFill="1" applyAlignment="1">
      <alignment horizontal="left"/>
    </xf>
    <xf numFmtId="0" fontId="29" fillId="40" borderId="0" xfId="0" applyFont="1" applyFill="1" applyAlignment="1">
      <alignment horizontal="left"/>
    </xf>
    <xf numFmtId="0" fontId="29" fillId="48" borderId="0" xfId="0" applyFont="1" applyFill="1" applyAlignment="1">
      <alignment horizontal="left"/>
    </xf>
    <xf numFmtId="0" fontId="29" fillId="56" borderId="0" xfId="0" applyFont="1" applyFill="1" applyAlignment="1">
      <alignment horizontal="left"/>
    </xf>
    <xf numFmtId="0" fontId="29" fillId="59" borderId="0" xfId="0" applyFont="1" applyFill="1" applyAlignment="1">
      <alignment horizontal="left"/>
    </xf>
    <xf numFmtId="0" fontId="29" fillId="58" borderId="0" xfId="0" applyFont="1" applyFill="1" applyAlignment="1">
      <alignment horizontal="left"/>
    </xf>
    <xf numFmtId="0" fontId="29" fillId="0" borderId="0" xfId="0" applyFont="1"/>
    <xf numFmtId="14" fontId="29" fillId="0" borderId="0" xfId="0" applyNumberFormat="1" applyFont="1" applyAlignment="1">
      <alignment horizontal="left"/>
    </xf>
    <xf numFmtId="0" fontId="28" fillId="38" borderId="0" xfId="0" applyFont="1" applyFill="1"/>
    <xf numFmtId="0" fontId="29" fillId="38" borderId="0" xfId="0" applyFont="1" applyFill="1"/>
    <xf numFmtId="0" fontId="29" fillId="35" borderId="0" xfId="0" applyFont="1" applyFill="1" applyAlignment="1">
      <alignment horizontal="left"/>
    </xf>
    <xf numFmtId="0" fontId="29" fillId="34" borderId="0" xfId="0" applyFont="1" applyFill="1" applyAlignment="1">
      <alignment horizontal="left"/>
    </xf>
    <xf numFmtId="0" fontId="28" fillId="35" borderId="0" xfId="0" applyFont="1" applyFill="1" applyAlignment="1">
      <alignment horizontal="left"/>
    </xf>
    <xf numFmtId="0" fontId="29" fillId="42" borderId="0" xfId="0" applyFont="1" applyFill="1" applyAlignment="1">
      <alignment horizontal="left"/>
    </xf>
    <xf numFmtId="0" fontId="28" fillId="42" borderId="0" xfId="0" applyFont="1" applyFill="1" applyAlignment="1">
      <alignment horizontal="left"/>
    </xf>
    <xf numFmtId="0" fontId="29" fillId="50" borderId="0" xfId="0" applyFont="1" applyFill="1" applyAlignment="1">
      <alignment horizontal="left"/>
    </xf>
    <xf numFmtId="0" fontId="29" fillId="36" borderId="0" xfId="0" applyFont="1" applyFill="1" applyAlignment="1">
      <alignment horizontal="left"/>
    </xf>
    <xf numFmtId="0" fontId="28" fillId="36" borderId="0" xfId="0" applyFont="1" applyFill="1" applyAlignment="1">
      <alignment horizontal="left"/>
    </xf>
    <xf numFmtId="0" fontId="28" fillId="59" borderId="0" xfId="0" applyFont="1" applyFill="1" applyAlignment="1">
      <alignment horizontal="left"/>
    </xf>
    <xf numFmtId="1" fontId="29" fillId="0" borderId="0" xfId="0" applyNumberFormat="1" applyFont="1" applyAlignment="1">
      <alignment horizontal="left"/>
    </xf>
    <xf numFmtId="0" fontId="29" fillId="0" borderId="0" xfId="0" applyFont="1" applyAlignment="1">
      <alignment horizontal="right"/>
    </xf>
    <xf numFmtId="0" fontId="29" fillId="39" borderId="0" xfId="0" applyFont="1" applyFill="1"/>
    <xf numFmtId="0" fontId="29" fillId="62" borderId="0" xfId="0" applyFont="1" applyFill="1" applyAlignment="1">
      <alignment horizontal="left"/>
    </xf>
    <xf numFmtId="0" fontId="28" fillId="62" borderId="0" xfId="0" applyFont="1" applyFill="1" applyAlignment="1">
      <alignment horizontal="left"/>
    </xf>
    <xf numFmtId="0" fontId="29" fillId="63" borderId="0" xfId="0" applyFont="1" applyFill="1" applyAlignment="1">
      <alignment horizontal="left"/>
    </xf>
    <xf numFmtId="2" fontId="28" fillId="43" borderId="0" xfId="0" applyNumberFormat="1" applyFont="1" applyFill="1" applyAlignment="1">
      <alignment horizontal="left"/>
    </xf>
    <xf numFmtId="2" fontId="28" fillId="37" borderId="0" xfId="0" applyNumberFormat="1" applyFont="1" applyFill="1" applyAlignment="1">
      <alignment horizontal="left"/>
    </xf>
    <xf numFmtId="0" fontId="29" fillId="47" borderId="0" xfId="0" applyFont="1" applyFill="1" applyAlignment="1">
      <alignment horizontal="left"/>
    </xf>
    <xf numFmtId="0" fontId="31" fillId="60" borderId="0" xfId="0" applyFont="1" applyFill="1" applyAlignment="1">
      <alignment horizontal="left"/>
    </xf>
    <xf numFmtId="0" fontId="31" fillId="60" borderId="0" xfId="0" applyFont="1" applyFill="1" applyAlignment="1">
      <alignment horizontal="right"/>
    </xf>
    <xf numFmtId="0" fontId="29" fillId="0" borderId="0" xfId="0" applyFont="1" applyAlignment="1">
      <alignment horizontal="center"/>
    </xf>
    <xf numFmtId="0" fontId="32" fillId="0" borderId="0" xfId="0" applyFont="1"/>
    <xf numFmtId="14" fontId="29" fillId="50" borderId="0" xfId="0" applyNumberFormat="1" applyFont="1" applyFill="1" applyAlignment="1">
      <alignment horizontal="left"/>
    </xf>
    <xf numFmtId="0" fontId="32" fillId="50" borderId="0" xfId="0" applyFont="1" applyFill="1"/>
    <xf numFmtId="0" fontId="32" fillId="62" borderId="0" xfId="0" applyFont="1" applyFill="1"/>
    <xf numFmtId="0" fontId="25" fillId="47" borderId="0" xfId="0" applyFont="1" applyFill="1" applyAlignment="1">
      <alignment horizontal="left"/>
    </xf>
    <xf numFmtId="0" fontId="28" fillId="63" borderId="0" xfId="0" applyFont="1" applyFill="1" applyAlignment="1">
      <alignment horizontal="left"/>
    </xf>
    <xf numFmtId="0" fontId="28" fillId="47" borderId="0" xfId="0" applyFont="1" applyFill="1" applyAlignment="1">
      <alignment horizontal="left"/>
    </xf>
    <xf numFmtId="0" fontId="28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44" borderId="0" xfId="0" applyFont="1" applyFill="1" applyAlignment="1">
      <alignment horizontal="left"/>
    </xf>
    <xf numFmtId="0" fontId="28" fillId="43" borderId="0" xfId="0" applyFont="1" applyFill="1" applyAlignment="1">
      <alignment horizontal="left"/>
    </xf>
    <xf numFmtId="0" fontId="0" fillId="44" borderId="0" xfId="0" applyFill="1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5630D"/>
      <color rgb="FFFFFFCC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365040</xdr:colOff>
      <xdr:row>0</xdr:row>
      <xdr:rowOff>67680</xdr:rowOff>
    </xdr:from>
    <xdr:to>
      <xdr:col>13</xdr:col>
      <xdr:colOff>477360</xdr:colOff>
      <xdr:row>10</xdr:row>
      <xdr:rowOff>108360</xdr:rowOff>
    </xdr:to>
    <xdr:pic>
      <xdr:nvPicPr>
        <xdr:cNvPr id="2" name="618372200027553365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844920" y="67680"/>
          <a:ext cx="1768320" cy="169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573480</xdr:colOff>
      <xdr:row>10</xdr:row>
      <xdr:rowOff>5760</xdr:rowOff>
    </xdr:from>
    <xdr:to>
      <xdr:col>13</xdr:col>
      <xdr:colOff>360000</xdr:colOff>
      <xdr:row>20</xdr:row>
      <xdr:rowOff>128160</xdr:rowOff>
    </xdr:to>
    <xdr:pic>
      <xdr:nvPicPr>
        <xdr:cNvPr id="3" name="6183722000275533653"/>
        <xdr:cNvPicPr/>
      </xdr:nvPicPr>
      <xdr:blipFill>
        <a:blip xmlns:r="http://schemas.openxmlformats.org/officeDocument/2006/relationships" r:embed="rId2"/>
        <a:stretch/>
      </xdr:blipFill>
      <xdr:spPr>
        <a:xfrm>
          <a:off x="9225000" y="1659240"/>
          <a:ext cx="2270880" cy="1747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583560</xdr:colOff>
      <xdr:row>25</xdr:row>
      <xdr:rowOff>141480</xdr:rowOff>
    </xdr:from>
    <xdr:to>
      <xdr:col>13</xdr:col>
      <xdr:colOff>251280</xdr:colOff>
      <xdr:row>40</xdr:row>
      <xdr:rowOff>60840</xdr:rowOff>
    </xdr:to>
    <xdr:pic>
      <xdr:nvPicPr>
        <xdr:cNvPr id="4" name="6183722000275533655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080" y="4233240"/>
          <a:ext cx="3808080" cy="2357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536710</xdr:colOff>
      <xdr:row>36</xdr:row>
      <xdr:rowOff>134607</xdr:rowOff>
    </xdr:from>
    <xdr:to>
      <xdr:col>9</xdr:col>
      <xdr:colOff>818147</xdr:colOff>
      <xdr:row>45</xdr:row>
      <xdr:rowOff>3744</xdr:rowOff>
    </xdr:to>
    <xdr:pic>
      <xdr:nvPicPr>
        <xdr:cNvPr id="3" name="6183722000275533653"/>
        <xdr:cNvPicPr/>
      </xdr:nvPicPr>
      <xdr:blipFill>
        <a:blip xmlns:r="http://schemas.openxmlformats.org/officeDocument/2006/relationships" r:embed="rId1"/>
        <a:stretch/>
      </xdr:blipFill>
      <xdr:spPr>
        <a:xfrm>
          <a:off x="7644517" y="6865008"/>
          <a:ext cx="2042663" cy="164833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199671</xdr:colOff>
      <xdr:row>125</xdr:row>
      <xdr:rowOff>130989</xdr:rowOff>
    </xdr:from>
    <xdr:to>
      <xdr:col>4</xdr:col>
      <xdr:colOff>16824</xdr:colOff>
      <xdr:row>135</xdr:row>
      <xdr:rowOff>42330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1693" y="18389574"/>
          <a:ext cx="699617" cy="1452150"/>
        </a:xfrm>
        <a:prstGeom prst="rect">
          <a:avLst/>
        </a:prstGeom>
      </xdr:spPr>
    </xdr:pic>
    <xdr:clientData/>
  </xdr:twoCellAnchor>
  <xdr:twoCellAnchor editAs="oneCell">
    <xdr:from>
      <xdr:col>8</xdr:col>
      <xdr:colOff>71887</xdr:colOff>
      <xdr:row>66</xdr:row>
      <xdr:rowOff>126762</xdr:rowOff>
    </xdr:from>
    <xdr:to>
      <xdr:col>8</xdr:col>
      <xdr:colOff>770448</xdr:colOff>
      <xdr:row>76</xdr:row>
      <xdr:rowOff>39426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6981" y="12275630"/>
          <a:ext cx="698560" cy="1440257"/>
        </a:xfrm>
        <a:prstGeom prst="rect">
          <a:avLst/>
        </a:prstGeom>
      </xdr:spPr>
    </xdr:pic>
    <xdr:clientData/>
  </xdr:twoCellAnchor>
  <xdr:twoCellAnchor>
    <xdr:from>
      <xdr:col>4</xdr:col>
      <xdr:colOff>646981</xdr:colOff>
      <xdr:row>126</xdr:row>
      <xdr:rowOff>107830</xdr:rowOff>
    </xdr:from>
    <xdr:to>
      <xdr:col>4</xdr:col>
      <xdr:colOff>771734</xdr:colOff>
      <xdr:row>128</xdr:row>
      <xdr:rowOff>35944</xdr:rowOff>
    </xdr:to>
    <xdr:sp macro="" textlink="">
      <xdr:nvSpPr>
        <xdr:cNvPr id="8" name="Down Arrow 7"/>
        <xdr:cNvSpPr/>
      </xdr:nvSpPr>
      <xdr:spPr>
        <a:xfrm rot="16200000">
          <a:off x="5130395" y="21728308"/>
          <a:ext cx="233633" cy="12475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422336</xdr:colOff>
      <xdr:row>19</xdr:row>
      <xdr:rowOff>8987</xdr:rowOff>
    </xdr:from>
    <xdr:to>
      <xdr:col>11</xdr:col>
      <xdr:colOff>547089</xdr:colOff>
      <xdr:row>20</xdr:row>
      <xdr:rowOff>89859</xdr:rowOff>
    </xdr:to>
    <xdr:sp macro="" textlink="">
      <xdr:nvSpPr>
        <xdr:cNvPr id="11" name="Down Arrow 10"/>
        <xdr:cNvSpPr/>
      </xdr:nvSpPr>
      <xdr:spPr>
        <a:xfrm rot="16200000">
          <a:off x="10944241" y="3379204"/>
          <a:ext cx="233632" cy="12475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1033373</xdr:colOff>
      <xdr:row>31</xdr:row>
      <xdr:rowOff>26957</xdr:rowOff>
    </xdr:from>
    <xdr:to>
      <xdr:col>7</xdr:col>
      <xdr:colOff>101719</xdr:colOff>
      <xdr:row>40</xdr:row>
      <xdr:rowOff>135574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5873" y="5454410"/>
          <a:ext cx="997428" cy="1726070"/>
        </a:xfrm>
        <a:prstGeom prst="rect">
          <a:avLst/>
        </a:prstGeom>
      </xdr:spPr>
    </xdr:pic>
    <xdr:clientData/>
  </xdr:twoCellAnchor>
  <xdr:twoCellAnchor>
    <xdr:from>
      <xdr:col>4</xdr:col>
      <xdr:colOff>800265</xdr:colOff>
      <xdr:row>40</xdr:row>
      <xdr:rowOff>170207</xdr:rowOff>
    </xdr:from>
    <xdr:to>
      <xdr:col>4</xdr:col>
      <xdr:colOff>925018</xdr:colOff>
      <xdr:row>42</xdr:row>
      <xdr:rowOff>44405</xdr:rowOff>
    </xdr:to>
    <xdr:sp macro="" textlink="">
      <xdr:nvSpPr>
        <xdr:cNvPr id="3" name="Down Arrow 2"/>
        <xdr:cNvSpPr/>
      </xdr:nvSpPr>
      <xdr:spPr>
        <a:xfrm rot="5400000">
          <a:off x="4555826" y="7269552"/>
          <a:ext cx="233632" cy="12475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143773</xdr:colOff>
      <xdr:row>57</xdr:row>
      <xdr:rowOff>117776</xdr:rowOff>
    </xdr:from>
    <xdr:to>
      <xdr:col>10</xdr:col>
      <xdr:colOff>844669</xdr:colOff>
      <xdr:row>64</xdr:row>
      <xdr:rowOff>72672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5259" y="10289757"/>
          <a:ext cx="700896" cy="1212915"/>
        </a:xfrm>
        <a:prstGeom prst="rect">
          <a:avLst/>
        </a:prstGeom>
      </xdr:spPr>
    </xdr:pic>
    <xdr:clientData/>
  </xdr:twoCellAnchor>
  <xdr:twoCellAnchor>
    <xdr:from>
      <xdr:col>2</xdr:col>
      <xdr:colOff>431322</xdr:colOff>
      <xdr:row>66</xdr:row>
      <xdr:rowOff>1</xdr:rowOff>
    </xdr:from>
    <xdr:to>
      <xdr:col>2</xdr:col>
      <xdr:colOff>556075</xdr:colOff>
      <xdr:row>67</xdr:row>
      <xdr:rowOff>53916</xdr:rowOff>
    </xdr:to>
    <xdr:sp macro="" textlink="">
      <xdr:nvSpPr>
        <xdr:cNvPr id="5" name="Down Arrow 4"/>
        <xdr:cNvSpPr/>
      </xdr:nvSpPr>
      <xdr:spPr>
        <a:xfrm rot="16200000">
          <a:off x="2389713" y="11502412"/>
          <a:ext cx="233632" cy="12475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3078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3076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3074" name="_x0000_t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390525</xdr:colOff>
      <xdr:row>52</xdr:row>
      <xdr:rowOff>114300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10" zoomScaleNormal="100" zoomScalePageLayoutView="60" workbookViewId="0"/>
  </sheetViews>
  <sheetFormatPr defaultRowHeight="14.25" x14ac:dyDescent="0.2"/>
  <cols>
    <col min="1" max="1" width="18.625" customWidth="1"/>
    <col min="2" max="5" width="11.75" customWidth="1"/>
    <col min="6" max="6" width="10.125" customWidth="1"/>
    <col min="7" max="1025" width="11.75" customWidth="1"/>
  </cols>
  <sheetData>
    <row r="1" spans="1:9" x14ac:dyDescent="0.2">
      <c r="E1" t="s">
        <v>0</v>
      </c>
    </row>
    <row r="2" spans="1:9" x14ac:dyDescent="0.2">
      <c r="A2" t="s">
        <v>1</v>
      </c>
    </row>
    <row r="3" spans="1:9" x14ac:dyDescent="0.2">
      <c r="B3" t="s">
        <v>2</v>
      </c>
    </row>
    <row r="4" spans="1:9" x14ac:dyDescent="0.2">
      <c r="B4" t="s">
        <v>3</v>
      </c>
    </row>
    <row r="5" spans="1:9" x14ac:dyDescent="0.2">
      <c r="B5" t="s">
        <v>4</v>
      </c>
    </row>
    <row r="6" spans="1:9" x14ac:dyDescent="0.2">
      <c r="B6" t="s">
        <v>5</v>
      </c>
    </row>
    <row r="7" spans="1:9" x14ac:dyDescent="0.2">
      <c r="B7" t="s">
        <v>6</v>
      </c>
    </row>
    <row r="8" spans="1:9" x14ac:dyDescent="0.2">
      <c r="B8" t="s">
        <v>7</v>
      </c>
      <c r="I8" t="s">
        <v>8</v>
      </c>
    </row>
    <row r="9" spans="1:9" x14ac:dyDescent="0.2">
      <c r="B9" t="s">
        <v>9</v>
      </c>
    </row>
    <row r="10" spans="1:9" x14ac:dyDescent="0.2">
      <c r="B10" t="s">
        <v>10</v>
      </c>
    </row>
    <row r="11" spans="1:9" x14ac:dyDescent="0.2">
      <c r="B11" t="s">
        <v>11</v>
      </c>
    </row>
    <row r="12" spans="1:9" x14ac:dyDescent="0.2">
      <c r="B12" t="s">
        <v>12</v>
      </c>
    </row>
    <row r="14" spans="1:9" x14ac:dyDescent="0.2">
      <c r="A14" t="s">
        <v>13</v>
      </c>
    </row>
    <row r="15" spans="1:9" x14ac:dyDescent="0.2">
      <c r="B15" t="s">
        <v>14</v>
      </c>
    </row>
    <row r="16" spans="1:9" x14ac:dyDescent="0.2">
      <c r="B16" t="s">
        <v>15</v>
      </c>
    </row>
    <row r="17" spans="1:8" x14ac:dyDescent="0.2">
      <c r="B17" t="s">
        <v>16</v>
      </c>
    </row>
    <row r="19" spans="1:8" x14ac:dyDescent="0.2">
      <c r="A19" t="s">
        <v>17</v>
      </c>
    </row>
    <row r="21" spans="1:8" x14ac:dyDescent="0.2">
      <c r="B21" t="s">
        <v>18</v>
      </c>
      <c r="G21" t="s">
        <v>19</v>
      </c>
      <c r="H21" t="s">
        <v>20</v>
      </c>
    </row>
    <row r="23" spans="1:8" x14ac:dyDescent="0.2">
      <c r="A23" t="s">
        <v>21</v>
      </c>
      <c r="B23" t="s">
        <v>22</v>
      </c>
    </row>
    <row r="24" spans="1:8" x14ac:dyDescent="0.2">
      <c r="A24" t="s">
        <v>23</v>
      </c>
    </row>
    <row r="26" spans="1:8" x14ac:dyDescent="0.2">
      <c r="A26" t="s">
        <v>24</v>
      </c>
      <c r="B26" t="s">
        <v>25</v>
      </c>
    </row>
    <row r="28" spans="1:8" x14ac:dyDescent="0.2">
      <c r="A28" t="s">
        <v>26</v>
      </c>
    </row>
    <row r="47" spans="4:4" x14ac:dyDescent="0.2">
      <c r="D47" t="s">
        <v>27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abSelected="1" topLeftCell="A64" zoomScale="98" zoomScaleNormal="98" zoomScalePageLayoutView="60" workbookViewId="0">
      <selection activeCell="M140" sqref="M140"/>
    </sheetView>
  </sheetViews>
  <sheetFormatPr defaultRowHeight="12" x14ac:dyDescent="0.2"/>
  <cols>
    <col min="1" max="1" width="14" style="68" customWidth="1"/>
    <col min="2" max="2" width="19.5" style="68" customWidth="1"/>
    <col min="3" max="3" width="10.25" style="68" customWidth="1"/>
    <col min="4" max="4" width="11.625" style="68" customWidth="1"/>
    <col min="5" max="5" width="15.75" style="68" customWidth="1"/>
    <col min="6" max="6" width="11.875" style="68" customWidth="1"/>
    <col min="7" max="7" width="10.125" style="68" customWidth="1"/>
    <col min="8" max="8" width="10.5" style="68" customWidth="1"/>
    <col min="9" max="9" width="12.625" style="68" customWidth="1"/>
    <col min="10" max="10" width="11" style="68" customWidth="1"/>
    <col min="11" max="11" width="12.375" style="68" customWidth="1"/>
    <col min="12" max="12" width="8.875" style="68" customWidth="1"/>
    <col min="13" max="13" width="9.375" style="68" customWidth="1"/>
    <col min="14" max="14" width="9.625" style="68" customWidth="1"/>
    <col min="15" max="15" width="8" style="68" customWidth="1"/>
    <col min="16" max="16" width="11.125" style="68" customWidth="1"/>
    <col min="17" max="17" width="12.375" style="68" customWidth="1"/>
    <col min="18" max="18" width="13.25" style="68" customWidth="1"/>
    <col min="19" max="19" width="9.625" style="68" customWidth="1"/>
    <col min="20" max="20" width="11.25" style="68" customWidth="1"/>
    <col min="21" max="21" width="11" style="68" customWidth="1"/>
    <col min="22" max="22" width="13.5" style="68" customWidth="1"/>
    <col min="23" max="23" width="14" style="68" customWidth="1"/>
    <col min="24" max="24" width="10.875" style="68" customWidth="1"/>
    <col min="25" max="25" width="13.625" style="68" customWidth="1"/>
    <col min="26" max="26" width="8.75" style="68" customWidth="1"/>
    <col min="27" max="27" width="9.25" style="68" customWidth="1"/>
    <col min="28" max="1023" width="15.75" style="68" customWidth="1"/>
    <col min="1024" max="1025" width="11.5" style="68"/>
    <col min="1026" max="16384" width="9" style="68"/>
  </cols>
  <sheetData>
    <row r="1" spans="1:30" x14ac:dyDescent="0.2">
      <c r="A1" s="67" t="s">
        <v>28</v>
      </c>
      <c r="W1" s="135" t="s">
        <v>29</v>
      </c>
      <c r="X1" s="135"/>
      <c r="Y1" s="135"/>
      <c r="Z1" s="135"/>
      <c r="AA1" s="135"/>
      <c r="AB1" s="135" t="s">
        <v>30</v>
      </c>
      <c r="AC1" s="135"/>
      <c r="AD1" s="135"/>
    </row>
    <row r="2" spans="1:30" ht="17.45" customHeight="1" x14ac:dyDescent="0.2">
      <c r="A2" s="70" t="s">
        <v>31</v>
      </c>
      <c r="B2" s="71" t="s">
        <v>32</v>
      </c>
      <c r="C2" s="71" t="s">
        <v>33</v>
      </c>
      <c r="D2" s="71" t="s">
        <v>34</v>
      </c>
      <c r="E2" s="71" t="s">
        <v>35</v>
      </c>
      <c r="F2" s="71"/>
      <c r="G2" s="71" t="s">
        <v>36</v>
      </c>
      <c r="H2" s="71" t="s">
        <v>37</v>
      </c>
      <c r="I2" s="71" t="s">
        <v>38</v>
      </c>
      <c r="J2" s="71" t="s">
        <v>39</v>
      </c>
      <c r="K2" s="71"/>
      <c r="L2" s="71"/>
      <c r="M2" s="71" t="s">
        <v>40</v>
      </c>
      <c r="N2" s="71" t="s">
        <v>41</v>
      </c>
      <c r="P2" s="68" t="s">
        <v>42</v>
      </c>
      <c r="Q2" s="68" t="s">
        <v>43</v>
      </c>
      <c r="T2" s="68" t="s">
        <v>448</v>
      </c>
      <c r="U2" s="68" t="s">
        <v>44</v>
      </c>
      <c r="V2" s="68" t="s">
        <v>45</v>
      </c>
      <c r="Y2" s="68" t="s">
        <v>46</v>
      </c>
      <c r="Z2" s="68" t="s">
        <v>44</v>
      </c>
      <c r="AA2" s="68" t="s">
        <v>45</v>
      </c>
      <c r="AB2" s="68" t="s">
        <v>46</v>
      </c>
    </row>
    <row r="3" spans="1:30" ht="17.45" customHeight="1" x14ac:dyDescent="0.2">
      <c r="A3" s="70" t="s">
        <v>47</v>
      </c>
      <c r="B3" s="71" t="s">
        <v>32</v>
      </c>
      <c r="C3" s="71" t="s">
        <v>33</v>
      </c>
      <c r="D3" s="71" t="s">
        <v>34</v>
      </c>
      <c r="E3" s="71" t="s">
        <v>35</v>
      </c>
      <c r="F3" s="71"/>
      <c r="G3" s="71" t="s">
        <v>36</v>
      </c>
      <c r="H3" s="71" t="s">
        <v>37</v>
      </c>
      <c r="I3" s="71" t="s">
        <v>38</v>
      </c>
      <c r="J3" s="71" t="s">
        <v>39</v>
      </c>
      <c r="K3" s="71"/>
      <c r="L3" s="71"/>
      <c r="M3" s="71" t="s">
        <v>40</v>
      </c>
      <c r="N3" s="71" t="s">
        <v>41</v>
      </c>
      <c r="P3" s="68" t="s">
        <v>42</v>
      </c>
      <c r="Q3" s="68" t="s">
        <v>43</v>
      </c>
      <c r="T3" s="68" t="s">
        <v>449</v>
      </c>
    </row>
    <row r="4" spans="1:30" x14ac:dyDescent="0.2">
      <c r="A4" s="70" t="s">
        <v>48</v>
      </c>
      <c r="B4" s="71" t="s">
        <v>49</v>
      </c>
      <c r="C4" s="71" t="s">
        <v>50</v>
      </c>
      <c r="D4" s="71" t="s">
        <v>39</v>
      </c>
      <c r="E4" s="136" t="s">
        <v>40</v>
      </c>
      <c r="F4" s="136"/>
      <c r="G4" s="71"/>
      <c r="H4" s="71" t="s">
        <v>51</v>
      </c>
      <c r="I4" s="71"/>
      <c r="J4" s="71"/>
      <c r="K4" s="71"/>
      <c r="L4" s="71"/>
      <c r="M4" s="71"/>
      <c r="N4" s="71"/>
    </row>
    <row r="5" spans="1:30" x14ac:dyDescent="0.2">
      <c r="A5" s="70" t="s">
        <v>52</v>
      </c>
      <c r="B5" s="71" t="s">
        <v>53</v>
      </c>
      <c r="C5" s="71" t="s">
        <v>54</v>
      </c>
      <c r="D5" s="71" t="s">
        <v>50</v>
      </c>
      <c r="E5" s="71" t="s">
        <v>55</v>
      </c>
      <c r="F5" s="71"/>
      <c r="G5" s="71" t="s">
        <v>56</v>
      </c>
      <c r="H5" s="71" t="s">
        <v>57</v>
      </c>
      <c r="I5" s="71" t="s">
        <v>58</v>
      </c>
      <c r="J5" s="72" t="s">
        <v>504</v>
      </c>
      <c r="K5" s="73"/>
      <c r="L5" s="73"/>
    </row>
    <row r="6" spans="1:30" x14ac:dyDescent="0.2">
      <c r="A6" s="70" t="s">
        <v>59</v>
      </c>
      <c r="B6" s="71" t="s">
        <v>53</v>
      </c>
      <c r="C6" s="71" t="s">
        <v>54</v>
      </c>
      <c r="D6" s="71" t="s">
        <v>50</v>
      </c>
      <c r="E6" s="71" t="s">
        <v>55</v>
      </c>
      <c r="F6" s="71"/>
      <c r="G6" s="71" t="s">
        <v>56</v>
      </c>
      <c r="H6" s="71" t="s">
        <v>57</v>
      </c>
      <c r="I6" s="71" t="s">
        <v>58</v>
      </c>
      <c r="J6" s="72" t="s">
        <v>504</v>
      </c>
      <c r="K6" s="73"/>
      <c r="L6" s="73"/>
    </row>
    <row r="7" spans="1:30" x14ac:dyDescent="0.2">
      <c r="A7" s="70" t="s">
        <v>60</v>
      </c>
      <c r="B7" s="71" t="s">
        <v>53</v>
      </c>
      <c r="C7" s="71" t="s">
        <v>54</v>
      </c>
      <c r="D7" s="71" t="s">
        <v>50</v>
      </c>
      <c r="E7" s="71" t="s">
        <v>55</v>
      </c>
      <c r="F7" s="71"/>
      <c r="G7" s="71" t="s">
        <v>56</v>
      </c>
      <c r="H7" s="71"/>
      <c r="I7" s="71" t="s">
        <v>58</v>
      </c>
      <c r="J7" s="72" t="s">
        <v>504</v>
      </c>
      <c r="K7" s="73"/>
      <c r="L7" s="73"/>
    </row>
    <row r="8" spans="1:30" x14ac:dyDescent="0.2">
      <c r="A8" s="70" t="s">
        <v>387</v>
      </c>
      <c r="B8" s="71" t="s">
        <v>53</v>
      </c>
      <c r="C8" s="71" t="s">
        <v>54</v>
      </c>
      <c r="D8" s="71" t="s">
        <v>50</v>
      </c>
      <c r="E8" s="136" t="s">
        <v>55</v>
      </c>
      <c r="F8" s="136"/>
      <c r="G8" s="71" t="s">
        <v>56</v>
      </c>
      <c r="H8" s="71"/>
      <c r="I8" s="71" t="s">
        <v>58</v>
      </c>
      <c r="J8" s="72" t="s">
        <v>504</v>
      </c>
      <c r="K8" s="73"/>
      <c r="L8" s="73"/>
      <c r="N8" s="74"/>
    </row>
    <row r="9" spans="1:30" x14ac:dyDescent="0.2">
      <c r="A9" s="70" t="s">
        <v>150</v>
      </c>
      <c r="B9" s="71" t="s">
        <v>53</v>
      </c>
      <c r="C9" s="71" t="s">
        <v>54</v>
      </c>
      <c r="D9" s="71" t="s">
        <v>50</v>
      </c>
      <c r="E9" s="136" t="s">
        <v>55</v>
      </c>
      <c r="F9" s="136"/>
      <c r="G9" s="71" t="s">
        <v>56</v>
      </c>
      <c r="H9" s="71"/>
      <c r="I9" s="71" t="s">
        <v>58</v>
      </c>
      <c r="J9" s="72" t="s">
        <v>504</v>
      </c>
      <c r="K9" s="73"/>
      <c r="L9" s="73"/>
      <c r="N9" s="74"/>
    </row>
    <row r="10" spans="1:30" x14ac:dyDescent="0.2">
      <c r="A10" s="70" t="s">
        <v>388</v>
      </c>
      <c r="B10" s="71" t="s">
        <v>53</v>
      </c>
      <c r="C10" s="71" t="s">
        <v>54</v>
      </c>
      <c r="D10" s="71" t="s">
        <v>50</v>
      </c>
      <c r="E10" s="71" t="s">
        <v>55</v>
      </c>
      <c r="F10" s="71"/>
      <c r="G10" s="71" t="s">
        <v>56</v>
      </c>
      <c r="H10" s="71"/>
      <c r="I10" s="71" t="s">
        <v>58</v>
      </c>
      <c r="J10" s="72" t="s">
        <v>504</v>
      </c>
      <c r="K10" s="73"/>
      <c r="L10" s="73"/>
      <c r="N10" s="75"/>
    </row>
    <row r="11" spans="1:30" x14ac:dyDescent="0.2">
      <c r="A11" s="70" t="s">
        <v>61</v>
      </c>
      <c r="B11" s="71" t="s">
        <v>53</v>
      </c>
      <c r="C11" s="71" t="s">
        <v>54</v>
      </c>
      <c r="D11" s="71" t="s">
        <v>50</v>
      </c>
      <c r="E11" s="136" t="s">
        <v>55</v>
      </c>
      <c r="F11" s="136"/>
      <c r="G11" s="71" t="s">
        <v>56</v>
      </c>
      <c r="H11" s="71"/>
      <c r="I11" s="71" t="s">
        <v>58</v>
      </c>
      <c r="J11" s="72" t="s">
        <v>504</v>
      </c>
      <c r="K11" s="73"/>
      <c r="L11" s="73"/>
    </row>
    <row r="12" spans="1:30" x14ac:dyDescent="0.2">
      <c r="A12" s="70" t="s">
        <v>62</v>
      </c>
      <c r="B12" s="71" t="s">
        <v>53</v>
      </c>
      <c r="C12" s="71" t="s">
        <v>54</v>
      </c>
      <c r="D12" s="71" t="s">
        <v>50</v>
      </c>
      <c r="E12" s="71" t="s">
        <v>55</v>
      </c>
      <c r="F12" s="71"/>
      <c r="G12" s="71" t="s">
        <v>56</v>
      </c>
      <c r="H12" s="71"/>
      <c r="I12" s="71" t="s">
        <v>58</v>
      </c>
      <c r="J12" s="72" t="s">
        <v>504</v>
      </c>
      <c r="K12" s="73"/>
      <c r="L12" s="73"/>
    </row>
    <row r="13" spans="1:30" ht="15.75" customHeight="1" x14ac:dyDescent="0.2">
      <c r="A13" s="70" t="s">
        <v>63</v>
      </c>
      <c r="B13" s="71" t="s">
        <v>53</v>
      </c>
      <c r="C13" s="71" t="s">
        <v>54</v>
      </c>
      <c r="D13" s="71" t="s">
        <v>50</v>
      </c>
      <c r="E13" s="71" t="s">
        <v>55</v>
      </c>
      <c r="F13" s="71"/>
      <c r="G13" s="71" t="s">
        <v>56</v>
      </c>
      <c r="H13" s="71"/>
      <c r="I13" s="71" t="s">
        <v>58</v>
      </c>
      <c r="J13" s="72" t="s">
        <v>504</v>
      </c>
      <c r="K13" s="73"/>
      <c r="L13" s="73"/>
      <c r="M13" s="76" t="s">
        <v>553</v>
      </c>
      <c r="N13" s="76"/>
      <c r="O13" s="76"/>
    </row>
    <row r="14" spans="1:30" s="78" customFormat="1" ht="17.25" customHeight="1" x14ac:dyDescent="0.2">
      <c r="A14" s="77"/>
      <c r="M14" s="76"/>
      <c r="N14" s="76"/>
      <c r="O14" s="76"/>
    </row>
    <row r="15" spans="1:30" s="80" customFormat="1" ht="15.75" customHeight="1" x14ac:dyDescent="0.2">
      <c r="A15" s="79"/>
      <c r="F15" s="81"/>
      <c r="G15" s="82" t="s">
        <v>552</v>
      </c>
    </row>
    <row r="16" spans="1:30" ht="15.75" customHeight="1" x14ac:dyDescent="0.2">
      <c r="A16" s="83" t="s">
        <v>367</v>
      </c>
      <c r="B16" s="84"/>
      <c r="C16" s="84"/>
      <c r="D16" s="84"/>
      <c r="E16" s="84"/>
      <c r="F16" s="84"/>
      <c r="G16" s="84"/>
      <c r="H16" s="84"/>
      <c r="I16" s="84"/>
    </row>
    <row r="17" spans="1:27" s="73" customFormat="1" ht="18.75" customHeight="1" x14ac:dyDescent="0.2">
      <c r="A17" s="85" t="s">
        <v>365</v>
      </c>
      <c r="B17" s="86" t="s">
        <v>364</v>
      </c>
      <c r="C17" s="86" t="s">
        <v>64</v>
      </c>
      <c r="D17" s="86"/>
      <c r="E17" s="86" t="s">
        <v>368</v>
      </c>
      <c r="F17" s="86" t="s">
        <v>369</v>
      </c>
      <c r="G17" s="86" t="s">
        <v>65</v>
      </c>
      <c r="H17" s="86" t="s">
        <v>69</v>
      </c>
      <c r="I17" s="86" t="s">
        <v>66</v>
      </c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7" ht="18" customHeight="1" x14ac:dyDescent="0.2">
      <c r="A18" s="87" t="s">
        <v>375</v>
      </c>
      <c r="B18" s="73" t="s">
        <v>67</v>
      </c>
      <c r="C18" s="73" t="s">
        <v>68</v>
      </c>
      <c r="D18" s="73" t="s">
        <v>69</v>
      </c>
      <c r="E18" s="73" t="s">
        <v>65</v>
      </c>
      <c r="F18" s="73"/>
      <c r="G18" s="73"/>
      <c r="H18" s="73"/>
      <c r="I18" s="73" t="s">
        <v>66</v>
      </c>
    </row>
    <row r="19" spans="1:27" ht="17.25" customHeight="1" x14ac:dyDescent="0.2">
      <c r="A19" s="88" t="s">
        <v>380</v>
      </c>
      <c r="B19" s="89" t="s">
        <v>70</v>
      </c>
      <c r="C19" s="89" t="s">
        <v>71</v>
      </c>
      <c r="D19" s="89" t="s">
        <v>72</v>
      </c>
      <c r="E19" s="89" t="s">
        <v>73</v>
      </c>
      <c r="F19" s="89" t="s">
        <v>74</v>
      </c>
      <c r="G19" s="89"/>
      <c r="H19" s="89"/>
      <c r="I19" s="89" t="s">
        <v>66</v>
      </c>
    </row>
    <row r="20" spans="1:27" ht="14.25" customHeight="1" x14ac:dyDescent="0.2">
      <c r="A20" s="87" t="s">
        <v>558</v>
      </c>
      <c r="B20" s="73" t="s">
        <v>555</v>
      </c>
      <c r="C20" s="73" t="s">
        <v>75</v>
      </c>
      <c r="D20" s="73" t="s">
        <v>66</v>
      </c>
      <c r="E20" s="73"/>
      <c r="F20" s="73"/>
      <c r="G20" s="73"/>
      <c r="H20" s="73"/>
      <c r="I20" s="73"/>
    </row>
    <row r="21" spans="1:27" x14ac:dyDescent="0.2">
      <c r="A21" s="90" t="s">
        <v>381</v>
      </c>
      <c r="B21" s="91" t="s">
        <v>76</v>
      </c>
      <c r="C21" s="91" t="s">
        <v>77</v>
      </c>
      <c r="D21" s="91" t="s">
        <v>78</v>
      </c>
      <c r="E21" s="91"/>
      <c r="F21" s="91"/>
      <c r="G21" s="91"/>
      <c r="H21" s="91"/>
      <c r="I21" s="91" t="s">
        <v>66</v>
      </c>
    </row>
    <row r="22" spans="1:27" s="80" customFormat="1" ht="10.5" customHeight="1" x14ac:dyDescent="0.2">
      <c r="A22" s="79"/>
    </row>
    <row r="23" spans="1:27" s="100" customFormat="1" ht="9.75" customHeight="1" x14ac:dyDescent="0.2">
      <c r="A23" s="114"/>
    </row>
    <row r="24" spans="1:27" ht="15" customHeight="1" x14ac:dyDescent="0.2">
      <c r="A24" s="79"/>
      <c r="B24" s="80"/>
      <c r="S24" s="80"/>
      <c r="T24" s="80"/>
      <c r="U24" s="80"/>
      <c r="V24" s="80"/>
      <c r="W24" s="80"/>
      <c r="X24" s="80"/>
      <c r="Y24" s="80"/>
      <c r="Z24" s="80"/>
      <c r="AA24" s="80"/>
    </row>
    <row r="25" spans="1:27" ht="15.75" customHeight="1" x14ac:dyDescent="0.2">
      <c r="A25" s="83" t="s">
        <v>393</v>
      </c>
      <c r="B25" s="85" t="s">
        <v>366</v>
      </c>
      <c r="C25" s="86"/>
      <c r="D25" s="86"/>
      <c r="E25" s="86"/>
      <c r="F25" s="86"/>
      <c r="G25" s="86"/>
      <c r="H25" s="86"/>
      <c r="I25" s="87" t="s">
        <v>376</v>
      </c>
      <c r="J25" s="87"/>
      <c r="K25" s="73"/>
      <c r="L25" s="73"/>
      <c r="M25" s="73"/>
      <c r="N25" s="73"/>
      <c r="O25" s="73"/>
      <c r="P25" s="73"/>
      <c r="Q25" s="73"/>
      <c r="R25" s="73"/>
      <c r="S25" s="80"/>
      <c r="T25" s="80"/>
      <c r="U25" s="80"/>
      <c r="V25" s="80"/>
      <c r="W25" s="80"/>
      <c r="X25" s="80"/>
      <c r="Y25" s="80"/>
      <c r="Z25" s="80"/>
      <c r="AA25" s="80"/>
    </row>
    <row r="26" spans="1:27" s="73" customFormat="1" ht="25.5" customHeight="1" x14ac:dyDescent="0.2">
      <c r="A26" s="84" t="s">
        <v>79</v>
      </c>
      <c r="B26" s="85" t="s">
        <v>314</v>
      </c>
      <c r="C26" s="92" t="s">
        <v>64</v>
      </c>
      <c r="D26" s="85" t="s">
        <v>80</v>
      </c>
      <c r="E26" s="85" t="s">
        <v>81</v>
      </c>
      <c r="F26" s="85" t="s">
        <v>82</v>
      </c>
      <c r="G26" s="85" t="s">
        <v>69</v>
      </c>
      <c r="H26" s="85" t="s">
        <v>374</v>
      </c>
      <c r="I26" s="73" t="s">
        <v>202</v>
      </c>
      <c r="J26" s="87" t="s">
        <v>84</v>
      </c>
      <c r="K26" s="87" t="s">
        <v>85</v>
      </c>
      <c r="L26" s="73" t="s">
        <v>556</v>
      </c>
      <c r="M26" s="73" t="s">
        <v>557</v>
      </c>
      <c r="O26" s="87" t="s">
        <v>69</v>
      </c>
      <c r="P26" s="87" t="s">
        <v>65</v>
      </c>
      <c r="Q26" s="73" t="s">
        <v>66</v>
      </c>
      <c r="R26" s="73" t="s">
        <v>379</v>
      </c>
      <c r="S26" s="80"/>
      <c r="T26" s="80"/>
      <c r="U26" s="80"/>
      <c r="V26" s="80"/>
      <c r="W26" s="80"/>
      <c r="X26" s="80"/>
      <c r="Y26" s="80"/>
      <c r="Z26" s="80"/>
      <c r="AA26" s="80"/>
    </row>
    <row r="27" spans="1:27" ht="15.75" customHeight="1" x14ac:dyDescent="0.2">
      <c r="A27" s="84" t="s">
        <v>83</v>
      </c>
      <c r="B27" s="86"/>
      <c r="C27" s="86"/>
      <c r="D27" s="86"/>
      <c r="E27" s="86"/>
      <c r="F27" s="86"/>
      <c r="G27" s="86"/>
      <c r="H27" s="86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80"/>
      <c r="T27" s="80"/>
      <c r="U27" s="80"/>
      <c r="V27" s="80"/>
      <c r="W27" s="80"/>
      <c r="X27" s="80"/>
      <c r="Y27" s="80"/>
      <c r="Z27" s="80"/>
      <c r="AA27" s="80"/>
    </row>
    <row r="28" spans="1:27" ht="15.75" customHeight="1" x14ac:dyDescent="0.2">
      <c r="A28" s="84" t="s">
        <v>86</v>
      </c>
      <c r="B28" s="86" t="s">
        <v>87</v>
      </c>
      <c r="C28" s="86">
        <v>1</v>
      </c>
      <c r="D28" s="86">
        <v>5</v>
      </c>
      <c r="E28" s="86" t="s">
        <v>88</v>
      </c>
      <c r="F28" s="86">
        <v>2005</v>
      </c>
      <c r="G28" s="86">
        <v>550</v>
      </c>
      <c r="H28" s="86" t="s">
        <v>370</v>
      </c>
      <c r="I28" s="73">
        <v>1</v>
      </c>
      <c r="J28" s="73" t="s">
        <v>377</v>
      </c>
      <c r="K28" s="73" t="s">
        <v>114</v>
      </c>
      <c r="L28" s="73"/>
      <c r="M28" s="73"/>
      <c r="N28" s="73"/>
      <c r="O28" s="73">
        <v>150</v>
      </c>
      <c r="P28" s="73">
        <v>2007</v>
      </c>
      <c r="Q28" s="73"/>
      <c r="R28" s="73"/>
      <c r="S28" s="80"/>
      <c r="T28" s="80"/>
      <c r="U28" s="80"/>
      <c r="V28" s="80"/>
      <c r="W28" s="80"/>
      <c r="X28" s="80"/>
      <c r="Y28" s="80"/>
      <c r="Z28" s="80"/>
      <c r="AA28" s="80"/>
    </row>
    <row r="29" spans="1:27" ht="15.75" customHeight="1" x14ac:dyDescent="0.2">
      <c r="B29" s="86" t="s">
        <v>89</v>
      </c>
      <c r="C29" s="86">
        <v>1</v>
      </c>
      <c r="D29" s="86">
        <v>2</v>
      </c>
      <c r="E29" s="86"/>
      <c r="F29" s="86">
        <v>2001</v>
      </c>
      <c r="G29" s="86">
        <v>550</v>
      </c>
      <c r="H29" s="86" t="s">
        <v>371</v>
      </c>
      <c r="I29" s="73">
        <v>2</v>
      </c>
      <c r="J29" s="73" t="s">
        <v>378</v>
      </c>
      <c r="K29" s="73" t="s">
        <v>119</v>
      </c>
      <c r="L29" s="73"/>
      <c r="M29" s="73"/>
      <c r="N29" s="73"/>
      <c r="O29" s="73">
        <v>200</v>
      </c>
      <c r="P29" s="73">
        <v>2010</v>
      </c>
      <c r="Q29" s="73"/>
      <c r="R29" s="73"/>
      <c r="S29" s="80"/>
      <c r="T29" s="80"/>
      <c r="U29" s="80"/>
      <c r="V29" s="80"/>
      <c r="W29" s="80"/>
      <c r="X29" s="80"/>
      <c r="Y29" s="80"/>
      <c r="Z29" s="80"/>
      <c r="AA29" s="80"/>
    </row>
    <row r="30" spans="1:27" ht="15.75" customHeight="1" x14ac:dyDescent="0.2">
      <c r="A30" s="80"/>
      <c r="B30" s="86" t="s">
        <v>90</v>
      </c>
      <c r="C30" s="86">
        <v>1</v>
      </c>
      <c r="D30" s="86">
        <v>5</v>
      </c>
      <c r="E30" s="86"/>
      <c r="F30" s="86">
        <v>1995</v>
      </c>
      <c r="G30" s="86">
        <v>550</v>
      </c>
      <c r="H30" s="86" t="s">
        <v>372</v>
      </c>
      <c r="I30" s="73">
        <v>3</v>
      </c>
      <c r="J30" s="73"/>
      <c r="K30" s="73"/>
      <c r="L30" s="73"/>
      <c r="M30" s="73"/>
      <c r="N30" s="73"/>
      <c r="O30" s="73"/>
      <c r="P30" s="73"/>
      <c r="Q30" s="73"/>
      <c r="R30" s="73"/>
      <c r="S30" s="80"/>
      <c r="T30" s="80"/>
      <c r="U30" s="80"/>
      <c r="V30" s="80"/>
      <c r="W30" s="80"/>
      <c r="X30" s="80"/>
      <c r="Y30" s="80"/>
      <c r="Z30" s="80"/>
      <c r="AA30" s="80"/>
    </row>
    <row r="31" spans="1:27" ht="15.75" customHeight="1" x14ac:dyDescent="0.2">
      <c r="A31" s="80"/>
      <c r="B31" s="86" t="s">
        <v>91</v>
      </c>
      <c r="C31" s="86">
        <v>1</v>
      </c>
      <c r="D31" s="86">
        <v>5</v>
      </c>
      <c r="E31" s="86"/>
      <c r="F31" s="86">
        <v>2007</v>
      </c>
      <c r="G31" s="86">
        <v>550</v>
      </c>
      <c r="H31" s="86" t="s">
        <v>373</v>
      </c>
      <c r="I31" s="73">
        <v>4</v>
      </c>
      <c r="J31" s="73"/>
      <c r="K31" s="73"/>
      <c r="L31" s="73"/>
      <c r="M31" s="73"/>
      <c r="N31" s="73"/>
      <c r="O31" s="73"/>
      <c r="P31" s="73"/>
      <c r="Q31" s="73"/>
      <c r="R31" s="73"/>
      <c r="S31" s="80"/>
      <c r="T31" s="80"/>
      <c r="U31" s="80"/>
      <c r="V31" s="80"/>
      <c r="W31" s="80"/>
      <c r="X31" s="80"/>
      <c r="Y31" s="80"/>
      <c r="Z31" s="80"/>
      <c r="AA31" s="80"/>
    </row>
    <row r="32" spans="1:27" ht="15.75" customHeight="1" x14ac:dyDescent="0.2">
      <c r="A32" s="80"/>
      <c r="B32" s="86" t="s">
        <v>95</v>
      </c>
      <c r="C32" s="86">
        <v>1.2</v>
      </c>
      <c r="D32" s="86">
        <v>6</v>
      </c>
      <c r="E32" s="86"/>
      <c r="F32" s="86"/>
      <c r="G32" s="86">
        <v>800</v>
      </c>
      <c r="H32" s="86"/>
      <c r="I32" s="73">
        <v>5</v>
      </c>
      <c r="J32" s="73"/>
      <c r="K32" s="73"/>
      <c r="L32" s="73"/>
      <c r="M32" s="73"/>
      <c r="N32" s="73"/>
      <c r="O32" s="73"/>
      <c r="P32" s="73"/>
      <c r="Q32" s="73"/>
      <c r="R32" s="73"/>
      <c r="U32" s="80"/>
      <c r="V32" s="80"/>
      <c r="W32" s="80"/>
      <c r="X32" s="80"/>
      <c r="Y32" s="80"/>
      <c r="Z32" s="80"/>
      <c r="AA32" s="80"/>
    </row>
    <row r="33" spans="1:18" ht="15.75" customHeight="1" x14ac:dyDescent="0.2">
      <c r="A33" s="80"/>
      <c r="B33" s="86" t="s">
        <v>93</v>
      </c>
      <c r="C33" s="86">
        <v>1.6</v>
      </c>
      <c r="D33" s="86">
        <v>8</v>
      </c>
      <c r="E33" s="86"/>
      <c r="F33" s="86">
        <v>2015</v>
      </c>
      <c r="G33" s="86">
        <v>700</v>
      </c>
      <c r="H33" s="86"/>
      <c r="I33" s="73">
        <v>6</v>
      </c>
      <c r="J33" s="73"/>
      <c r="K33" s="73"/>
      <c r="L33" s="73"/>
      <c r="M33" s="73"/>
      <c r="N33" s="73"/>
      <c r="O33" s="73"/>
      <c r="P33" s="73"/>
      <c r="Q33" s="73"/>
      <c r="R33" s="73"/>
    </row>
    <row r="34" spans="1:18" ht="15.75" customHeight="1" x14ac:dyDescent="0.2">
      <c r="A34" s="80"/>
      <c r="B34" s="86" t="s">
        <v>94</v>
      </c>
      <c r="C34" s="86">
        <v>1.6</v>
      </c>
      <c r="D34" s="86">
        <v>8</v>
      </c>
      <c r="E34" s="86"/>
      <c r="F34" s="86">
        <v>2017</v>
      </c>
      <c r="G34" s="86">
        <v>700</v>
      </c>
      <c r="H34" s="86"/>
      <c r="I34" s="73"/>
      <c r="J34" s="73"/>
      <c r="K34" s="73"/>
      <c r="L34" s="73"/>
      <c r="M34" s="73"/>
      <c r="N34" s="73"/>
      <c r="O34" s="73"/>
      <c r="P34" s="73"/>
      <c r="Q34" s="73"/>
      <c r="R34" s="73"/>
    </row>
    <row r="35" spans="1:18" ht="15.75" customHeight="1" x14ac:dyDescent="0.2">
      <c r="A35" s="80"/>
      <c r="B35" s="86" t="s">
        <v>96</v>
      </c>
      <c r="C35" s="86">
        <v>1.6</v>
      </c>
      <c r="D35" s="86">
        <v>8</v>
      </c>
      <c r="E35" s="86"/>
      <c r="F35" s="86"/>
      <c r="G35" s="86">
        <v>650</v>
      </c>
      <c r="H35" s="86"/>
    </row>
    <row r="36" spans="1:18" ht="15.75" customHeight="1" x14ac:dyDescent="0.2">
      <c r="A36" s="80"/>
      <c r="C36" s="80"/>
    </row>
    <row r="37" spans="1:18" ht="15.75" customHeight="1" x14ac:dyDescent="0.2">
      <c r="F37" s="135"/>
      <c r="G37" s="135"/>
    </row>
    <row r="38" spans="1:18" ht="15.75" customHeight="1" x14ac:dyDescent="0.2">
      <c r="A38" s="88" t="s">
        <v>382</v>
      </c>
      <c r="B38" s="89"/>
      <c r="C38" s="88"/>
      <c r="D38" s="88"/>
      <c r="E38" s="88"/>
      <c r="F38" s="88"/>
      <c r="G38" s="88"/>
    </row>
    <row r="39" spans="1:18" ht="15.75" customHeight="1" x14ac:dyDescent="0.2">
      <c r="A39" s="88" t="s">
        <v>70</v>
      </c>
      <c r="B39" s="88" t="s">
        <v>71</v>
      </c>
      <c r="C39" s="88" t="s">
        <v>72</v>
      </c>
      <c r="D39" s="88" t="s">
        <v>97</v>
      </c>
      <c r="E39" s="88" t="s">
        <v>74</v>
      </c>
      <c r="F39" s="88" t="s">
        <v>66</v>
      </c>
      <c r="G39" s="88"/>
    </row>
    <row r="40" spans="1:18" ht="15.75" customHeight="1" x14ac:dyDescent="0.2">
      <c r="A40" s="89" t="s">
        <v>98</v>
      </c>
      <c r="B40" s="89">
        <v>80</v>
      </c>
      <c r="C40" s="89" t="s">
        <v>99</v>
      </c>
      <c r="D40" s="89" t="s">
        <v>100</v>
      </c>
      <c r="E40" s="93"/>
      <c r="F40" s="89" t="s">
        <v>101</v>
      </c>
      <c r="G40" s="94" t="s">
        <v>383</v>
      </c>
    </row>
    <row r="41" spans="1:18" ht="15.75" customHeight="1" x14ac:dyDescent="0.2">
      <c r="A41" s="89" t="s">
        <v>394</v>
      </c>
      <c r="B41" s="89">
        <v>150</v>
      </c>
      <c r="C41" s="89" t="s">
        <v>102</v>
      </c>
      <c r="D41" s="89" t="s">
        <v>83</v>
      </c>
      <c r="E41" s="95"/>
      <c r="F41" s="89"/>
      <c r="G41" s="94" t="s">
        <v>384</v>
      </c>
    </row>
    <row r="42" spans="1:18" ht="15.75" customHeight="1" x14ac:dyDescent="0.2">
      <c r="A42" s="89" t="s">
        <v>395</v>
      </c>
      <c r="B42" s="89">
        <v>80</v>
      </c>
      <c r="C42" s="89" t="s">
        <v>103</v>
      </c>
      <c r="D42" s="89" t="s">
        <v>104</v>
      </c>
      <c r="E42" s="96"/>
      <c r="F42" s="89"/>
      <c r="G42" s="94" t="s">
        <v>385</v>
      </c>
    </row>
    <row r="43" spans="1:18" ht="15.75" customHeight="1" x14ac:dyDescent="0.2">
      <c r="A43" s="89" t="s">
        <v>396</v>
      </c>
      <c r="B43" s="89">
        <v>80</v>
      </c>
      <c r="C43" s="89" t="s">
        <v>105</v>
      </c>
      <c r="D43" s="89" t="s">
        <v>106</v>
      </c>
      <c r="E43" s="97"/>
      <c r="F43" s="89" t="s">
        <v>107</v>
      </c>
      <c r="G43" s="94" t="s">
        <v>554</v>
      </c>
    </row>
    <row r="44" spans="1:18" ht="15.75" customHeight="1" x14ac:dyDescent="0.2">
      <c r="A44" s="89"/>
      <c r="B44" s="89">
        <v>80</v>
      </c>
      <c r="C44" s="89" t="s">
        <v>108</v>
      </c>
      <c r="D44" s="89" t="s">
        <v>109</v>
      </c>
      <c r="E44" s="98"/>
      <c r="F44" s="89"/>
      <c r="G44" s="89"/>
    </row>
    <row r="45" spans="1:18" ht="15.75" customHeight="1" x14ac:dyDescent="0.2"/>
    <row r="46" spans="1:18" ht="15.75" customHeight="1" x14ac:dyDescent="0.2"/>
    <row r="47" spans="1:18" ht="15.75" customHeight="1" x14ac:dyDescent="0.2">
      <c r="A47" s="87" t="s">
        <v>559</v>
      </c>
      <c r="B47" s="73" t="s">
        <v>111</v>
      </c>
      <c r="C47" s="73" t="s">
        <v>77</v>
      </c>
      <c r="D47" s="137" t="s">
        <v>397</v>
      </c>
      <c r="E47" s="137"/>
      <c r="F47" s="91"/>
      <c r="G47" s="91" t="s">
        <v>77</v>
      </c>
    </row>
    <row r="48" spans="1:18" ht="15.75" customHeight="1" x14ac:dyDescent="0.2">
      <c r="A48" s="73"/>
      <c r="B48" s="73" t="s">
        <v>113</v>
      </c>
      <c r="C48" s="73" t="s">
        <v>603</v>
      </c>
      <c r="D48" s="91" t="s">
        <v>110</v>
      </c>
      <c r="E48" s="91"/>
      <c r="F48" s="91"/>
      <c r="G48" s="91" t="s">
        <v>603</v>
      </c>
    </row>
    <row r="49" spans="1:25" ht="15.75" customHeight="1" x14ac:dyDescent="0.2">
      <c r="A49" s="73"/>
      <c r="B49" s="73" t="s">
        <v>116</v>
      </c>
      <c r="C49" s="73"/>
      <c r="D49" s="91"/>
      <c r="E49" s="91" t="s">
        <v>112</v>
      </c>
      <c r="F49" s="91"/>
      <c r="G49" s="91"/>
      <c r="N49" s="135"/>
      <c r="O49" s="135"/>
    </row>
    <row r="50" spans="1:25" ht="15.75" customHeight="1" x14ac:dyDescent="0.2">
      <c r="A50" s="73"/>
      <c r="B50" s="73" t="s">
        <v>118</v>
      </c>
      <c r="C50" s="73"/>
      <c r="D50" s="91"/>
      <c r="E50" s="91" t="s">
        <v>114</v>
      </c>
      <c r="F50" s="91"/>
      <c r="G50" s="91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</row>
    <row r="51" spans="1:25" ht="15.75" customHeight="1" x14ac:dyDescent="0.2">
      <c r="A51" s="73"/>
      <c r="B51" s="73" t="s">
        <v>120</v>
      </c>
      <c r="C51" s="73"/>
      <c r="D51" s="91"/>
      <c r="E51" s="91" t="s">
        <v>117</v>
      </c>
      <c r="F51" s="91"/>
      <c r="G51" s="91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</row>
    <row r="52" spans="1:25" ht="15.75" customHeight="1" x14ac:dyDescent="0.2">
      <c r="A52" s="73"/>
      <c r="B52" s="73" t="s">
        <v>122</v>
      </c>
      <c r="C52" s="73"/>
      <c r="D52" s="91"/>
      <c r="E52" s="91" t="s">
        <v>119</v>
      </c>
      <c r="F52" s="91"/>
      <c r="G52" s="91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</row>
    <row r="53" spans="1:25" ht="15.75" customHeight="1" x14ac:dyDescent="0.2">
      <c r="A53" s="73"/>
      <c r="B53" s="73" t="s">
        <v>124</v>
      </c>
      <c r="C53" s="73"/>
      <c r="D53" s="91"/>
      <c r="E53" s="91" t="s">
        <v>121</v>
      </c>
      <c r="F53" s="91"/>
      <c r="G53" s="91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</row>
    <row r="54" spans="1:25" ht="15.75" customHeight="1" x14ac:dyDescent="0.2">
      <c r="A54" s="73"/>
      <c r="B54" s="73" t="s">
        <v>126</v>
      </c>
      <c r="C54" s="73"/>
      <c r="D54" s="91"/>
      <c r="E54" s="91" t="s">
        <v>123</v>
      </c>
      <c r="F54" s="91"/>
      <c r="G54" s="91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</row>
    <row r="55" spans="1:25" ht="15.75" customHeight="1" x14ac:dyDescent="0.2">
      <c r="A55" s="73"/>
      <c r="B55" s="73" t="s">
        <v>315</v>
      </c>
      <c r="C55" s="73"/>
      <c r="D55" s="91"/>
      <c r="E55" s="91" t="s">
        <v>125</v>
      </c>
      <c r="F55" s="91"/>
      <c r="G55" s="91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</row>
    <row r="56" spans="1:25" ht="15.75" customHeight="1" x14ac:dyDescent="0.2">
      <c r="A56" s="73"/>
      <c r="B56" s="73" t="s">
        <v>316</v>
      </c>
      <c r="C56" s="73"/>
      <c r="D56" s="91"/>
      <c r="E56" s="91" t="s">
        <v>127</v>
      </c>
      <c r="F56" s="91"/>
      <c r="G56" s="91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</row>
    <row r="57" spans="1:25" ht="15.75" customHeight="1" x14ac:dyDescent="0.2">
      <c r="A57" s="73"/>
      <c r="B57" s="73" t="s">
        <v>639</v>
      </c>
      <c r="C57" s="73"/>
      <c r="D57" s="91"/>
      <c r="E57" s="91" t="s">
        <v>128</v>
      </c>
      <c r="F57" s="91"/>
      <c r="G57" s="91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</row>
    <row r="58" spans="1:25" ht="15.75" customHeight="1" x14ac:dyDescent="0.2">
      <c r="D58" s="91"/>
      <c r="E58" s="91" t="s">
        <v>129</v>
      </c>
      <c r="F58" s="91"/>
      <c r="G58" s="91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</row>
    <row r="59" spans="1:25" ht="15.75" customHeight="1" x14ac:dyDescent="0.2">
      <c r="D59" s="91"/>
      <c r="E59" s="91" t="s">
        <v>130</v>
      </c>
      <c r="F59" s="91"/>
      <c r="G59" s="91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</row>
    <row r="60" spans="1:25" ht="15.75" customHeight="1" x14ac:dyDescent="0.2">
      <c r="D60" s="91"/>
      <c r="E60" s="91" t="s">
        <v>131</v>
      </c>
      <c r="F60" s="91"/>
      <c r="G60" s="91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</row>
    <row r="61" spans="1:25" ht="15.75" customHeight="1" x14ac:dyDescent="0.2">
      <c r="D61" s="91"/>
      <c r="E61" s="91" t="s">
        <v>132</v>
      </c>
      <c r="F61" s="91"/>
      <c r="G61" s="91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</row>
    <row r="62" spans="1:25" ht="15.75" customHeight="1" x14ac:dyDescent="0.2">
      <c r="A62" s="80"/>
      <c r="B62" s="80"/>
      <c r="C62" s="80"/>
      <c r="D62" s="91"/>
      <c r="E62" s="91" t="s">
        <v>133</v>
      </c>
      <c r="F62" s="91"/>
      <c r="G62" s="91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</row>
    <row r="63" spans="1:25" ht="15.75" customHeight="1" x14ac:dyDescent="0.2">
      <c r="A63" s="80"/>
      <c r="B63" s="80"/>
      <c r="C63" s="80"/>
      <c r="D63" s="91" t="s">
        <v>66</v>
      </c>
      <c r="E63" s="91"/>
      <c r="F63" s="91"/>
      <c r="G63" s="91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</row>
    <row r="64" spans="1:25" x14ac:dyDescent="0.2">
      <c r="A64" s="80"/>
      <c r="B64" s="80"/>
      <c r="C64" s="80"/>
      <c r="D64" s="80"/>
      <c r="E64" s="80"/>
      <c r="F64" s="80"/>
      <c r="G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</row>
    <row r="65" spans="1:25" x14ac:dyDescent="0.2">
      <c r="A65" s="80"/>
      <c r="B65" s="80"/>
      <c r="C65" s="80"/>
      <c r="D65" s="80"/>
      <c r="E65" s="80"/>
      <c r="F65" s="80"/>
      <c r="G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</row>
    <row r="66" spans="1:25" s="112" customFormat="1" x14ac:dyDescent="0.2"/>
    <row r="67" spans="1:25" x14ac:dyDescent="0.2">
      <c r="D67" s="134" t="s">
        <v>560</v>
      </c>
      <c r="E67" s="134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</row>
    <row r="68" spans="1:25" x14ac:dyDescent="0.2">
      <c r="A68" s="68" t="s">
        <v>135</v>
      </c>
      <c r="B68" s="68" t="s">
        <v>136</v>
      </c>
      <c r="C68" s="68" t="s">
        <v>390</v>
      </c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</row>
    <row r="69" spans="1:25" x14ac:dyDescent="0.2">
      <c r="A69" s="68" t="s">
        <v>137</v>
      </c>
      <c r="B69" s="68" t="s">
        <v>147</v>
      </c>
      <c r="C69" s="68" t="s">
        <v>174</v>
      </c>
      <c r="F69" s="68" t="s">
        <v>139</v>
      </c>
      <c r="H69" s="68" t="s">
        <v>140</v>
      </c>
    </row>
    <row r="70" spans="1:25" x14ac:dyDescent="0.2">
      <c r="A70" s="68" t="s">
        <v>144</v>
      </c>
      <c r="B70" s="68" t="s">
        <v>561</v>
      </c>
      <c r="C70" s="68" t="s">
        <v>607</v>
      </c>
      <c r="F70" s="68" t="s">
        <v>146</v>
      </c>
      <c r="H70" s="68" t="s">
        <v>147</v>
      </c>
    </row>
    <row r="71" spans="1:25" x14ac:dyDescent="0.2">
      <c r="A71" s="68" t="s">
        <v>148</v>
      </c>
      <c r="B71" s="68" t="s">
        <v>149</v>
      </c>
      <c r="C71" s="68" t="s">
        <v>608</v>
      </c>
    </row>
    <row r="72" spans="1:25" x14ac:dyDescent="0.2">
      <c r="A72" s="68" t="s">
        <v>150</v>
      </c>
      <c r="B72" s="69" t="s">
        <v>147</v>
      </c>
      <c r="C72" s="68" t="s">
        <v>602</v>
      </c>
    </row>
    <row r="73" spans="1:25" x14ac:dyDescent="0.2">
      <c r="A73" s="68" t="s">
        <v>153</v>
      </c>
      <c r="B73" s="69" t="s">
        <v>147</v>
      </c>
      <c r="C73" s="68" t="s">
        <v>426</v>
      </c>
    </row>
    <row r="74" spans="1:25" x14ac:dyDescent="0.2">
      <c r="A74" s="68" t="s">
        <v>562</v>
      </c>
      <c r="B74" s="69" t="s">
        <v>147</v>
      </c>
      <c r="C74" s="68" t="s">
        <v>582</v>
      </c>
    </row>
    <row r="75" spans="1:25" x14ac:dyDescent="0.2">
      <c r="A75" s="68" t="s">
        <v>398</v>
      </c>
      <c r="B75" s="69" t="s">
        <v>147</v>
      </c>
      <c r="C75" s="68" t="s">
        <v>79</v>
      </c>
    </row>
    <row r="76" spans="1:25" x14ac:dyDescent="0.2">
      <c r="A76" s="68" t="s">
        <v>160</v>
      </c>
      <c r="B76" s="68" t="s">
        <v>561</v>
      </c>
      <c r="C76" s="80" t="s">
        <v>587</v>
      </c>
    </row>
    <row r="77" spans="1:25" x14ac:dyDescent="0.2">
      <c r="A77" s="68" t="s">
        <v>161</v>
      </c>
      <c r="B77" s="68" t="s">
        <v>561</v>
      </c>
      <c r="C77" s="80">
        <v>528</v>
      </c>
    </row>
    <row r="78" spans="1:25" x14ac:dyDescent="0.2">
      <c r="A78" s="68" t="s">
        <v>157</v>
      </c>
      <c r="B78" s="80" t="s">
        <v>141</v>
      </c>
      <c r="C78" s="80" t="s">
        <v>589</v>
      </c>
      <c r="D78" s="80" t="s">
        <v>590</v>
      </c>
      <c r="E78" s="80"/>
      <c r="F78" s="80"/>
      <c r="G78" s="80"/>
      <c r="H78" s="80"/>
      <c r="I78" s="80"/>
    </row>
    <row r="79" spans="1:25" x14ac:dyDescent="0.2">
      <c r="A79" s="68" t="s">
        <v>588</v>
      </c>
      <c r="B79" s="68">
        <v>25</v>
      </c>
      <c r="C79" s="80">
        <v>30</v>
      </c>
      <c r="D79" s="80">
        <v>40</v>
      </c>
      <c r="E79" s="79"/>
      <c r="F79" s="79"/>
      <c r="G79" s="79"/>
      <c r="H79" s="79"/>
      <c r="I79" s="79"/>
    </row>
    <row r="80" spans="1:25" x14ac:dyDescent="0.2">
      <c r="A80" s="79" t="s">
        <v>495</v>
      </c>
      <c r="B80" s="68" t="s">
        <v>609</v>
      </c>
      <c r="C80" s="79"/>
      <c r="D80" s="79"/>
      <c r="E80" s="79"/>
      <c r="F80" s="79"/>
      <c r="G80" s="79"/>
      <c r="H80" s="79"/>
      <c r="I80" s="79"/>
    </row>
    <row r="81" spans="1:15" x14ac:dyDescent="0.2">
      <c r="A81" s="68" t="s">
        <v>158</v>
      </c>
      <c r="B81" s="69" t="s">
        <v>147</v>
      </c>
      <c r="C81" s="68" t="s">
        <v>604</v>
      </c>
      <c r="D81" s="80"/>
      <c r="E81" s="80"/>
      <c r="F81" s="80"/>
      <c r="G81" s="80"/>
      <c r="H81" s="80"/>
      <c r="I81" s="80"/>
    </row>
    <row r="82" spans="1:15" x14ac:dyDescent="0.2">
      <c r="A82" s="68" t="s">
        <v>342</v>
      </c>
      <c r="B82" s="68" t="s">
        <v>591</v>
      </c>
      <c r="C82" s="68">
        <v>38</v>
      </c>
    </row>
    <row r="83" spans="1:15" x14ac:dyDescent="0.2">
      <c r="A83" s="68" t="s">
        <v>411</v>
      </c>
      <c r="B83" s="68" t="s">
        <v>592</v>
      </c>
      <c r="C83" s="68">
        <v>55</v>
      </c>
    </row>
    <row r="84" spans="1:15" x14ac:dyDescent="0.2">
      <c r="A84" s="68" t="s">
        <v>584</v>
      </c>
      <c r="B84" s="68" t="s">
        <v>205</v>
      </c>
      <c r="C84" s="68">
        <v>2090</v>
      </c>
    </row>
    <row r="85" spans="1:15" x14ac:dyDescent="0.2">
      <c r="A85" s="68" t="s">
        <v>585</v>
      </c>
      <c r="B85" s="68" t="s">
        <v>205</v>
      </c>
      <c r="C85" s="68">
        <v>3.2</v>
      </c>
      <c r="I85" s="80"/>
    </row>
    <row r="86" spans="1:15" x14ac:dyDescent="0.2">
      <c r="A86" s="68" t="s">
        <v>586</v>
      </c>
      <c r="B86" s="68" t="s">
        <v>205</v>
      </c>
      <c r="C86" s="68">
        <v>45.31</v>
      </c>
    </row>
    <row r="87" spans="1:15" x14ac:dyDescent="0.2">
      <c r="A87" s="67" t="s">
        <v>568</v>
      </c>
      <c r="B87" s="67" t="s">
        <v>563</v>
      </c>
      <c r="C87" s="79" t="s">
        <v>507</v>
      </c>
      <c r="D87" s="67" t="s">
        <v>122</v>
      </c>
      <c r="E87" s="67" t="s">
        <v>564</v>
      </c>
      <c r="F87" s="67" t="s">
        <v>565</v>
      </c>
      <c r="G87" s="67" t="s">
        <v>509</v>
      </c>
      <c r="H87" s="67" t="s">
        <v>566</v>
      </c>
      <c r="I87" s="67" t="s">
        <v>567</v>
      </c>
    </row>
    <row r="88" spans="1:15" x14ac:dyDescent="0.2">
      <c r="A88" s="67" t="s">
        <v>192</v>
      </c>
      <c r="B88" s="67">
        <v>0.57999999999999996</v>
      </c>
      <c r="C88" s="67">
        <v>0.1</v>
      </c>
      <c r="D88" s="67">
        <v>0.75</v>
      </c>
      <c r="E88" s="67"/>
      <c r="F88" s="67"/>
      <c r="G88" s="67"/>
      <c r="H88" s="67">
        <f>(B88+C88+D88+E88+F88+G88)</f>
        <v>1.43</v>
      </c>
      <c r="I88" s="67">
        <v>1.45</v>
      </c>
      <c r="J88" s="68" t="s">
        <v>569</v>
      </c>
    </row>
    <row r="89" spans="1:15" x14ac:dyDescent="0.2">
      <c r="A89" s="81" t="s">
        <v>570</v>
      </c>
      <c r="B89" s="81"/>
      <c r="C89" s="81" t="s">
        <v>74</v>
      </c>
      <c r="D89" s="81" t="s">
        <v>163</v>
      </c>
      <c r="E89" s="81" t="s">
        <v>164</v>
      </c>
      <c r="F89" s="81" t="s">
        <v>165</v>
      </c>
      <c r="G89" s="81" t="s">
        <v>166</v>
      </c>
      <c r="H89" s="81" t="s">
        <v>167</v>
      </c>
      <c r="I89" s="81" t="s">
        <v>168</v>
      </c>
    </row>
    <row r="90" spans="1:15" x14ac:dyDescent="0.2">
      <c r="A90" s="68" t="s">
        <v>571</v>
      </c>
      <c r="B90" s="99"/>
      <c r="C90" s="68" t="s">
        <v>109</v>
      </c>
      <c r="D90" s="68">
        <v>80</v>
      </c>
      <c r="E90" s="68" t="s">
        <v>640</v>
      </c>
    </row>
    <row r="91" spans="1:15" x14ac:dyDescent="0.2">
      <c r="A91" s="68" t="s">
        <v>572</v>
      </c>
      <c r="B91" s="100"/>
      <c r="C91" s="68" t="s">
        <v>162</v>
      </c>
      <c r="D91" s="68">
        <v>80</v>
      </c>
      <c r="E91" s="68" t="s">
        <v>170</v>
      </c>
    </row>
    <row r="92" spans="1:15" x14ac:dyDescent="0.2">
      <c r="A92" s="68" t="s">
        <v>573</v>
      </c>
      <c r="B92" s="101"/>
      <c r="C92" s="68" t="s">
        <v>156</v>
      </c>
      <c r="D92" s="68">
        <v>80</v>
      </c>
      <c r="E92" s="68" t="s">
        <v>171</v>
      </c>
    </row>
    <row r="93" spans="1:15" x14ac:dyDescent="0.2">
      <c r="A93" s="68" t="s">
        <v>574</v>
      </c>
    </row>
    <row r="94" spans="1:15" x14ac:dyDescent="0.2">
      <c r="A94" s="68">
        <v>11</v>
      </c>
    </row>
    <row r="95" spans="1:15" x14ac:dyDescent="0.2">
      <c r="A95" s="68">
        <v>12</v>
      </c>
    </row>
    <row r="96" spans="1:15" x14ac:dyDescent="0.2">
      <c r="D96" s="82" t="s">
        <v>159</v>
      </c>
      <c r="I96" s="68" t="s">
        <v>611</v>
      </c>
      <c r="N96" s="81" t="s">
        <v>613</v>
      </c>
      <c r="O96" s="81"/>
    </row>
    <row r="97" spans="1:16" x14ac:dyDescent="0.2">
      <c r="C97" s="81" t="s">
        <v>179</v>
      </c>
      <c r="D97" s="81" t="s">
        <v>141</v>
      </c>
      <c r="E97" s="81" t="s">
        <v>182</v>
      </c>
      <c r="F97" s="81" t="s">
        <v>183</v>
      </c>
      <c r="G97" s="81" t="s">
        <v>184</v>
      </c>
      <c r="I97" s="81" t="s">
        <v>142</v>
      </c>
      <c r="J97" s="81" t="s">
        <v>143</v>
      </c>
      <c r="K97" s="81"/>
      <c r="L97" s="81"/>
      <c r="N97" s="82" t="s">
        <v>614</v>
      </c>
      <c r="O97" s="68" t="s">
        <v>179</v>
      </c>
    </row>
    <row r="98" spans="1:16" x14ac:dyDescent="0.2">
      <c r="D98" s="68">
        <v>25</v>
      </c>
      <c r="E98" s="68">
        <v>30</v>
      </c>
      <c r="F98" s="68">
        <v>40</v>
      </c>
      <c r="G98" s="81" t="s">
        <v>173</v>
      </c>
    </row>
    <row r="99" spans="1:16" x14ac:dyDescent="0.2">
      <c r="B99" s="125" t="s">
        <v>187</v>
      </c>
      <c r="C99" s="124">
        <v>0.85</v>
      </c>
      <c r="D99" s="68">
        <v>85</v>
      </c>
      <c r="E99" s="68">
        <v>85</v>
      </c>
      <c r="F99" s="68">
        <v>85</v>
      </c>
      <c r="I99" s="68" t="s">
        <v>141</v>
      </c>
      <c r="J99" s="68" t="s">
        <v>612</v>
      </c>
      <c r="L99" s="68">
        <v>2087</v>
      </c>
      <c r="M99" s="68" t="s">
        <v>141</v>
      </c>
      <c r="N99" s="68">
        <v>336</v>
      </c>
      <c r="O99" s="68">
        <v>25</v>
      </c>
      <c r="P99" s="68">
        <f>(N99*3.5)/O99</f>
        <v>47.04</v>
      </c>
    </row>
    <row r="100" spans="1:16" x14ac:dyDescent="0.2">
      <c r="B100" s="116"/>
      <c r="C100" s="68" t="s">
        <v>142</v>
      </c>
      <c r="D100" s="68">
        <v>2087</v>
      </c>
      <c r="E100" s="68">
        <v>3643</v>
      </c>
      <c r="F100" s="68">
        <v>4250</v>
      </c>
      <c r="G100" s="115">
        <f>(D100+E100+F100)/3</f>
        <v>3326.6666666666665</v>
      </c>
      <c r="I100" s="68" t="s">
        <v>151</v>
      </c>
      <c r="J100" s="68" t="s">
        <v>152</v>
      </c>
      <c r="L100" s="68">
        <v>3643</v>
      </c>
      <c r="M100" s="68" t="s">
        <v>151</v>
      </c>
      <c r="N100" s="68">
        <f>N99</f>
        <v>336</v>
      </c>
      <c r="O100" s="68">
        <v>30</v>
      </c>
      <c r="P100" s="68">
        <f t="shared" ref="P100:P101" si="0">(N100*3.5)/O100</f>
        <v>39.200000000000003</v>
      </c>
    </row>
    <row r="101" spans="1:16" x14ac:dyDescent="0.2">
      <c r="B101" s="116" t="s">
        <v>190</v>
      </c>
      <c r="C101" s="68">
        <v>950</v>
      </c>
      <c r="D101" s="121">
        <f>C101/D100</f>
        <v>0.45519885002395782</v>
      </c>
      <c r="E101" s="121">
        <f>C101/E100</f>
        <v>0.26077408729069446</v>
      </c>
      <c r="F101" s="121">
        <f>C101/F100</f>
        <v>0.22352941176470589</v>
      </c>
      <c r="G101" s="121">
        <f>(D101+E101+F101)/3</f>
        <v>0.31316744969311938</v>
      </c>
      <c r="I101" s="68" t="s">
        <v>154</v>
      </c>
      <c r="J101" s="68" t="s">
        <v>155</v>
      </c>
      <c r="L101" s="68">
        <v>4250</v>
      </c>
      <c r="M101" s="68" t="s">
        <v>154</v>
      </c>
      <c r="N101" s="68">
        <f>N99</f>
        <v>336</v>
      </c>
      <c r="O101" s="68">
        <v>40</v>
      </c>
      <c r="P101" s="68">
        <f t="shared" si="0"/>
        <v>29.4</v>
      </c>
    </row>
    <row r="102" spans="1:16" x14ac:dyDescent="0.2">
      <c r="B102" s="116" t="s">
        <v>191</v>
      </c>
      <c r="D102" s="68">
        <v>0.1</v>
      </c>
      <c r="E102" s="68">
        <v>0.1</v>
      </c>
      <c r="F102" s="68">
        <v>0.1</v>
      </c>
      <c r="G102" s="68">
        <v>0.1</v>
      </c>
    </row>
    <row r="103" spans="1:16" x14ac:dyDescent="0.2">
      <c r="B103" s="116"/>
      <c r="C103" s="67" t="s">
        <v>596</v>
      </c>
      <c r="D103" s="122">
        <f>D101+D102</f>
        <v>0.55519885002395786</v>
      </c>
      <c r="E103" s="122">
        <f>E101+E102</f>
        <v>0.36077408729069449</v>
      </c>
      <c r="F103" s="122">
        <f>F101+F102</f>
        <v>0.3235294117647059</v>
      </c>
      <c r="G103" s="122">
        <f>G101+G102</f>
        <v>0.41316744969311936</v>
      </c>
    </row>
    <row r="104" spans="1:16" x14ac:dyDescent="0.2">
      <c r="B104" s="116" t="s">
        <v>610</v>
      </c>
      <c r="D104" s="90">
        <v>0.47</v>
      </c>
      <c r="E104" s="90">
        <v>0.39</v>
      </c>
      <c r="F104" s="90">
        <v>0.28999999999999998</v>
      </c>
      <c r="G104" s="121">
        <f>(D104+E104+F104)/3</f>
        <v>0.3833333333333333</v>
      </c>
    </row>
    <row r="105" spans="1:16" x14ac:dyDescent="0.2">
      <c r="B105" s="116"/>
      <c r="D105" s="68">
        <v>0.1</v>
      </c>
      <c r="E105" s="68">
        <v>0.1</v>
      </c>
      <c r="F105" s="68">
        <v>0.1</v>
      </c>
      <c r="G105" s="68">
        <v>0.1</v>
      </c>
    </row>
    <row r="106" spans="1:16" x14ac:dyDescent="0.2">
      <c r="C106" s="67" t="s">
        <v>193</v>
      </c>
      <c r="D106" s="88">
        <f>SUM(D104:D105)</f>
        <v>0.56999999999999995</v>
      </c>
      <c r="E106" s="88">
        <f>SUM(E104:E105)</f>
        <v>0.49</v>
      </c>
      <c r="F106" s="88">
        <f>SUM(F104:F105)</f>
        <v>0.39</v>
      </c>
      <c r="G106" s="122">
        <f>SUM(G104:G105)</f>
        <v>0.48333333333333328</v>
      </c>
    </row>
    <row r="109" spans="1:16" ht="14.25" x14ac:dyDescent="0.2">
      <c r="A109" s="80"/>
      <c r="B109" s="13"/>
      <c r="C109" s="124" t="s">
        <v>621</v>
      </c>
      <c r="D109" s="124"/>
      <c r="E109" s="13" t="s">
        <v>641</v>
      </c>
      <c r="F109" s="13"/>
      <c r="G109" s="13"/>
    </row>
    <row r="114" spans="1:24" s="89" customFormat="1" ht="6.75" customHeight="1" x14ac:dyDescent="0.2"/>
    <row r="116" spans="1:24" s="102" customFormat="1" x14ac:dyDescent="0.2">
      <c r="A116" s="68"/>
      <c r="B116" s="68"/>
      <c r="C116" s="68"/>
      <c r="D116" s="68"/>
      <c r="E116" s="68"/>
      <c r="F116" s="68"/>
      <c r="G116" s="68"/>
      <c r="H116" s="82" t="s">
        <v>575</v>
      </c>
      <c r="I116" s="82"/>
      <c r="J116" s="82" t="s">
        <v>518</v>
      </c>
      <c r="K116" s="68" t="s">
        <v>576</v>
      </c>
      <c r="L116" s="68"/>
      <c r="M116" s="74"/>
      <c r="N116" s="68"/>
      <c r="O116" s="68"/>
      <c r="P116" s="68"/>
      <c r="Q116" s="68"/>
      <c r="T116" s="68"/>
      <c r="U116" s="68"/>
      <c r="V116" s="68"/>
      <c r="X116" s="68"/>
    </row>
    <row r="117" spans="1:24" s="102" customFormat="1" x14ac:dyDescent="0.2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74"/>
      <c r="N117" s="68"/>
      <c r="O117" s="68"/>
      <c r="P117" s="68"/>
      <c r="Q117" s="68"/>
      <c r="T117" s="68"/>
      <c r="U117" s="68"/>
      <c r="V117" s="68"/>
      <c r="X117" s="68"/>
    </row>
    <row r="118" spans="1:24" s="102" customFormat="1" x14ac:dyDescent="0.2">
      <c r="A118" s="71" t="s">
        <v>135</v>
      </c>
      <c r="B118" s="71" t="s">
        <v>137</v>
      </c>
      <c r="C118" s="71" t="s">
        <v>144</v>
      </c>
      <c r="D118" s="71" t="s">
        <v>148</v>
      </c>
      <c r="E118" s="71" t="s">
        <v>150</v>
      </c>
      <c r="F118" s="71" t="s">
        <v>153</v>
      </c>
      <c r="G118" s="71" t="s">
        <v>13</v>
      </c>
      <c r="H118" s="71" t="s">
        <v>354</v>
      </c>
      <c r="I118" s="71" t="s">
        <v>160</v>
      </c>
      <c r="J118" s="71" t="s">
        <v>593</v>
      </c>
      <c r="K118" s="71" t="s">
        <v>588</v>
      </c>
      <c r="L118" s="70" t="s">
        <v>596</v>
      </c>
      <c r="M118" s="70"/>
      <c r="Q118" s="68"/>
      <c r="T118" s="68"/>
      <c r="U118" s="68"/>
      <c r="V118" s="68"/>
      <c r="X118" s="68"/>
    </row>
    <row r="119" spans="1:24" s="102" customFormat="1" x14ac:dyDescent="0.2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7"/>
      <c r="M119" s="68"/>
      <c r="Q119" s="68"/>
      <c r="T119" s="68"/>
      <c r="U119" s="68"/>
      <c r="V119" s="68"/>
      <c r="X119" s="68"/>
    </row>
    <row r="120" spans="1:24" s="102" customFormat="1" x14ac:dyDescent="0.2">
      <c r="A120" s="68" t="s">
        <v>419</v>
      </c>
      <c r="B120" s="68" t="s">
        <v>422</v>
      </c>
      <c r="C120" s="68" t="s">
        <v>423</v>
      </c>
      <c r="D120" s="68" t="s">
        <v>578</v>
      </c>
      <c r="E120" s="68" t="s">
        <v>581</v>
      </c>
      <c r="F120" s="68" t="s">
        <v>426</v>
      </c>
      <c r="G120" s="68" t="s">
        <v>582</v>
      </c>
      <c r="H120" s="68">
        <v>5</v>
      </c>
      <c r="I120" s="68">
        <v>28</v>
      </c>
      <c r="J120" s="68">
        <v>585</v>
      </c>
      <c r="K120" s="68" t="s">
        <v>594</v>
      </c>
      <c r="L120" s="67">
        <v>27</v>
      </c>
      <c r="M120" s="85" t="s">
        <v>514</v>
      </c>
      <c r="N120" s="104"/>
      <c r="O120" s="104"/>
      <c r="P120" s="86"/>
      <c r="Q120" s="86"/>
      <c r="R120" s="86"/>
      <c r="T120" s="68"/>
      <c r="U120" s="68"/>
      <c r="V120" s="68"/>
      <c r="X120" s="68"/>
    </row>
    <row r="121" spans="1:24" s="102" customFormat="1" x14ac:dyDescent="0.2">
      <c r="A121" s="68" t="s">
        <v>420</v>
      </c>
      <c r="B121" s="68" t="s">
        <v>349</v>
      </c>
      <c r="C121" s="68" t="s">
        <v>424</v>
      </c>
      <c r="D121" s="68" t="s">
        <v>579</v>
      </c>
      <c r="E121" s="68" t="s">
        <v>581</v>
      </c>
      <c r="F121" s="68" t="s">
        <v>516</v>
      </c>
      <c r="G121" s="68" t="s">
        <v>583</v>
      </c>
      <c r="H121" s="68">
        <v>3</v>
      </c>
      <c r="I121" s="68">
        <v>30</v>
      </c>
      <c r="J121" s="68">
        <v>1345</v>
      </c>
      <c r="K121" s="103">
        <v>42714</v>
      </c>
      <c r="L121" s="67">
        <v>28</v>
      </c>
      <c r="M121" s="104" t="s">
        <v>451</v>
      </c>
      <c r="N121" s="104" t="s">
        <v>515</v>
      </c>
      <c r="O121" s="86"/>
      <c r="P121" s="105"/>
      <c r="Q121" s="105"/>
      <c r="R121" s="105"/>
      <c r="S121" s="117"/>
      <c r="T121" s="68"/>
      <c r="U121" s="80"/>
      <c r="V121" s="68"/>
      <c r="X121" s="68"/>
    </row>
    <row r="122" spans="1:24" s="102" customFormat="1" x14ac:dyDescent="0.2">
      <c r="A122" s="68" t="s">
        <v>577</v>
      </c>
      <c r="B122" s="68" t="s">
        <v>358</v>
      </c>
      <c r="C122" s="68" t="s">
        <v>175</v>
      </c>
      <c r="D122" s="68" t="s">
        <v>580</v>
      </c>
      <c r="E122" s="68" t="s">
        <v>581</v>
      </c>
      <c r="F122" s="68" t="s">
        <v>426</v>
      </c>
      <c r="G122" s="68" t="s">
        <v>475</v>
      </c>
      <c r="H122" s="68">
        <v>2</v>
      </c>
      <c r="I122" s="68">
        <v>26</v>
      </c>
      <c r="J122" s="68">
        <v>255</v>
      </c>
      <c r="K122" s="68" t="s">
        <v>595</v>
      </c>
      <c r="L122" s="67">
        <v>15</v>
      </c>
      <c r="M122" s="68"/>
      <c r="N122" s="68"/>
      <c r="O122" s="68"/>
      <c r="P122" s="68"/>
      <c r="Q122" s="68"/>
      <c r="R122" s="68"/>
      <c r="S122" s="68"/>
      <c r="X122" s="68"/>
    </row>
    <row r="123" spans="1:24" s="102" customFormat="1" x14ac:dyDescent="0.2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74"/>
      <c r="N123" s="68"/>
      <c r="O123" s="68"/>
      <c r="P123" s="68"/>
      <c r="X123" s="68"/>
    </row>
    <row r="124" spans="1:24" s="89" customFormat="1" ht="5.25" customHeight="1" x14ac:dyDescent="0.2"/>
    <row r="125" spans="1:24" x14ac:dyDescent="0.2">
      <c r="D125" s="134" t="s">
        <v>606</v>
      </c>
      <c r="E125" s="134"/>
    </row>
    <row r="126" spans="1:24" x14ac:dyDescent="0.2">
      <c r="A126" s="68" t="s">
        <v>599</v>
      </c>
      <c r="B126" s="68" t="s">
        <v>625</v>
      </c>
      <c r="C126" s="109">
        <v>558</v>
      </c>
    </row>
    <row r="127" spans="1:24" x14ac:dyDescent="0.2">
      <c r="A127" s="68" t="s">
        <v>135</v>
      </c>
      <c r="B127" s="68" t="s">
        <v>626</v>
      </c>
      <c r="C127" s="109" t="s">
        <v>419</v>
      </c>
    </row>
    <row r="128" spans="1:24" x14ac:dyDescent="0.2">
      <c r="A128" s="68" t="s">
        <v>137</v>
      </c>
      <c r="B128" s="68" t="s">
        <v>642</v>
      </c>
      <c r="C128" s="109" t="s">
        <v>174</v>
      </c>
      <c r="F128" s="113" t="s">
        <v>623</v>
      </c>
      <c r="G128" s="113"/>
      <c r="H128" s="113"/>
      <c r="I128" s="113"/>
      <c r="J128" s="112"/>
    </row>
    <row r="129" spans="1:20" x14ac:dyDescent="0.2">
      <c r="A129" s="68" t="s">
        <v>139</v>
      </c>
      <c r="B129" s="69" t="s">
        <v>642</v>
      </c>
      <c r="C129" s="110" t="s">
        <v>165</v>
      </c>
    </row>
    <row r="130" spans="1:20" x14ac:dyDescent="0.2">
      <c r="A130" s="68" t="s">
        <v>144</v>
      </c>
      <c r="B130" s="126" t="s">
        <v>624</v>
      </c>
      <c r="C130" s="109" t="s">
        <v>600</v>
      </c>
    </row>
    <row r="131" spans="1:20" x14ac:dyDescent="0.2">
      <c r="A131" s="68" t="s">
        <v>335</v>
      </c>
      <c r="B131" s="68" t="s">
        <v>561</v>
      </c>
      <c r="C131" s="109" t="s">
        <v>598</v>
      </c>
    </row>
    <row r="132" spans="1:20" x14ac:dyDescent="0.2">
      <c r="A132" s="68" t="s">
        <v>148</v>
      </c>
      <c r="B132" s="68" t="s">
        <v>622</v>
      </c>
      <c r="C132" s="109" t="s">
        <v>601</v>
      </c>
      <c r="K132" s="80"/>
      <c r="L132" s="80"/>
      <c r="M132" s="80"/>
      <c r="N132" s="80"/>
    </row>
    <row r="133" spans="1:20" x14ac:dyDescent="0.2">
      <c r="A133" s="68" t="s">
        <v>150</v>
      </c>
      <c r="B133" s="68" t="s">
        <v>622</v>
      </c>
      <c r="C133" s="109" t="s">
        <v>602</v>
      </c>
    </row>
    <row r="134" spans="1:20" x14ac:dyDescent="0.2">
      <c r="A134" s="68" t="s">
        <v>153</v>
      </c>
      <c r="B134" s="68" t="s">
        <v>622</v>
      </c>
      <c r="C134" s="109" t="s">
        <v>426</v>
      </c>
    </row>
    <row r="135" spans="1:20" x14ac:dyDescent="0.2">
      <c r="A135" s="68" t="s">
        <v>562</v>
      </c>
      <c r="B135" s="68" t="s">
        <v>622</v>
      </c>
      <c r="C135" s="109" t="s">
        <v>605</v>
      </c>
    </row>
    <row r="136" spans="1:20" x14ac:dyDescent="0.2">
      <c r="A136" s="68" t="s">
        <v>398</v>
      </c>
      <c r="B136" s="68" t="s">
        <v>622</v>
      </c>
      <c r="C136" s="109" t="s">
        <v>83</v>
      </c>
    </row>
    <row r="137" spans="1:20" x14ac:dyDescent="0.2">
      <c r="A137" s="68" t="s">
        <v>617</v>
      </c>
      <c r="B137" s="106" t="s">
        <v>180</v>
      </c>
      <c r="C137" s="106" t="s">
        <v>615</v>
      </c>
      <c r="D137" s="106" t="s">
        <v>527</v>
      </c>
      <c r="E137" s="106" t="s">
        <v>522</v>
      </c>
      <c r="F137" s="106" t="s">
        <v>523</v>
      </c>
      <c r="G137" s="106" t="s">
        <v>524</v>
      </c>
      <c r="H137" s="106" t="s">
        <v>525</v>
      </c>
      <c r="I137" s="106" t="s">
        <v>189</v>
      </c>
      <c r="J137" s="68" t="s">
        <v>643</v>
      </c>
      <c r="L137" s="68" t="s">
        <v>644</v>
      </c>
    </row>
    <row r="138" spans="1:20" s="67" customFormat="1" x14ac:dyDescent="0.2">
      <c r="A138" s="67" t="s">
        <v>628</v>
      </c>
      <c r="B138" s="108">
        <v>15100</v>
      </c>
      <c r="C138" s="108">
        <v>1200</v>
      </c>
      <c r="D138" s="108">
        <v>1750</v>
      </c>
      <c r="E138" s="108">
        <v>1500</v>
      </c>
      <c r="F138" s="108">
        <v>1650</v>
      </c>
      <c r="G138" s="108">
        <v>2500</v>
      </c>
      <c r="H138" s="108">
        <v>3000</v>
      </c>
      <c r="I138" s="108">
        <v>3500</v>
      </c>
      <c r="J138" s="67">
        <v>15100</v>
      </c>
      <c r="K138" s="68"/>
      <c r="L138" s="68">
        <v>15100</v>
      </c>
      <c r="M138" s="68"/>
      <c r="N138" s="68"/>
      <c r="O138" s="68"/>
      <c r="P138" s="68"/>
      <c r="Q138" s="68"/>
      <c r="R138" s="68"/>
    </row>
    <row r="139" spans="1:20" x14ac:dyDescent="0.2">
      <c r="A139" s="68" t="s">
        <v>160</v>
      </c>
      <c r="B139" s="68" t="s">
        <v>622</v>
      </c>
      <c r="C139" s="109">
        <v>28</v>
      </c>
    </row>
    <row r="140" spans="1:20" x14ac:dyDescent="0.2">
      <c r="A140" s="68" t="s">
        <v>161</v>
      </c>
      <c r="B140" s="68" t="s">
        <v>622</v>
      </c>
      <c r="C140" s="109">
        <v>528</v>
      </c>
      <c r="T140" s="68" t="s">
        <v>188</v>
      </c>
    </row>
    <row r="141" spans="1:20" x14ac:dyDescent="0.2">
      <c r="A141" s="68" t="s">
        <v>617</v>
      </c>
      <c r="B141" s="106" t="s">
        <v>141</v>
      </c>
      <c r="C141" s="106" t="s">
        <v>589</v>
      </c>
      <c r="D141" s="106" t="s">
        <v>590</v>
      </c>
      <c r="E141" s="80"/>
      <c r="F141" s="80"/>
      <c r="G141" s="80"/>
      <c r="H141" s="80"/>
      <c r="I141" s="80"/>
      <c r="J141" s="80"/>
    </row>
    <row r="142" spans="1:20" x14ac:dyDescent="0.2">
      <c r="A142" s="68" t="s">
        <v>627</v>
      </c>
      <c r="B142" s="106">
        <v>25</v>
      </c>
      <c r="C142" s="106">
        <v>30</v>
      </c>
      <c r="D142" s="106">
        <v>40</v>
      </c>
      <c r="E142" s="79" t="s">
        <v>620</v>
      </c>
      <c r="F142" s="79"/>
      <c r="G142" s="79"/>
      <c r="H142" s="79"/>
      <c r="I142" s="79"/>
      <c r="J142" s="80"/>
    </row>
    <row r="143" spans="1:20" x14ac:dyDescent="0.2">
      <c r="A143" s="68" t="s">
        <v>618</v>
      </c>
      <c r="B143" s="106">
        <v>7.23</v>
      </c>
      <c r="C143" s="106">
        <v>4.1399999999999997</v>
      </c>
      <c r="D143" s="108">
        <v>3.55</v>
      </c>
      <c r="E143" s="79"/>
      <c r="F143" s="79"/>
      <c r="G143" s="79"/>
      <c r="H143" s="79"/>
      <c r="I143" s="79"/>
      <c r="J143" s="80"/>
    </row>
    <row r="144" spans="1:20" x14ac:dyDescent="0.2">
      <c r="A144" s="79" t="s">
        <v>495</v>
      </c>
      <c r="B144" s="80" t="s">
        <v>616</v>
      </c>
      <c r="C144" s="109" t="s">
        <v>202</v>
      </c>
      <c r="D144" s="79"/>
      <c r="E144" s="79"/>
      <c r="F144" s="79"/>
      <c r="G144" s="79"/>
      <c r="H144" s="79"/>
      <c r="I144" s="79"/>
      <c r="J144" s="80"/>
    </row>
    <row r="145" spans="1:30" x14ac:dyDescent="0.2">
      <c r="A145" s="68" t="s">
        <v>158</v>
      </c>
      <c r="B145" s="68" t="s">
        <v>622</v>
      </c>
      <c r="C145" s="109" t="s">
        <v>604</v>
      </c>
      <c r="D145" s="80"/>
      <c r="E145" s="80"/>
      <c r="F145" s="80"/>
      <c r="G145" s="80"/>
      <c r="H145" s="80"/>
      <c r="I145" s="80"/>
      <c r="J145" s="80"/>
    </row>
    <row r="146" spans="1:30" x14ac:dyDescent="0.2">
      <c r="A146" s="68" t="s">
        <v>342</v>
      </c>
      <c r="B146" s="68" t="s">
        <v>622</v>
      </c>
      <c r="C146" s="109">
        <v>38</v>
      </c>
      <c r="D146" s="80"/>
      <c r="E146" s="80"/>
      <c r="F146" s="80"/>
      <c r="G146" s="80"/>
      <c r="H146" s="80"/>
      <c r="I146" s="80"/>
      <c r="J146" s="80"/>
    </row>
    <row r="147" spans="1:30" x14ac:dyDescent="0.2">
      <c r="A147" s="68" t="s">
        <v>411</v>
      </c>
      <c r="B147" s="68" t="s">
        <v>622</v>
      </c>
      <c r="C147" s="109">
        <v>55</v>
      </c>
      <c r="E147" s="68" t="s">
        <v>611</v>
      </c>
      <c r="I147" s="81" t="s">
        <v>613</v>
      </c>
      <c r="J147" s="81"/>
      <c r="K147" s="81"/>
      <c r="L147" s="81"/>
    </row>
    <row r="148" spans="1:30" x14ac:dyDescent="0.2">
      <c r="A148" s="68" t="s">
        <v>584</v>
      </c>
      <c r="B148" s="68" t="s">
        <v>205</v>
      </c>
      <c r="C148" s="109">
        <v>2090</v>
      </c>
      <c r="E148" s="81" t="s">
        <v>142</v>
      </c>
      <c r="F148" s="81" t="s">
        <v>143</v>
      </c>
      <c r="G148" s="81"/>
      <c r="H148" s="81"/>
      <c r="I148" s="81" t="s">
        <v>619</v>
      </c>
      <c r="J148" s="82" t="s">
        <v>614</v>
      </c>
      <c r="K148" s="81" t="s">
        <v>179</v>
      </c>
      <c r="L148" s="81" t="s">
        <v>192</v>
      </c>
    </row>
    <row r="149" spans="1:30" x14ac:dyDescent="0.2">
      <c r="A149" s="68" t="s">
        <v>585</v>
      </c>
      <c r="B149" s="68" t="s">
        <v>205</v>
      </c>
      <c r="C149" s="109">
        <v>3.2</v>
      </c>
    </row>
    <row r="150" spans="1:30" x14ac:dyDescent="0.2">
      <c r="A150" s="68" t="s">
        <v>586</v>
      </c>
      <c r="B150" s="68" t="s">
        <v>205</v>
      </c>
      <c r="C150" s="109">
        <v>45.31</v>
      </c>
      <c r="E150" s="68" t="s">
        <v>141</v>
      </c>
      <c r="F150" s="68" t="s">
        <v>612</v>
      </c>
      <c r="H150" s="68">
        <v>2087</v>
      </c>
      <c r="I150" s="68" t="s">
        <v>141</v>
      </c>
      <c r="J150" s="68">
        <v>336</v>
      </c>
      <c r="K150" s="68">
        <v>25</v>
      </c>
      <c r="L150" s="68">
        <f>(J150*3.5)/K150</f>
        <v>47.04</v>
      </c>
    </row>
    <row r="151" spans="1:30" x14ac:dyDescent="0.2">
      <c r="A151" s="67"/>
      <c r="B151" s="80"/>
      <c r="C151" s="80"/>
      <c r="D151" s="67"/>
      <c r="E151" s="68" t="s">
        <v>151</v>
      </c>
      <c r="F151" s="68" t="s">
        <v>152</v>
      </c>
      <c r="H151" s="68">
        <v>3643</v>
      </c>
      <c r="I151" s="68" t="s">
        <v>151</v>
      </c>
      <c r="J151" s="68">
        <f>J150</f>
        <v>336</v>
      </c>
      <c r="K151" s="68">
        <v>30</v>
      </c>
      <c r="L151" s="68">
        <f t="shared" ref="L151:L152" si="1">(J151*3.5)/K151</f>
        <v>39.200000000000003</v>
      </c>
    </row>
    <row r="152" spans="1:30" x14ac:dyDescent="0.2">
      <c r="A152" s="67"/>
      <c r="B152" s="80"/>
      <c r="C152" s="80"/>
      <c r="D152" s="67"/>
      <c r="E152" s="68" t="s">
        <v>154</v>
      </c>
      <c r="F152" s="68" t="s">
        <v>155</v>
      </c>
      <c r="H152" s="68">
        <v>4250</v>
      </c>
      <c r="I152" s="68" t="s">
        <v>154</v>
      </c>
      <c r="J152" s="68">
        <f>J150</f>
        <v>336</v>
      </c>
      <c r="K152" s="68">
        <v>40</v>
      </c>
      <c r="L152" s="68">
        <f t="shared" si="1"/>
        <v>29.4</v>
      </c>
    </row>
    <row r="153" spans="1:30" x14ac:dyDescent="0.2">
      <c r="B153" s="80"/>
      <c r="C153" s="80"/>
    </row>
    <row r="155" spans="1:30" s="107" customFormat="1" x14ac:dyDescent="0.2"/>
    <row r="156" spans="1:30" x14ac:dyDescent="0.2">
      <c r="B156" s="82" t="s">
        <v>629</v>
      </c>
      <c r="C156" s="81"/>
    </row>
    <row r="157" spans="1:30" x14ac:dyDescent="0.2">
      <c r="H157" s="90" t="s">
        <v>638</v>
      </c>
      <c r="I157" s="9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</row>
    <row r="158" spans="1:30" x14ac:dyDescent="0.2"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</row>
    <row r="159" spans="1:30" s="86" customFormat="1" ht="14.25" x14ac:dyDescent="0.2">
      <c r="A159" s="86" t="s">
        <v>135</v>
      </c>
      <c r="B159" s="86" t="s">
        <v>350</v>
      </c>
      <c r="C159" s="86" t="s">
        <v>137</v>
      </c>
      <c r="D159" s="86" t="s">
        <v>144</v>
      </c>
      <c r="E159" s="86" t="s">
        <v>148</v>
      </c>
      <c r="F159" s="86" t="s">
        <v>354</v>
      </c>
      <c r="G159" s="86" t="s">
        <v>160</v>
      </c>
      <c r="H159" s="86" t="s">
        <v>593</v>
      </c>
      <c r="I159" s="86" t="s">
        <v>588</v>
      </c>
      <c r="J159" s="127" t="s">
        <v>209</v>
      </c>
      <c r="K159" s="127" t="s">
        <v>210</v>
      </c>
      <c r="L159" t="s">
        <v>211</v>
      </c>
      <c r="M159"/>
      <c r="N159" t="s">
        <v>212</v>
      </c>
      <c r="O159" t="s">
        <v>92</v>
      </c>
      <c r="P159" t="s">
        <v>213</v>
      </c>
      <c r="Q159" t="s">
        <v>94</v>
      </c>
      <c r="R159" t="s">
        <v>95</v>
      </c>
      <c r="S159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</row>
    <row r="160" spans="1:30" x14ac:dyDescent="0.2"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</row>
    <row r="161" spans="1:30" x14ac:dyDescent="0.2">
      <c r="A161" s="118" t="s">
        <v>419</v>
      </c>
      <c r="B161" s="118" t="s">
        <v>598</v>
      </c>
      <c r="C161" s="118" t="s">
        <v>630</v>
      </c>
      <c r="D161" s="118" t="s">
        <v>423</v>
      </c>
      <c r="E161" s="118" t="s">
        <v>631</v>
      </c>
      <c r="F161" s="118">
        <v>5</v>
      </c>
      <c r="G161" s="118">
        <v>28</v>
      </c>
      <c r="H161" s="118">
        <v>585</v>
      </c>
      <c r="I161" s="118" t="s">
        <v>594</v>
      </c>
      <c r="J161" s="130" t="s">
        <v>217</v>
      </c>
      <c r="K161" s="119"/>
      <c r="L161" s="119"/>
      <c r="M161" s="119"/>
      <c r="N161" s="119"/>
      <c r="O161" s="119"/>
      <c r="P161" s="119"/>
      <c r="Q161" s="118"/>
      <c r="R161" s="118"/>
      <c r="S161" s="118"/>
      <c r="T161" s="118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</row>
    <row r="162" spans="1:30" x14ac:dyDescent="0.2">
      <c r="A162" s="118"/>
      <c r="B162" s="118"/>
      <c r="C162" s="118"/>
      <c r="D162" s="118"/>
      <c r="E162" s="118"/>
      <c r="F162" s="118"/>
      <c r="G162" s="118"/>
      <c r="H162" s="118"/>
      <c r="I162" s="118"/>
      <c r="J162" s="130" t="s">
        <v>219</v>
      </c>
      <c r="K162" s="119"/>
      <c r="L162" s="119"/>
      <c r="M162" s="119"/>
      <c r="N162" s="119"/>
      <c r="O162" s="119"/>
      <c r="P162" s="119"/>
      <c r="Q162" s="118"/>
      <c r="R162" s="118"/>
      <c r="S162" s="118"/>
      <c r="T162" s="118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</row>
    <row r="163" spans="1:30" x14ac:dyDescent="0.2">
      <c r="A163" s="118"/>
      <c r="B163" s="118"/>
      <c r="C163" s="118"/>
      <c r="D163" s="118"/>
      <c r="E163" s="118"/>
      <c r="F163" s="118"/>
      <c r="G163" s="118"/>
      <c r="H163" s="118"/>
      <c r="I163" s="118"/>
      <c r="J163" s="130" t="s">
        <v>220</v>
      </c>
      <c r="K163" s="119">
        <v>7500</v>
      </c>
      <c r="L163" s="119"/>
      <c r="M163" s="119"/>
      <c r="N163" s="119"/>
      <c r="O163" s="119"/>
      <c r="P163" s="119"/>
      <c r="Q163" s="118"/>
      <c r="R163" s="118"/>
      <c r="S163" s="118"/>
      <c r="T163" s="118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</row>
    <row r="164" spans="1:30" x14ac:dyDescent="0.2">
      <c r="A164" s="111" t="s">
        <v>420</v>
      </c>
      <c r="B164" s="111" t="s">
        <v>633</v>
      </c>
      <c r="C164" s="111" t="s">
        <v>349</v>
      </c>
      <c r="D164" s="111" t="s">
        <v>424</v>
      </c>
      <c r="E164" s="111" t="s">
        <v>632</v>
      </c>
      <c r="F164" s="111">
        <v>3</v>
      </c>
      <c r="G164" s="111">
        <v>30</v>
      </c>
      <c r="H164" s="111">
        <v>1345</v>
      </c>
      <c r="I164" s="128">
        <v>42714</v>
      </c>
      <c r="J164" s="129" t="s">
        <v>227</v>
      </c>
      <c r="K164" s="120"/>
      <c r="L164" s="120"/>
      <c r="M164" s="120"/>
      <c r="N164" s="120"/>
      <c r="O164" s="120"/>
      <c r="P164" s="120"/>
      <c r="Q164" s="120"/>
      <c r="R164" s="120"/>
      <c r="S164" s="120"/>
      <c r="T164" s="12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</row>
    <row r="165" spans="1:30" x14ac:dyDescent="0.2">
      <c r="A165" s="111"/>
      <c r="B165" s="111"/>
      <c r="C165" s="111"/>
      <c r="D165" s="111"/>
      <c r="E165" s="111"/>
      <c r="F165" s="111"/>
      <c r="G165" s="111"/>
      <c r="H165" s="111"/>
      <c r="I165" s="128"/>
      <c r="J165" s="129" t="s">
        <v>228</v>
      </c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</row>
    <row r="166" spans="1:30" x14ac:dyDescent="0.2">
      <c r="A166" s="111"/>
      <c r="B166" s="111"/>
      <c r="C166" s="111"/>
      <c r="D166" s="111"/>
      <c r="E166" s="111"/>
      <c r="F166" s="111"/>
      <c r="G166" s="111"/>
      <c r="H166" s="111"/>
      <c r="I166" s="128"/>
      <c r="J166" s="129" t="s">
        <v>229</v>
      </c>
      <c r="K166" s="132">
        <v>14000</v>
      </c>
      <c r="L166" s="120"/>
      <c r="M166" s="120"/>
      <c r="N166" s="120"/>
      <c r="O166" s="120"/>
      <c r="P166" s="120"/>
      <c r="Q166" s="120"/>
      <c r="R166" s="120"/>
      <c r="S166" s="120"/>
      <c r="T166" s="12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</row>
    <row r="167" spans="1:30" x14ac:dyDescent="0.2">
      <c r="A167" s="123" t="s">
        <v>577</v>
      </c>
      <c r="B167" s="123" t="s">
        <v>542</v>
      </c>
      <c r="C167" s="123" t="s">
        <v>358</v>
      </c>
      <c r="D167" s="123" t="s">
        <v>175</v>
      </c>
      <c r="E167" s="123" t="s">
        <v>580</v>
      </c>
      <c r="F167" s="123">
        <v>2</v>
      </c>
      <c r="G167" s="123">
        <v>26</v>
      </c>
      <c r="H167" s="123">
        <v>255</v>
      </c>
      <c r="I167" s="123" t="s">
        <v>595</v>
      </c>
      <c r="J167" s="123" t="s">
        <v>634</v>
      </c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</row>
    <row r="168" spans="1:30" x14ac:dyDescent="0.2">
      <c r="A168" s="123"/>
      <c r="B168" s="123"/>
      <c r="C168" s="123"/>
      <c r="D168" s="123"/>
      <c r="E168" s="123"/>
      <c r="F168" s="123"/>
      <c r="G168" s="123"/>
      <c r="H168" s="123"/>
      <c r="I168" s="123"/>
      <c r="J168" s="123" t="s">
        <v>635</v>
      </c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</row>
    <row r="169" spans="1:30" ht="14.25" x14ac:dyDescent="0.2">
      <c r="A169" s="123"/>
      <c r="B169" s="66"/>
      <c r="C169" s="66"/>
      <c r="D169" s="66"/>
      <c r="E169" s="66"/>
      <c r="F169" s="66"/>
      <c r="G169" s="66"/>
      <c r="H169" s="66"/>
      <c r="I169" s="66"/>
      <c r="J169" s="123" t="s">
        <v>636</v>
      </c>
      <c r="K169" s="131"/>
      <c r="L169" s="66"/>
      <c r="M169" s="66"/>
      <c r="N169" s="66"/>
      <c r="O169" s="66"/>
      <c r="P169" s="66"/>
      <c r="Q169" s="66"/>
      <c r="R169" s="66"/>
      <c r="S169" s="66"/>
      <c r="T169" s="66"/>
      <c r="U169"/>
      <c r="V169"/>
      <c r="W169"/>
      <c r="X169"/>
      <c r="Y169"/>
      <c r="Z169"/>
      <c r="AA169"/>
    </row>
    <row r="170" spans="1:30" ht="14.25" x14ac:dyDescent="0.2">
      <c r="A170" s="123"/>
      <c r="B170" s="66"/>
      <c r="C170" s="66"/>
      <c r="D170" s="66"/>
      <c r="E170" s="66"/>
      <c r="F170" s="66"/>
      <c r="G170" s="66"/>
      <c r="H170" s="66"/>
      <c r="I170" s="66"/>
      <c r="J170" s="123" t="s">
        <v>637</v>
      </c>
      <c r="K170" s="133">
        <v>3800</v>
      </c>
      <c r="L170" s="66"/>
      <c r="M170" s="66"/>
      <c r="N170" s="66"/>
      <c r="O170" s="66"/>
      <c r="P170" s="66"/>
      <c r="Q170" s="66"/>
      <c r="R170" s="66"/>
      <c r="S170" s="66"/>
      <c r="T170" s="66"/>
      <c r="U170"/>
      <c r="V170"/>
      <c r="W170"/>
      <c r="X170"/>
      <c r="Y170"/>
      <c r="Z170"/>
      <c r="AA170"/>
    </row>
    <row r="171" spans="1:30" ht="14.25" x14ac:dyDescent="0.2">
      <c r="B171"/>
      <c r="C171"/>
      <c r="D171"/>
      <c r="E171"/>
      <c r="F171"/>
      <c r="G171"/>
      <c r="H171"/>
      <c r="I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</row>
    <row r="172" spans="1:30" ht="14.25" x14ac:dyDescent="0.2">
      <c r="B172"/>
      <c r="C172"/>
      <c r="D172"/>
      <c r="E172"/>
      <c r="F172"/>
      <c r="I172"/>
      <c r="J172" s="127"/>
      <c r="S172"/>
      <c r="T172"/>
      <c r="U172"/>
      <c r="V172"/>
      <c r="W172"/>
      <c r="X172"/>
      <c r="Y172"/>
      <c r="Z172"/>
      <c r="AA172"/>
    </row>
    <row r="173" spans="1:30" ht="14.25" x14ac:dyDescent="0.2">
      <c r="B173"/>
      <c r="C173"/>
      <c r="D173"/>
      <c r="E173"/>
      <c r="F173"/>
      <c r="G173" s="127"/>
      <c r="H173" s="127"/>
      <c r="I173"/>
      <c r="J173"/>
      <c r="K173" t="s">
        <v>214</v>
      </c>
      <c r="L173"/>
      <c r="M173">
        <v>22.45</v>
      </c>
      <c r="N173">
        <v>3</v>
      </c>
      <c r="O173">
        <v>3.5</v>
      </c>
      <c r="P173"/>
      <c r="Q173"/>
      <c r="R173"/>
      <c r="S173"/>
      <c r="T173"/>
      <c r="U173"/>
      <c r="V173"/>
      <c r="W173"/>
      <c r="X173"/>
      <c r="Y173"/>
      <c r="Z173"/>
      <c r="AA173"/>
    </row>
    <row r="174" spans="1:30" ht="14.25" x14ac:dyDescent="0.2">
      <c r="B174"/>
      <c r="C174"/>
      <c r="D174"/>
      <c r="E174"/>
      <c r="F174"/>
      <c r="G174" s="127"/>
      <c r="H174" s="127"/>
      <c r="I174"/>
      <c r="J174"/>
      <c r="K174" t="s">
        <v>215</v>
      </c>
      <c r="L174"/>
      <c r="M174">
        <v>60500</v>
      </c>
      <c r="N174">
        <v>25000</v>
      </c>
      <c r="O174">
        <v>14000</v>
      </c>
      <c r="P174"/>
      <c r="Q174"/>
      <c r="R174"/>
      <c r="S174"/>
      <c r="T174"/>
      <c r="U174"/>
      <c r="V174"/>
      <c r="W174"/>
      <c r="X174"/>
      <c r="Y174"/>
      <c r="Z174"/>
      <c r="AA174"/>
    </row>
    <row r="175" spans="1:30" ht="14.25" x14ac:dyDescent="0.2">
      <c r="B175"/>
      <c r="C175"/>
      <c r="D175"/>
      <c r="E175"/>
      <c r="F175"/>
      <c r="H175" s="127"/>
      <c r="I175"/>
      <c r="J175"/>
      <c r="K175"/>
      <c r="L175" t="s">
        <v>218</v>
      </c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</row>
    <row r="176" spans="1:30" ht="14.25" x14ac:dyDescent="0.2">
      <c r="B176"/>
      <c r="C176"/>
      <c r="D176"/>
      <c r="E176"/>
      <c r="F176"/>
      <c r="H176" s="127"/>
      <c r="I176"/>
      <c r="J176"/>
      <c r="K176"/>
      <c r="L176" t="s">
        <v>218</v>
      </c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</row>
    <row r="177" spans="1:27" ht="14.25" x14ac:dyDescent="0.2">
      <c r="B177"/>
      <c r="C177"/>
      <c r="D177"/>
      <c r="E177"/>
      <c r="F177"/>
      <c r="H177" s="127"/>
      <c r="I177"/>
      <c r="J177"/>
      <c r="K177" t="s">
        <v>221</v>
      </c>
      <c r="L177" t="s">
        <v>218</v>
      </c>
      <c r="M177">
        <v>7.45</v>
      </c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</row>
    <row r="178" spans="1:27" ht="14.25" x14ac:dyDescent="0.2">
      <c r="A178" s="80"/>
      <c r="B178"/>
      <c r="C178"/>
      <c r="D178"/>
      <c r="E178"/>
      <c r="F178"/>
      <c r="H178" s="127"/>
      <c r="I178"/>
      <c r="J178"/>
      <c r="K178" t="s">
        <v>224</v>
      </c>
      <c r="L178" t="s">
        <v>218</v>
      </c>
      <c r="M178"/>
      <c r="N178">
        <v>3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</row>
    <row r="179" spans="1:27" ht="14.25" x14ac:dyDescent="0.2">
      <c r="A179" s="80"/>
      <c r="B179"/>
      <c r="C179"/>
      <c r="D179"/>
      <c r="E179"/>
      <c r="F179"/>
      <c r="H179" s="127"/>
      <c r="I179"/>
      <c r="J179"/>
      <c r="K179"/>
      <c r="L179" t="s">
        <v>218</v>
      </c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</row>
    <row r="180" spans="1:27" ht="14.25" x14ac:dyDescent="0.2">
      <c r="A180" s="80"/>
      <c r="B180"/>
      <c r="C180"/>
      <c r="D180"/>
      <c r="E180"/>
      <c r="F180"/>
      <c r="H180" s="127"/>
      <c r="I180"/>
      <c r="J180"/>
      <c r="K180"/>
      <c r="L180" t="s">
        <v>218</v>
      </c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</row>
    <row r="181" spans="1:27" ht="14.25" x14ac:dyDescent="0.2">
      <c r="A181" s="80"/>
      <c r="B181"/>
      <c r="C181"/>
      <c r="D181"/>
      <c r="E181"/>
      <c r="F181"/>
      <c r="H181" s="127"/>
      <c r="I181"/>
      <c r="J181"/>
      <c r="K181" t="s">
        <v>230</v>
      </c>
      <c r="L181" t="s">
        <v>218</v>
      </c>
      <c r="M181"/>
      <c r="N181"/>
      <c r="O181">
        <v>3.5</v>
      </c>
      <c r="P181"/>
      <c r="Q181"/>
      <c r="R181"/>
      <c r="S181"/>
      <c r="T181"/>
      <c r="U181"/>
      <c r="V181"/>
      <c r="W181"/>
      <c r="X181"/>
      <c r="Y181"/>
      <c r="Z181"/>
      <c r="AA181"/>
    </row>
    <row r="182" spans="1:27" ht="14.25" x14ac:dyDescent="0.2">
      <c r="A182" s="80"/>
      <c r="B182"/>
      <c r="C182"/>
      <c r="D182"/>
      <c r="E182"/>
      <c r="F182"/>
      <c r="H182" s="127"/>
      <c r="I182"/>
      <c r="J182"/>
      <c r="K182" t="s">
        <v>232</v>
      </c>
      <c r="L182" t="s">
        <v>218</v>
      </c>
      <c r="M182">
        <v>15</v>
      </c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</row>
    <row r="183" spans="1:27" ht="14.25" x14ac:dyDescent="0.2">
      <c r="A183" s="80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</row>
    <row r="184" spans="1:27" ht="14.25" x14ac:dyDescent="0.2">
      <c r="A184" s="80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80"/>
    </row>
    <row r="185" spans="1:27" ht="14.25" x14ac:dyDescent="0.2">
      <c r="A185" s="80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80"/>
    </row>
    <row r="186" spans="1:27" ht="14.25" x14ac:dyDescent="0.2">
      <c r="A186" s="80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80"/>
    </row>
    <row r="187" spans="1:27" ht="14.25" x14ac:dyDescent="0.2">
      <c r="A187" s="80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80"/>
    </row>
    <row r="188" spans="1:27" ht="14.25" x14ac:dyDescent="0.2">
      <c r="A188" s="80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80"/>
    </row>
    <row r="189" spans="1:27" ht="14.25" x14ac:dyDescent="0.2">
      <c r="A189" s="80"/>
      <c r="B189" s="25"/>
      <c r="C189" s="13"/>
      <c r="D189" s="13"/>
      <c r="E189" s="25"/>
      <c r="F189" s="25"/>
      <c r="G189" s="13"/>
      <c r="H189" s="13"/>
      <c r="I189" s="13"/>
      <c r="J189" s="13"/>
      <c r="K189" s="13"/>
      <c r="L189" s="13"/>
      <c r="M189" s="13"/>
      <c r="N189" s="80"/>
    </row>
    <row r="190" spans="1:27" ht="14.25" x14ac:dyDescent="0.2">
      <c r="A190" s="80"/>
      <c r="B190" s="25"/>
      <c r="C190" s="13"/>
      <c r="D190" s="13"/>
      <c r="E190" s="25"/>
      <c r="F190" s="25"/>
      <c r="G190" s="13"/>
      <c r="H190" s="13"/>
      <c r="I190" s="13"/>
      <c r="J190" s="13"/>
      <c r="K190" s="13"/>
      <c r="L190" s="13"/>
      <c r="M190" s="13"/>
      <c r="N190" s="80"/>
    </row>
    <row r="191" spans="1:27" x14ac:dyDescent="0.2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</row>
    <row r="192" spans="1:27" x14ac:dyDescent="0.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</row>
    <row r="193" spans="1:14" x14ac:dyDescent="0.2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</row>
    <row r="194" spans="1:14" x14ac:dyDescent="0.2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</row>
    <row r="195" spans="1:14" x14ac:dyDescent="0.2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</row>
    <row r="196" spans="1:14" x14ac:dyDescent="0.2">
      <c r="A196" s="80"/>
      <c r="B196" s="80"/>
      <c r="C196" s="80"/>
      <c r="D196" s="80"/>
      <c r="E196" s="80"/>
      <c r="F196" s="80"/>
      <c r="G196" s="80"/>
      <c r="H196" s="79"/>
      <c r="I196" s="79"/>
      <c r="J196" s="80"/>
      <c r="K196" s="80"/>
      <c r="L196" s="80"/>
      <c r="M196" s="80"/>
      <c r="N196" s="80"/>
    </row>
    <row r="197" spans="1:14" x14ac:dyDescent="0.2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</row>
    <row r="198" spans="1:14" x14ac:dyDescent="0.2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</row>
    <row r="199" spans="1:14" x14ac:dyDescent="0.2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</row>
    <row r="200" spans="1:14" x14ac:dyDescent="0.2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</row>
    <row r="201" spans="1:14" x14ac:dyDescent="0.2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</row>
    <row r="202" spans="1:14" x14ac:dyDescent="0.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</row>
    <row r="222" spans="4:4" x14ac:dyDescent="0.2">
      <c r="D222" s="68" t="s">
        <v>194</v>
      </c>
    </row>
    <row r="230" spans="1:10" x14ac:dyDescent="0.2">
      <c r="A230" s="68" t="s">
        <v>195</v>
      </c>
      <c r="C230" s="68" t="s">
        <v>196</v>
      </c>
    </row>
    <row r="231" spans="1:10" x14ac:dyDescent="0.2">
      <c r="C231" s="68" t="s">
        <v>197</v>
      </c>
      <c r="D231" s="68" t="s">
        <v>198</v>
      </c>
      <c r="E231" s="68">
        <v>1500</v>
      </c>
      <c r="F231" s="68" t="s">
        <v>199</v>
      </c>
    </row>
    <row r="232" spans="1:10" x14ac:dyDescent="0.2">
      <c r="C232" s="68">
        <v>0.79</v>
      </c>
    </row>
    <row r="235" spans="1:10" x14ac:dyDescent="0.2">
      <c r="J235" s="68" t="s">
        <v>200</v>
      </c>
    </row>
    <row r="237" spans="1:10" x14ac:dyDescent="0.2">
      <c r="B237" s="68" t="s">
        <v>195</v>
      </c>
      <c r="D237" s="68" t="s">
        <v>196</v>
      </c>
    </row>
    <row r="238" spans="1:10" x14ac:dyDescent="0.2">
      <c r="D238" s="68" t="s">
        <v>197</v>
      </c>
      <c r="E238" s="68" t="s">
        <v>198</v>
      </c>
      <c r="F238" s="68">
        <v>1500</v>
      </c>
      <c r="G238" s="68" t="s">
        <v>199</v>
      </c>
    </row>
    <row r="239" spans="1:10" x14ac:dyDescent="0.2">
      <c r="D239" s="68">
        <v>0.79</v>
      </c>
    </row>
  </sheetData>
  <mergeCells count="11">
    <mergeCell ref="AB1:AD1"/>
    <mergeCell ref="E4:F4"/>
    <mergeCell ref="E11:F11"/>
    <mergeCell ref="D47:E47"/>
    <mergeCell ref="E8:F8"/>
    <mergeCell ref="E9:F9"/>
    <mergeCell ref="D125:E125"/>
    <mergeCell ref="N49:O49"/>
    <mergeCell ref="D67:E67"/>
    <mergeCell ref="F37:G37"/>
    <mergeCell ref="W1:AA1"/>
  </mergeCells>
  <dataValidations disablePrompts="1" count="1">
    <dataValidation type="list" operator="equal" allowBlank="1" showErrorMessage="1" errorTitle="The value you entered is not valid." error="The value entered violates data validation rules set in cell" sqref="D18 D20 E50:G50 O52:P52 D241:D903 H199:H208 B64:C64 D222:D229 D234:D236 D4:D16 H154:H156 E170:F170 E172:F179">
      <formula1>"customer,supplier"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zoomScale="93" zoomScaleNormal="93" zoomScalePageLayoutView="60" workbookViewId="0">
      <selection activeCell="M70" sqref="M70"/>
    </sheetView>
  </sheetViews>
  <sheetFormatPr defaultRowHeight="14.25" x14ac:dyDescent="0.2"/>
  <cols>
    <col min="1" max="1" width="13.125" style="7" customWidth="1"/>
    <col min="2" max="2" width="13.375" style="7" customWidth="1"/>
    <col min="3" max="3" width="13" style="7" customWidth="1"/>
    <col min="4" max="4" width="13.625" style="7" customWidth="1"/>
    <col min="5" max="5" width="12.75" style="7" customWidth="1"/>
    <col min="6" max="6" width="10" style="7" customWidth="1"/>
    <col min="7" max="7" width="11.75" style="7" customWidth="1"/>
    <col min="8" max="8" width="9.125" style="7" customWidth="1"/>
    <col min="9" max="10" width="16.375" style="7" customWidth="1"/>
    <col min="11" max="11" width="11.75" style="7" customWidth="1"/>
    <col min="12" max="12" width="10.875" style="7" customWidth="1"/>
    <col min="13" max="13" width="13.25" style="7" customWidth="1"/>
    <col min="14" max="14" width="10.625" style="46" customWidth="1"/>
    <col min="15" max="15" width="7.625" style="7" customWidth="1"/>
    <col min="16" max="17" width="11.75" style="7" customWidth="1"/>
    <col min="18" max="18" width="11.75" customWidth="1"/>
    <col min="19" max="19" width="16.5" customWidth="1"/>
    <col min="20" max="20" width="11.75" customWidth="1"/>
    <col min="21" max="21" width="17.75" style="7" customWidth="1"/>
    <col min="22" max="22" width="6" style="7" customWidth="1"/>
    <col min="23" max="23" width="13.5" style="7" customWidth="1"/>
    <col min="24" max="24" width="4.875" style="7" customWidth="1"/>
    <col min="25" max="1032" width="11.75" customWidth="1"/>
  </cols>
  <sheetData>
    <row r="1" spans="1:26" s="1" customFormat="1" x14ac:dyDescent="0.2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46"/>
      <c r="O1" s="7"/>
      <c r="P1" s="7"/>
      <c r="Q1" s="7"/>
      <c r="X1" s="7"/>
    </row>
    <row r="2" spans="1:26" s="1" customForma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46"/>
      <c r="O2" s="7"/>
      <c r="P2" s="7"/>
      <c r="Q2" s="7"/>
      <c r="X2" s="7"/>
    </row>
    <row r="3" spans="1:26" x14ac:dyDescent="0.2">
      <c r="A3" s="24" t="s">
        <v>387</v>
      </c>
      <c r="B3" s="15" t="s">
        <v>53</v>
      </c>
      <c r="C3" s="15" t="s">
        <v>54</v>
      </c>
      <c r="D3" s="15" t="s">
        <v>50</v>
      </c>
      <c r="E3" s="138" t="s">
        <v>55</v>
      </c>
      <c r="F3" s="138"/>
      <c r="G3" s="15" t="s">
        <v>56</v>
      </c>
      <c r="H3" s="15"/>
      <c r="I3" s="15" t="s">
        <v>58</v>
      </c>
      <c r="J3" s="15"/>
      <c r="K3" s="50" t="s">
        <v>504</v>
      </c>
      <c r="L3" s="8"/>
      <c r="M3" s="8"/>
    </row>
    <row r="4" spans="1:26" s="34" customFormat="1" x14ac:dyDescent="0.2">
      <c r="A4" s="24" t="s">
        <v>150</v>
      </c>
      <c r="B4" s="15" t="s">
        <v>53</v>
      </c>
      <c r="C4" s="15" t="s">
        <v>54</v>
      </c>
      <c r="D4" s="15" t="s">
        <v>50</v>
      </c>
      <c r="E4" s="138" t="s">
        <v>55</v>
      </c>
      <c r="F4" s="138"/>
      <c r="G4" s="15" t="s">
        <v>56</v>
      </c>
      <c r="H4" s="15"/>
      <c r="I4" s="15" t="s">
        <v>58</v>
      </c>
      <c r="J4" s="15"/>
      <c r="K4" s="50" t="s">
        <v>504</v>
      </c>
      <c r="L4" s="8"/>
      <c r="M4" s="8"/>
      <c r="N4" s="46"/>
      <c r="O4" s="7"/>
      <c r="P4" s="7"/>
      <c r="Q4" s="7"/>
      <c r="U4" s="7"/>
      <c r="V4" s="7"/>
      <c r="W4" s="7"/>
      <c r="X4" s="7"/>
    </row>
    <row r="5" spans="1:26" x14ac:dyDescent="0.2">
      <c r="A5" s="24" t="s">
        <v>388</v>
      </c>
      <c r="B5" s="15" t="s">
        <v>53</v>
      </c>
      <c r="C5" s="15" t="s">
        <v>54</v>
      </c>
      <c r="D5" s="15" t="s">
        <v>50</v>
      </c>
      <c r="E5" s="15" t="s">
        <v>55</v>
      </c>
      <c r="F5" s="15"/>
      <c r="G5" s="15" t="s">
        <v>56</v>
      </c>
      <c r="H5" s="15"/>
      <c r="I5" s="15" t="s">
        <v>58</v>
      </c>
      <c r="J5" s="15"/>
      <c r="K5" s="50" t="s">
        <v>504</v>
      </c>
      <c r="L5" s="8"/>
      <c r="M5" s="8"/>
      <c r="N5" s="48"/>
    </row>
    <row r="6" spans="1:26" s="3" customFormat="1" ht="8.25" customHeight="1" x14ac:dyDescent="0.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51"/>
      <c r="O6" s="14"/>
      <c r="P6" s="14"/>
      <c r="Q6" s="14"/>
      <c r="U6" s="14"/>
      <c r="V6" s="14"/>
      <c r="W6" s="14"/>
      <c r="X6" s="14"/>
    </row>
    <row r="7" spans="1:26" x14ac:dyDescent="0.2">
      <c r="A7" s="11" t="s">
        <v>345</v>
      </c>
      <c r="E7" s="11" t="s">
        <v>346</v>
      </c>
      <c r="F7" s="12"/>
      <c r="G7" s="11" t="s">
        <v>484</v>
      </c>
      <c r="I7" s="11" t="s">
        <v>347</v>
      </c>
      <c r="J7" s="11"/>
      <c r="M7" s="11" t="s">
        <v>445</v>
      </c>
      <c r="N7" s="52"/>
      <c r="O7" s="12"/>
      <c r="P7" s="12"/>
      <c r="R7" s="27" t="s">
        <v>446</v>
      </c>
      <c r="S7" s="30"/>
      <c r="T7" s="2"/>
      <c r="U7" s="13"/>
    </row>
    <row r="8" spans="1:26" x14ac:dyDescent="0.2">
      <c r="A8" s="22" t="s">
        <v>344</v>
      </c>
      <c r="B8" s="53" t="s">
        <v>72</v>
      </c>
      <c r="C8" s="21" t="s">
        <v>322</v>
      </c>
      <c r="E8" s="37" t="s">
        <v>323</v>
      </c>
      <c r="F8" s="18"/>
      <c r="G8" s="54">
        <v>12.5</v>
      </c>
      <c r="I8" s="16" t="s">
        <v>112</v>
      </c>
      <c r="J8" s="16"/>
      <c r="K8" s="16"/>
      <c r="M8" s="44" t="s">
        <v>471</v>
      </c>
      <c r="N8" s="16" t="s">
        <v>354</v>
      </c>
      <c r="O8" s="16" t="s">
        <v>472</v>
      </c>
      <c r="P8" s="16"/>
      <c r="R8" s="35" t="s">
        <v>471</v>
      </c>
      <c r="S8" s="4" t="s">
        <v>477</v>
      </c>
      <c r="T8" s="4" t="s">
        <v>472</v>
      </c>
      <c r="U8" s="6"/>
      <c r="Z8" s="20"/>
    </row>
    <row r="9" spans="1:26" x14ac:dyDescent="0.2">
      <c r="A9" s="17" t="s">
        <v>317</v>
      </c>
      <c r="B9" s="55">
        <v>965</v>
      </c>
      <c r="C9" s="42" t="s">
        <v>331</v>
      </c>
      <c r="E9" s="18" t="s">
        <v>333</v>
      </c>
      <c r="F9" s="18"/>
      <c r="G9" s="54">
        <v>18.75</v>
      </c>
      <c r="I9" s="16" t="s">
        <v>114</v>
      </c>
      <c r="J9" s="16"/>
      <c r="K9" s="16"/>
      <c r="M9" s="7" t="s">
        <v>405</v>
      </c>
      <c r="N9" s="46" t="s">
        <v>400</v>
      </c>
      <c r="O9" s="7" t="s">
        <v>473</v>
      </c>
      <c r="R9" s="26" t="s">
        <v>443</v>
      </c>
      <c r="S9" s="28" t="s">
        <v>478</v>
      </c>
      <c r="T9" s="28" t="s">
        <v>481</v>
      </c>
      <c r="Z9" s="20"/>
    </row>
    <row r="10" spans="1:26" x14ac:dyDescent="0.2">
      <c r="A10" s="17" t="s">
        <v>318</v>
      </c>
      <c r="B10" s="55">
        <v>256</v>
      </c>
      <c r="C10" s="42" t="s">
        <v>331</v>
      </c>
      <c r="E10" s="18" t="s">
        <v>334</v>
      </c>
      <c r="F10" s="18"/>
      <c r="G10" s="54">
        <v>20</v>
      </c>
      <c r="I10" s="16" t="s">
        <v>117</v>
      </c>
      <c r="J10" s="16"/>
      <c r="K10" s="16"/>
      <c r="M10" s="7" t="s">
        <v>406</v>
      </c>
      <c r="N10" s="46" t="s">
        <v>401</v>
      </c>
      <c r="O10" s="7" t="s">
        <v>428</v>
      </c>
      <c r="R10" s="26" t="s">
        <v>444</v>
      </c>
      <c r="S10" s="28" t="s">
        <v>478</v>
      </c>
      <c r="T10" s="28" t="s">
        <v>281</v>
      </c>
      <c r="Z10" s="20"/>
    </row>
    <row r="11" spans="1:26" x14ac:dyDescent="0.2">
      <c r="A11" s="17" t="s">
        <v>319</v>
      </c>
      <c r="B11" s="55">
        <v>124</v>
      </c>
      <c r="C11" s="42" t="s">
        <v>332</v>
      </c>
      <c r="E11" s="18" t="s">
        <v>324</v>
      </c>
      <c r="F11" s="18" t="s">
        <v>240</v>
      </c>
      <c r="G11" s="54">
        <v>25.4</v>
      </c>
      <c r="I11" s="16" t="s">
        <v>119</v>
      </c>
      <c r="J11" s="16"/>
      <c r="K11" s="16"/>
      <c r="M11" s="7" t="s">
        <v>407</v>
      </c>
      <c r="N11" s="46" t="s">
        <v>404</v>
      </c>
      <c r="O11" s="7" t="s">
        <v>429</v>
      </c>
      <c r="R11" s="26" t="s">
        <v>462</v>
      </c>
      <c r="S11" s="28" t="s">
        <v>114</v>
      </c>
      <c r="T11" s="28" t="s">
        <v>427</v>
      </c>
      <c r="Z11" s="20"/>
    </row>
    <row r="12" spans="1:26" x14ac:dyDescent="0.2">
      <c r="A12" s="17" t="s">
        <v>320</v>
      </c>
      <c r="B12" s="55">
        <v>875</v>
      </c>
      <c r="C12" s="42" t="s">
        <v>459</v>
      </c>
      <c r="E12" s="18" t="s">
        <v>324</v>
      </c>
      <c r="F12" s="18" t="s">
        <v>325</v>
      </c>
      <c r="G12" s="54">
        <v>31.25</v>
      </c>
      <c r="I12" s="16" t="s">
        <v>121</v>
      </c>
      <c r="J12" s="16"/>
      <c r="K12" s="16"/>
      <c r="M12" s="7" t="s">
        <v>408</v>
      </c>
      <c r="N12" s="46" t="s">
        <v>403</v>
      </c>
      <c r="O12" s="7" t="s">
        <v>474</v>
      </c>
      <c r="R12" s="26" t="s">
        <v>461</v>
      </c>
      <c r="S12" s="28" t="s">
        <v>480</v>
      </c>
      <c r="T12" s="28" t="s">
        <v>482</v>
      </c>
      <c r="Z12" s="20"/>
    </row>
    <row r="13" spans="1:26" x14ac:dyDescent="0.2">
      <c r="A13" s="17" t="s">
        <v>321</v>
      </c>
      <c r="B13" s="55">
        <v>665</v>
      </c>
      <c r="C13" s="42" t="s">
        <v>332</v>
      </c>
      <c r="E13" s="18" t="s">
        <v>111</v>
      </c>
      <c r="F13" s="18"/>
      <c r="G13" s="54">
        <v>38.5</v>
      </c>
      <c r="I13" s="16" t="s">
        <v>123</v>
      </c>
      <c r="J13" s="16"/>
      <c r="K13" s="16"/>
      <c r="M13" s="7" t="s">
        <v>409</v>
      </c>
      <c r="N13" s="46" t="s">
        <v>402</v>
      </c>
      <c r="O13" s="7" t="s">
        <v>475</v>
      </c>
      <c r="R13" s="26" t="s">
        <v>460</v>
      </c>
      <c r="S13" s="28" t="s">
        <v>479</v>
      </c>
      <c r="T13" s="28" t="s">
        <v>483</v>
      </c>
      <c r="Z13" s="20"/>
    </row>
    <row r="14" spans="1:26" x14ac:dyDescent="0.2">
      <c r="A14" s="17" t="s">
        <v>458</v>
      </c>
      <c r="B14" s="55">
        <v>222</v>
      </c>
      <c r="C14" s="42" t="s">
        <v>459</v>
      </c>
      <c r="E14" s="18" t="s">
        <v>326</v>
      </c>
      <c r="F14" s="18"/>
      <c r="G14" s="54">
        <v>45.5</v>
      </c>
      <c r="I14" s="16" t="s">
        <v>125</v>
      </c>
      <c r="J14" s="16"/>
      <c r="K14" s="16"/>
      <c r="M14" s="7" t="s">
        <v>410</v>
      </c>
      <c r="N14" s="46" t="s">
        <v>404</v>
      </c>
      <c r="O14" s="7" t="s">
        <v>476</v>
      </c>
      <c r="R14" s="26"/>
      <c r="S14" s="28"/>
      <c r="Z14" s="20"/>
    </row>
    <row r="15" spans="1:26" x14ac:dyDescent="0.2">
      <c r="B15" s="13"/>
      <c r="E15" s="18" t="s">
        <v>327</v>
      </c>
      <c r="F15" s="18"/>
      <c r="G15" s="54">
        <v>50</v>
      </c>
      <c r="I15" s="16" t="s">
        <v>127</v>
      </c>
      <c r="J15" s="16"/>
      <c r="K15" s="16"/>
      <c r="R15" s="26"/>
      <c r="S15" s="41" t="s">
        <v>520</v>
      </c>
      <c r="T15" s="5"/>
      <c r="U15" s="5"/>
      <c r="Z15" s="20"/>
    </row>
    <row r="16" spans="1:26" x14ac:dyDescent="0.2">
      <c r="B16" s="13"/>
      <c r="E16" s="18" t="s">
        <v>328</v>
      </c>
      <c r="F16" s="18"/>
      <c r="G16" s="13"/>
      <c r="I16" s="16" t="s">
        <v>128</v>
      </c>
      <c r="J16" s="16"/>
      <c r="K16" s="16"/>
      <c r="M16" s="45" t="s">
        <v>520</v>
      </c>
      <c r="N16" s="17"/>
      <c r="O16" s="17"/>
      <c r="T16" s="7"/>
      <c r="Z16" s="20"/>
    </row>
    <row r="17" spans="1:26" x14ac:dyDescent="0.2">
      <c r="A17" s="45" t="s">
        <v>520</v>
      </c>
      <c r="B17" s="17"/>
      <c r="C17" s="17"/>
      <c r="E17" s="18" t="s">
        <v>329</v>
      </c>
      <c r="F17" s="18"/>
      <c r="G17" s="13"/>
      <c r="I17" s="16" t="s">
        <v>129</v>
      </c>
      <c r="J17" s="16"/>
      <c r="K17" s="16"/>
      <c r="M17" s="46"/>
      <c r="N17" s="7"/>
      <c r="T17" s="7"/>
      <c r="Z17" s="20"/>
    </row>
    <row r="18" spans="1:26" x14ac:dyDescent="0.2">
      <c r="B18" s="13"/>
      <c r="E18" s="18" t="s">
        <v>204</v>
      </c>
      <c r="F18" s="18"/>
      <c r="G18" s="13"/>
      <c r="I18" s="16" t="s">
        <v>130</v>
      </c>
      <c r="J18" s="16"/>
      <c r="K18" s="16"/>
      <c r="Z18" s="20"/>
    </row>
    <row r="19" spans="1:26" x14ac:dyDescent="0.2">
      <c r="B19" s="13"/>
      <c r="E19" s="18" t="s">
        <v>330</v>
      </c>
      <c r="F19" s="18"/>
      <c r="G19" s="13"/>
      <c r="I19" s="16" t="s">
        <v>131</v>
      </c>
      <c r="J19" s="16"/>
      <c r="K19" s="16"/>
      <c r="Z19" s="20"/>
    </row>
    <row r="20" spans="1:26" x14ac:dyDescent="0.2">
      <c r="B20" s="13"/>
      <c r="E20" s="18" t="s">
        <v>361</v>
      </c>
      <c r="F20" s="18"/>
      <c r="I20" s="16" t="s">
        <v>132</v>
      </c>
      <c r="J20" s="16"/>
      <c r="K20" s="16"/>
      <c r="L20" s="13"/>
      <c r="M20" s="13"/>
      <c r="N20" s="48"/>
      <c r="Z20" s="20"/>
    </row>
    <row r="21" spans="1:26" x14ac:dyDescent="0.2">
      <c r="B21" s="13"/>
      <c r="F21" s="45" t="s">
        <v>520</v>
      </c>
      <c r="G21" s="17"/>
      <c r="H21" s="17"/>
      <c r="I21" s="16" t="s">
        <v>133</v>
      </c>
      <c r="J21" s="16"/>
      <c r="K21" s="16"/>
      <c r="L21" s="42"/>
      <c r="M21" s="45" t="s">
        <v>520</v>
      </c>
      <c r="N21" s="17"/>
      <c r="O21" s="17"/>
      <c r="Z21" s="20"/>
    </row>
    <row r="22" spans="1:26" s="3" customFormat="1" ht="8.25" customHeight="1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51"/>
      <c r="O22" s="14"/>
      <c r="P22" s="14"/>
      <c r="Q22" s="14"/>
      <c r="U22" s="14"/>
      <c r="V22" s="14"/>
      <c r="W22" s="14"/>
      <c r="X22" s="14"/>
    </row>
    <row r="23" spans="1:26" x14ac:dyDescent="0.2">
      <c r="C23" s="25"/>
      <c r="D23" s="25"/>
      <c r="E23" s="25"/>
    </row>
    <row r="24" spans="1:26" x14ac:dyDescent="0.2">
      <c r="A24" s="56" t="s">
        <v>463</v>
      </c>
      <c r="B24" s="19"/>
      <c r="C24" s="19"/>
    </row>
    <row r="25" spans="1:26" x14ac:dyDescent="0.2">
      <c r="A25" s="11" t="s">
        <v>417</v>
      </c>
      <c r="B25" s="11"/>
      <c r="E25" s="25"/>
    </row>
    <row r="26" spans="1:26" x14ac:dyDescent="0.2">
      <c r="A26" s="7" t="s">
        <v>135</v>
      </c>
      <c r="C26" s="7" t="s">
        <v>136</v>
      </c>
    </row>
    <row r="27" spans="1:26" x14ac:dyDescent="0.2">
      <c r="A27" s="7" t="s">
        <v>150</v>
      </c>
      <c r="C27" s="7" t="s">
        <v>434</v>
      </c>
    </row>
    <row r="28" spans="1:26" x14ac:dyDescent="0.2">
      <c r="A28" s="7" t="s">
        <v>506</v>
      </c>
      <c r="C28" s="7" t="s">
        <v>435</v>
      </c>
    </row>
    <row r="29" spans="1:26" x14ac:dyDescent="0.2">
      <c r="A29" s="7" t="s">
        <v>137</v>
      </c>
      <c r="C29" s="7" t="s">
        <v>138</v>
      </c>
      <c r="F29" s="7" t="s">
        <v>139</v>
      </c>
      <c r="G29" s="7" t="s">
        <v>447</v>
      </c>
    </row>
    <row r="30" spans="1:26" x14ac:dyDescent="0.2">
      <c r="A30" s="7" t="s">
        <v>505</v>
      </c>
      <c r="C30" s="7" t="s">
        <v>436</v>
      </c>
    </row>
    <row r="31" spans="1:26" x14ac:dyDescent="0.2">
      <c r="A31" s="7" t="s">
        <v>144</v>
      </c>
      <c r="C31" s="7" t="s">
        <v>145</v>
      </c>
      <c r="F31" s="7" t="s">
        <v>146</v>
      </c>
      <c r="G31" s="12" t="s">
        <v>147</v>
      </c>
    </row>
    <row r="32" spans="1:26" x14ac:dyDescent="0.2">
      <c r="A32" s="7" t="s">
        <v>148</v>
      </c>
      <c r="C32" s="7" t="s">
        <v>149</v>
      </c>
      <c r="F32" s="23" t="s">
        <v>442</v>
      </c>
    </row>
    <row r="33" spans="1:24" s="20" customFormat="1" x14ac:dyDescent="0.2">
      <c r="A33" s="7" t="s">
        <v>75</v>
      </c>
      <c r="B33" s="7"/>
      <c r="C33" s="12" t="s">
        <v>431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46"/>
      <c r="O33" s="7"/>
      <c r="P33" s="7"/>
      <c r="Q33" s="7"/>
      <c r="R33"/>
      <c r="S33"/>
      <c r="T33"/>
      <c r="U33" s="7"/>
      <c r="V33" s="7"/>
      <c r="W33" s="7"/>
      <c r="X33" s="7"/>
    </row>
    <row r="34" spans="1:24" x14ac:dyDescent="0.2">
      <c r="A34" s="7" t="s">
        <v>342</v>
      </c>
      <c r="B34" s="12" t="s">
        <v>432</v>
      </c>
      <c r="C34" s="7" t="s">
        <v>411</v>
      </c>
      <c r="D34" s="12" t="s">
        <v>433</v>
      </c>
      <c r="R34" s="20"/>
      <c r="S34" s="20"/>
      <c r="T34" s="20"/>
    </row>
    <row r="35" spans="1:24" x14ac:dyDescent="0.2">
      <c r="A35" s="7" t="s">
        <v>412</v>
      </c>
      <c r="B35" s="57" t="s">
        <v>464</v>
      </c>
      <c r="C35" s="7" t="s">
        <v>413</v>
      </c>
      <c r="D35" s="57" t="s">
        <v>464</v>
      </c>
    </row>
    <row r="36" spans="1:24" x14ac:dyDescent="0.2">
      <c r="A36" s="13" t="s">
        <v>173</v>
      </c>
      <c r="B36" s="7">
        <v>0.55000000000000004</v>
      </c>
      <c r="C36" s="7" t="s">
        <v>149</v>
      </c>
      <c r="D36" s="13" t="s">
        <v>433</v>
      </c>
      <c r="E36" s="13"/>
      <c r="F36" s="13"/>
      <c r="G36" s="13"/>
      <c r="H36" s="13"/>
      <c r="I36" s="13"/>
      <c r="J36" s="13"/>
    </row>
    <row r="37" spans="1:24" x14ac:dyDescent="0.2">
      <c r="A37" s="13" t="s">
        <v>507</v>
      </c>
      <c r="B37" s="7">
        <v>0.1</v>
      </c>
      <c r="C37" s="7" t="s">
        <v>149</v>
      </c>
      <c r="D37" s="13"/>
      <c r="E37" s="13"/>
      <c r="F37" s="13"/>
      <c r="G37" s="13"/>
      <c r="H37" s="13"/>
      <c r="I37" s="13"/>
      <c r="J37" s="13"/>
    </row>
    <row r="38" spans="1:24" s="34" customFormat="1" x14ac:dyDescent="0.2">
      <c r="A38" s="13" t="s">
        <v>508</v>
      </c>
      <c r="B38" s="7">
        <v>0.15</v>
      </c>
      <c r="C38" s="7"/>
      <c r="D38" s="13"/>
      <c r="E38" s="13"/>
      <c r="F38" s="13"/>
      <c r="G38" s="13"/>
      <c r="H38" s="13"/>
      <c r="I38" s="13"/>
      <c r="J38" s="13"/>
      <c r="K38" s="7"/>
      <c r="L38" s="7"/>
      <c r="M38" s="7"/>
      <c r="N38" s="46"/>
      <c r="O38" s="7"/>
      <c r="P38" s="7"/>
      <c r="Q38" s="7"/>
      <c r="U38" s="7"/>
      <c r="V38" s="7"/>
      <c r="W38" s="7"/>
      <c r="X38" s="7"/>
    </row>
    <row r="39" spans="1:24" s="34" customFormat="1" x14ac:dyDescent="0.2">
      <c r="A39" s="13" t="s">
        <v>509</v>
      </c>
      <c r="B39" s="7">
        <v>0.25</v>
      </c>
      <c r="C39" s="7"/>
      <c r="D39" s="13"/>
      <c r="E39" s="13"/>
      <c r="F39" s="13"/>
      <c r="G39" s="13"/>
      <c r="H39" s="13"/>
      <c r="I39" s="13"/>
      <c r="J39" s="13"/>
      <c r="K39" s="7"/>
      <c r="L39" s="7"/>
      <c r="M39" s="7"/>
      <c r="N39" s="46"/>
      <c r="O39" s="7"/>
      <c r="P39" s="7"/>
      <c r="Q39" s="7"/>
      <c r="U39" s="7"/>
      <c r="V39" s="7"/>
      <c r="W39" s="7"/>
      <c r="X39" s="7"/>
    </row>
    <row r="40" spans="1:24" x14ac:dyDescent="0.2">
      <c r="A40" s="25" t="s">
        <v>274</v>
      </c>
      <c r="B40" s="25">
        <f>SUM(B36:B39)</f>
        <v>1.05</v>
      </c>
      <c r="C40" s="13"/>
      <c r="D40" s="13"/>
      <c r="E40" s="13"/>
      <c r="F40" s="13"/>
      <c r="G40" s="13"/>
      <c r="H40" s="13"/>
      <c r="I40" s="13"/>
      <c r="J40" s="13"/>
      <c r="N40" s="38"/>
    </row>
    <row r="41" spans="1:24" x14ac:dyDescent="0.2">
      <c r="A41" s="12" t="s">
        <v>414</v>
      </c>
      <c r="B41" s="12" t="s">
        <v>415</v>
      </c>
      <c r="C41" s="12" t="s">
        <v>74</v>
      </c>
      <c r="D41" s="12" t="s">
        <v>437</v>
      </c>
      <c r="E41" s="12" t="s">
        <v>438</v>
      </c>
      <c r="F41" s="13"/>
      <c r="G41" s="13"/>
      <c r="H41" s="13"/>
    </row>
    <row r="42" spans="1:24" x14ac:dyDescent="0.2">
      <c r="A42" s="7">
        <v>1</v>
      </c>
      <c r="B42" s="58"/>
      <c r="C42" s="7" t="s">
        <v>109</v>
      </c>
      <c r="D42" s="7" t="s">
        <v>169</v>
      </c>
      <c r="E42" s="7" t="s">
        <v>511</v>
      </c>
      <c r="F42" s="7" t="s">
        <v>512</v>
      </c>
    </row>
    <row r="43" spans="1:24" x14ac:dyDescent="0.2">
      <c r="A43" s="7">
        <v>2</v>
      </c>
      <c r="B43" s="59"/>
      <c r="C43" s="7" t="s">
        <v>172</v>
      </c>
      <c r="D43" s="7" t="s">
        <v>452</v>
      </c>
      <c r="I43" s="45" t="s">
        <v>520</v>
      </c>
      <c r="J43" s="45"/>
      <c r="K43" s="17"/>
      <c r="L43" s="17"/>
    </row>
    <row r="44" spans="1:24" x14ac:dyDescent="0.2">
      <c r="A44" s="7">
        <v>3</v>
      </c>
      <c r="B44" s="60"/>
      <c r="C44" s="7" t="s">
        <v>510</v>
      </c>
      <c r="D44" s="7" t="s">
        <v>453</v>
      </c>
    </row>
    <row r="45" spans="1:24" s="26" customFormat="1" x14ac:dyDescent="0.2">
      <c r="A45" s="7"/>
      <c r="B45" s="13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46"/>
      <c r="O45" s="7"/>
      <c r="P45" s="7"/>
      <c r="Q45" s="7"/>
      <c r="R45"/>
      <c r="S45"/>
      <c r="T45"/>
      <c r="U45" s="7"/>
      <c r="V45" s="7"/>
      <c r="W45" s="7"/>
      <c r="X45" s="7"/>
    </row>
    <row r="46" spans="1:24" s="31" customFormat="1" ht="12" customHeight="1" x14ac:dyDescent="0.2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61"/>
      <c r="O46" s="32"/>
      <c r="P46" s="32"/>
      <c r="Q46" s="32"/>
      <c r="U46" s="32"/>
      <c r="V46" s="32"/>
      <c r="W46" s="32"/>
      <c r="X46" s="32"/>
    </row>
    <row r="47" spans="1:24" x14ac:dyDescent="0.2">
      <c r="I47" s="11" t="s">
        <v>517</v>
      </c>
      <c r="J47" s="11" t="s">
        <v>518</v>
      </c>
      <c r="K47" s="7" t="s">
        <v>450</v>
      </c>
      <c r="M47" s="46"/>
      <c r="N47" s="7"/>
      <c r="T47" s="7"/>
      <c r="W47"/>
    </row>
    <row r="48" spans="1:24" x14ac:dyDescent="0.2">
      <c r="M48" s="46"/>
      <c r="N48" s="7"/>
      <c r="T48" s="7"/>
      <c r="W48"/>
    </row>
    <row r="49" spans="1:24" x14ac:dyDescent="0.2">
      <c r="A49" s="15" t="s">
        <v>135</v>
      </c>
      <c r="B49" s="15" t="s">
        <v>137</v>
      </c>
      <c r="C49" s="15" t="s">
        <v>144</v>
      </c>
      <c r="D49" s="15" t="s">
        <v>148</v>
      </c>
      <c r="E49" s="15" t="s">
        <v>150</v>
      </c>
      <c r="F49" s="15" t="s">
        <v>153</v>
      </c>
      <c r="G49" s="15" t="s">
        <v>13</v>
      </c>
      <c r="H49" s="15" t="s">
        <v>354</v>
      </c>
      <c r="I49" s="15" t="s">
        <v>342</v>
      </c>
      <c r="J49" s="15" t="s">
        <v>411</v>
      </c>
      <c r="K49" s="15" t="s">
        <v>412</v>
      </c>
      <c r="L49" s="15" t="s">
        <v>413</v>
      </c>
      <c r="M49" s="33" t="s">
        <v>418</v>
      </c>
      <c r="N49" s="24" t="s">
        <v>173</v>
      </c>
      <c r="O49" s="15" t="s">
        <v>416</v>
      </c>
      <c r="P49" s="24" t="s">
        <v>274</v>
      </c>
      <c r="T49" s="7"/>
      <c r="W49"/>
    </row>
    <row r="50" spans="1:24" x14ac:dyDescent="0.2">
      <c r="M50" s="46"/>
      <c r="N50" s="23"/>
      <c r="T50" s="7"/>
      <c r="W50"/>
    </row>
    <row r="51" spans="1:24" x14ac:dyDescent="0.2">
      <c r="A51" s="7" t="s">
        <v>419</v>
      </c>
      <c r="B51" s="7" t="s">
        <v>422</v>
      </c>
      <c r="C51" s="7" t="s">
        <v>423</v>
      </c>
      <c r="D51" s="7">
        <v>2504</v>
      </c>
      <c r="E51" s="7" t="s">
        <v>425</v>
      </c>
      <c r="F51" s="7" t="s">
        <v>426</v>
      </c>
      <c r="G51" s="7" t="s">
        <v>427</v>
      </c>
      <c r="H51" s="7" t="s">
        <v>430</v>
      </c>
      <c r="I51" s="7">
        <v>25.4</v>
      </c>
      <c r="J51" s="7">
        <v>101</v>
      </c>
      <c r="K51" s="7">
        <v>2565</v>
      </c>
      <c r="L51" s="47">
        <f>K51*0.00155</f>
        <v>3.9757499999999997</v>
      </c>
      <c r="M51" s="47">
        <f>N51/L51</f>
        <v>6.7911714770797964</v>
      </c>
      <c r="N51" s="23">
        <v>27</v>
      </c>
      <c r="O51" s="7">
        <v>10</v>
      </c>
      <c r="P51" s="7">
        <f>N51+O51</f>
        <v>37</v>
      </c>
      <c r="T51" s="7"/>
      <c r="W51"/>
    </row>
    <row r="52" spans="1:24" x14ac:dyDescent="0.2">
      <c r="A52" s="7" t="s">
        <v>420</v>
      </c>
      <c r="B52" s="7" t="s">
        <v>349</v>
      </c>
      <c r="C52" s="7" t="s">
        <v>424</v>
      </c>
      <c r="D52" s="7">
        <v>2505</v>
      </c>
      <c r="E52" s="7" t="s">
        <v>425</v>
      </c>
      <c r="F52" s="7" t="s">
        <v>516</v>
      </c>
      <c r="G52" s="7" t="s">
        <v>428</v>
      </c>
      <c r="H52" s="7">
        <v>2</v>
      </c>
      <c r="I52" s="7">
        <v>38.5</v>
      </c>
      <c r="J52" s="7">
        <v>85</v>
      </c>
      <c r="K52" s="62">
        <f>I52*J52</f>
        <v>3272.5</v>
      </c>
      <c r="L52" s="47">
        <f t="shared" ref="L52:L53" si="0">K52*0.00155</f>
        <v>5.0723750000000001</v>
      </c>
      <c r="M52" s="47">
        <f t="shared" ref="M52:M53" si="1">N52/L52</f>
        <v>5.5200966016905291</v>
      </c>
      <c r="N52" s="23">
        <v>28</v>
      </c>
      <c r="O52" s="7">
        <v>15</v>
      </c>
      <c r="P52" s="7">
        <f>N52+O52</f>
        <v>43</v>
      </c>
      <c r="T52" s="7"/>
      <c r="U52" s="13"/>
      <c r="W52"/>
    </row>
    <row r="53" spans="1:24" x14ac:dyDescent="0.2">
      <c r="A53" s="7" t="s">
        <v>421</v>
      </c>
      <c r="B53" s="7" t="s">
        <v>358</v>
      </c>
      <c r="C53" s="7" t="s">
        <v>175</v>
      </c>
      <c r="D53" s="7">
        <v>2506</v>
      </c>
      <c r="E53" s="7" t="s">
        <v>425</v>
      </c>
      <c r="F53" s="7" t="s">
        <v>426</v>
      </c>
      <c r="G53" s="7" t="s">
        <v>429</v>
      </c>
      <c r="H53" s="7">
        <v>1</v>
      </c>
      <c r="I53" s="7">
        <v>12.5</v>
      </c>
      <c r="J53" s="7">
        <v>90</v>
      </c>
      <c r="K53" s="7">
        <f>I53*J53</f>
        <v>1125</v>
      </c>
      <c r="L53" s="47">
        <f t="shared" si="0"/>
        <v>1.7437499999999999</v>
      </c>
      <c r="M53" s="47">
        <f t="shared" si="1"/>
        <v>8.6021505376344098</v>
      </c>
      <c r="N53" s="23">
        <v>15</v>
      </c>
      <c r="O53" s="7">
        <v>10</v>
      </c>
      <c r="P53" s="7">
        <f>N53+O53</f>
        <v>25</v>
      </c>
      <c r="Q53" s="9" t="s">
        <v>514</v>
      </c>
      <c r="R53" s="29"/>
      <c r="S53" s="29"/>
      <c r="T53" s="9"/>
      <c r="W53"/>
    </row>
    <row r="54" spans="1:24" x14ac:dyDescent="0.2">
      <c r="M54" s="46"/>
      <c r="N54" s="7"/>
      <c r="T54" s="10" t="s">
        <v>451</v>
      </c>
      <c r="U54" s="10" t="s">
        <v>515</v>
      </c>
      <c r="V54" s="17"/>
      <c r="W54" s="5"/>
    </row>
    <row r="55" spans="1:24" x14ac:dyDescent="0.2">
      <c r="R55" s="6"/>
      <c r="S55" s="6"/>
      <c r="T55" s="6"/>
      <c r="U55" s="13"/>
    </row>
    <row r="56" spans="1:24" s="3" customFormat="1" ht="9" customHeight="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51"/>
      <c r="O56" s="14"/>
      <c r="P56" s="14"/>
      <c r="Q56" s="14"/>
      <c r="U56" s="14"/>
      <c r="V56" s="14"/>
      <c r="W56" s="14"/>
      <c r="X56" s="14"/>
    </row>
    <row r="57" spans="1:24" x14ac:dyDescent="0.2">
      <c r="A57" s="11" t="s">
        <v>597</v>
      </c>
      <c r="K57" s="24" t="s">
        <v>442</v>
      </c>
    </row>
    <row r="58" spans="1:24" s="20" customFormat="1" x14ac:dyDescent="0.2">
      <c r="A58" s="11" t="s">
        <v>454</v>
      </c>
      <c r="B58" s="7" t="s">
        <v>205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46"/>
      <c r="O58" s="7"/>
      <c r="P58" s="7"/>
      <c r="Q58" s="7"/>
      <c r="R58"/>
      <c r="S58"/>
      <c r="T58"/>
      <c r="U58" s="7"/>
      <c r="V58" s="7"/>
      <c r="W58" s="7"/>
      <c r="X58" s="7"/>
    </row>
    <row r="59" spans="1:24" x14ac:dyDescent="0.2">
      <c r="A59" s="7" t="s">
        <v>137</v>
      </c>
      <c r="B59" s="12" t="s">
        <v>147</v>
      </c>
      <c r="R59" s="20"/>
      <c r="S59" s="20"/>
      <c r="T59" s="20"/>
    </row>
    <row r="60" spans="1:24" x14ac:dyDescent="0.2">
      <c r="A60" s="7" t="s">
        <v>335</v>
      </c>
      <c r="B60" s="12" t="s">
        <v>348</v>
      </c>
      <c r="R60" s="20"/>
      <c r="S60" s="20"/>
      <c r="T60" s="20"/>
    </row>
    <row r="61" spans="1:24" s="26" customFormat="1" x14ac:dyDescent="0.2">
      <c r="A61" s="7" t="s">
        <v>439</v>
      </c>
      <c r="B61" s="12" t="s">
        <v>348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46"/>
      <c r="O61" s="7"/>
      <c r="P61" s="7"/>
      <c r="Q61" s="7"/>
      <c r="R61"/>
      <c r="S61"/>
      <c r="T61"/>
      <c r="U61" s="7"/>
      <c r="V61" s="7"/>
      <c r="W61" s="7"/>
      <c r="X61" s="7"/>
    </row>
    <row r="62" spans="1:24" s="26" customFormat="1" x14ac:dyDescent="0.2">
      <c r="A62" s="7" t="s">
        <v>336</v>
      </c>
      <c r="B62" s="12" t="s">
        <v>348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46"/>
      <c r="O62" s="7"/>
      <c r="P62" s="7"/>
      <c r="Q62" s="7"/>
      <c r="U62" s="7"/>
      <c r="V62" s="7"/>
      <c r="W62" s="7"/>
      <c r="X62" s="7"/>
    </row>
    <row r="63" spans="1:24" x14ac:dyDescent="0.2">
      <c r="A63" s="7" t="s">
        <v>455</v>
      </c>
      <c r="B63" s="12" t="s">
        <v>147</v>
      </c>
      <c r="C63" s="17" t="s">
        <v>467</v>
      </c>
      <c r="D63" s="17"/>
      <c r="E63" s="17"/>
      <c r="F63" s="17"/>
      <c r="G63" s="17" t="s">
        <v>465</v>
      </c>
      <c r="H63" s="17"/>
      <c r="I63" s="17"/>
      <c r="J63" s="17"/>
      <c r="R63" s="26"/>
      <c r="S63" s="26"/>
      <c r="T63" s="26"/>
    </row>
    <row r="64" spans="1:24" s="26" customFormat="1" x14ac:dyDescent="0.2">
      <c r="A64" s="7" t="s">
        <v>144</v>
      </c>
      <c r="B64" s="12" t="s">
        <v>147</v>
      </c>
      <c r="C64" s="17" t="s">
        <v>466</v>
      </c>
      <c r="D64" s="17"/>
      <c r="E64" s="17"/>
      <c r="F64" s="17" t="s">
        <v>513</v>
      </c>
      <c r="G64" s="17"/>
      <c r="H64" s="17"/>
      <c r="I64" s="17"/>
      <c r="J64" s="17"/>
      <c r="K64" s="7"/>
      <c r="L64" s="7"/>
      <c r="M64" s="7"/>
      <c r="N64" s="46"/>
      <c r="O64" s="7"/>
      <c r="P64" s="7"/>
      <c r="Q64" s="7"/>
      <c r="R64"/>
      <c r="S64"/>
      <c r="T64"/>
      <c r="U64" s="7"/>
      <c r="V64" s="7"/>
      <c r="W64" s="7"/>
      <c r="X64" s="7"/>
    </row>
    <row r="65" spans="1:24" s="26" customFormat="1" x14ac:dyDescent="0.2">
      <c r="A65" s="7" t="s">
        <v>75</v>
      </c>
      <c r="B65" s="12" t="s">
        <v>147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46"/>
      <c r="O65" s="7"/>
      <c r="P65" s="7"/>
      <c r="Q65" s="7"/>
      <c r="U65" s="7"/>
      <c r="V65" s="7"/>
      <c r="W65" s="7"/>
      <c r="X65" s="7"/>
    </row>
    <row r="66" spans="1:24" s="26" customFormat="1" x14ac:dyDescent="0.2">
      <c r="A66" s="7" t="s">
        <v>342</v>
      </c>
      <c r="B66" s="12" t="s">
        <v>147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46"/>
      <c r="O66" s="7"/>
      <c r="P66" s="7"/>
      <c r="Q66" s="7"/>
      <c r="U66" s="7"/>
      <c r="V66" s="7"/>
      <c r="W66" s="7"/>
      <c r="X66" s="7"/>
    </row>
    <row r="67" spans="1:24" s="34" customFormat="1" x14ac:dyDescent="0.2">
      <c r="A67" s="7" t="s">
        <v>521</v>
      </c>
      <c r="B67" s="12" t="s">
        <v>348</v>
      </c>
      <c r="C67" s="7" t="s">
        <v>530</v>
      </c>
      <c r="D67" s="7" t="s">
        <v>532</v>
      </c>
      <c r="E67" s="7" t="s">
        <v>531</v>
      </c>
      <c r="F67" s="7" t="s">
        <v>523</v>
      </c>
      <c r="G67" s="7" t="s">
        <v>524</v>
      </c>
      <c r="H67" s="7" t="s">
        <v>525</v>
      </c>
      <c r="I67" s="7" t="s">
        <v>189</v>
      </c>
      <c r="J67" s="7" t="s">
        <v>526</v>
      </c>
      <c r="K67" s="7" t="s">
        <v>528</v>
      </c>
      <c r="L67" s="7"/>
      <c r="M67" s="7"/>
      <c r="N67" s="46"/>
      <c r="O67" s="7"/>
      <c r="P67" s="7"/>
      <c r="Q67" s="7"/>
      <c r="U67" s="7"/>
      <c r="V67" s="7"/>
      <c r="W67" s="7"/>
      <c r="X67" s="7"/>
    </row>
    <row r="68" spans="1:24" s="20" customFormat="1" x14ac:dyDescent="0.2">
      <c r="A68" s="23" t="s">
        <v>340</v>
      </c>
      <c r="B68" s="23">
        <v>16100</v>
      </c>
      <c r="C68" s="7" t="s">
        <v>529</v>
      </c>
      <c r="D68" s="7">
        <v>2500</v>
      </c>
      <c r="E68" s="7">
        <v>2100</v>
      </c>
      <c r="F68" s="7">
        <v>3250</v>
      </c>
      <c r="G68" s="7">
        <v>1750</v>
      </c>
      <c r="H68" s="7">
        <v>5000</v>
      </c>
      <c r="I68" s="7">
        <v>1000</v>
      </c>
      <c r="J68" s="7">
        <v>500</v>
      </c>
      <c r="K68" s="7"/>
      <c r="L68" s="7"/>
      <c r="M68" s="7"/>
      <c r="N68" s="46"/>
      <c r="O68" s="7"/>
      <c r="P68" s="7"/>
      <c r="Q68" s="7"/>
      <c r="R68" s="26"/>
      <c r="S68" s="26"/>
      <c r="T68" s="26"/>
      <c r="U68" s="7"/>
      <c r="V68" s="7"/>
      <c r="W68" s="7"/>
      <c r="X68" s="7"/>
    </row>
    <row r="69" spans="1:24" x14ac:dyDescent="0.2">
      <c r="A69" s="7" t="s">
        <v>337</v>
      </c>
      <c r="B69" s="12" t="s">
        <v>147</v>
      </c>
    </row>
    <row r="70" spans="1:24" x14ac:dyDescent="0.2">
      <c r="A70" s="7" t="s">
        <v>342</v>
      </c>
      <c r="B70" s="12" t="s">
        <v>147</v>
      </c>
    </row>
    <row r="71" spans="1:24" x14ac:dyDescent="0.2">
      <c r="A71" s="7" t="s">
        <v>341</v>
      </c>
      <c r="B71" s="12" t="s">
        <v>399</v>
      </c>
    </row>
    <row r="72" spans="1:24" x14ac:dyDescent="0.2">
      <c r="A72" s="7" t="s">
        <v>343</v>
      </c>
      <c r="B72" s="12" t="s">
        <v>468</v>
      </c>
      <c r="C72" s="12"/>
    </row>
    <row r="73" spans="1:24" x14ac:dyDescent="0.2">
      <c r="A73" s="7" t="s">
        <v>456</v>
      </c>
      <c r="B73" s="12" t="s">
        <v>469</v>
      </c>
    </row>
    <row r="74" spans="1:24" x14ac:dyDescent="0.2">
      <c r="A74" s="23" t="s">
        <v>519</v>
      </c>
      <c r="D74" s="21" t="s">
        <v>533</v>
      </c>
      <c r="E74" s="21"/>
    </row>
    <row r="75" spans="1:24" s="34" customFormat="1" x14ac:dyDescent="0.2">
      <c r="A75" s="23"/>
      <c r="B75" s="7"/>
      <c r="C75" s="7"/>
      <c r="D75" s="25"/>
      <c r="E75" s="25"/>
      <c r="F75" s="7"/>
      <c r="G75" s="7"/>
      <c r="H75" s="7"/>
      <c r="I75" s="7"/>
      <c r="J75" s="7"/>
      <c r="K75" s="7"/>
      <c r="L75" s="7"/>
      <c r="M75" s="7"/>
      <c r="N75" s="46"/>
      <c r="O75" s="7"/>
      <c r="P75" s="7"/>
      <c r="Q75" s="7"/>
      <c r="U75" s="7"/>
      <c r="V75" s="7"/>
      <c r="W75" s="7"/>
      <c r="X75" s="7"/>
    </row>
    <row r="76" spans="1:24" s="31" customFormat="1" ht="8.25" customHeight="1" x14ac:dyDescent="0.2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61"/>
      <c r="O76" s="32"/>
      <c r="P76" s="32"/>
      <c r="Q76" s="32"/>
      <c r="U76" s="32"/>
      <c r="V76" s="32"/>
      <c r="W76" s="32"/>
      <c r="X76" s="32"/>
    </row>
    <row r="77" spans="1:24" x14ac:dyDescent="0.2">
      <c r="N77" s="7"/>
    </row>
    <row r="78" spans="1:24" x14ac:dyDescent="0.2">
      <c r="E78" s="38"/>
      <c r="F78" s="23" t="s">
        <v>534</v>
      </c>
      <c r="G78" s="23"/>
      <c r="H78" s="23"/>
      <c r="I78" s="23"/>
      <c r="J78" s="23"/>
    </row>
    <row r="79" spans="1:24" x14ac:dyDescent="0.2">
      <c r="A79" s="23"/>
      <c r="E79" s="36" t="s">
        <v>541</v>
      </c>
      <c r="F79" s="36" t="s">
        <v>392</v>
      </c>
      <c r="K79" s="13"/>
      <c r="L79" s="7" t="s">
        <v>77</v>
      </c>
    </row>
    <row r="80" spans="1:24" x14ac:dyDescent="0.2">
      <c r="B80" s="7" t="s">
        <v>363</v>
      </c>
      <c r="K80" s="13"/>
      <c r="L80" s="7" t="s">
        <v>134</v>
      </c>
      <c r="R80" s="1"/>
      <c r="S80" s="1"/>
    </row>
    <row r="81" spans="1:25" ht="28.5" x14ac:dyDescent="0.2">
      <c r="A81" s="11" t="s">
        <v>301</v>
      </c>
      <c r="B81" s="11" t="s">
        <v>137</v>
      </c>
      <c r="C81" s="11" t="s">
        <v>350</v>
      </c>
      <c r="D81" s="11" t="s">
        <v>206</v>
      </c>
      <c r="E81" s="11" t="s">
        <v>351</v>
      </c>
      <c r="F81" s="11" t="s">
        <v>352</v>
      </c>
      <c r="G81" s="11" t="s">
        <v>115</v>
      </c>
      <c r="H81" s="39" t="s">
        <v>485</v>
      </c>
      <c r="I81" s="11" t="s">
        <v>353</v>
      </c>
      <c r="J81" s="11" t="s">
        <v>201</v>
      </c>
      <c r="K81" s="11" t="s">
        <v>354</v>
      </c>
      <c r="L81" s="11" t="s">
        <v>338</v>
      </c>
      <c r="M81" s="11" t="s">
        <v>339</v>
      </c>
      <c r="N81" s="11" t="s">
        <v>440</v>
      </c>
      <c r="O81" s="11" t="s">
        <v>362</v>
      </c>
      <c r="P81" s="11" t="s">
        <v>486</v>
      </c>
      <c r="Q81" s="11" t="s">
        <v>486</v>
      </c>
      <c r="R81" s="6" t="s">
        <v>487</v>
      </c>
      <c r="S81" t="s">
        <v>427</v>
      </c>
      <c r="T81" s="42" t="s">
        <v>535</v>
      </c>
    </row>
    <row r="82" spans="1:25" ht="28.5" x14ac:dyDescent="0.2">
      <c r="A82" s="7" t="s">
        <v>390</v>
      </c>
      <c r="B82" s="7" t="s">
        <v>349</v>
      </c>
      <c r="C82" s="7" t="s">
        <v>355</v>
      </c>
      <c r="D82" s="7">
        <v>525</v>
      </c>
      <c r="G82" s="63" t="s">
        <v>386</v>
      </c>
      <c r="H82" s="7">
        <v>12.5</v>
      </c>
      <c r="I82" s="7" t="s">
        <v>356</v>
      </c>
      <c r="J82" s="7" t="s">
        <v>357</v>
      </c>
      <c r="K82" s="7">
        <v>2</v>
      </c>
      <c r="L82" s="7">
        <v>1</v>
      </c>
      <c r="M82" s="7">
        <v>1</v>
      </c>
      <c r="N82" s="7">
        <v>16100</v>
      </c>
      <c r="O82" s="7">
        <v>5580</v>
      </c>
      <c r="P82" s="12" t="s">
        <v>488</v>
      </c>
      <c r="Q82" s="11"/>
      <c r="R82" s="2"/>
      <c r="S82" t="s">
        <v>428</v>
      </c>
      <c r="T82" s="42" t="s">
        <v>536</v>
      </c>
    </row>
    <row r="83" spans="1:25" x14ac:dyDescent="0.2">
      <c r="A83" s="7" t="s">
        <v>391</v>
      </c>
      <c r="B83" s="7" t="s">
        <v>358</v>
      </c>
      <c r="C83" s="7" t="s">
        <v>359</v>
      </c>
      <c r="D83" s="7">
        <v>568</v>
      </c>
      <c r="E83" s="7">
        <v>558</v>
      </c>
      <c r="F83" s="7">
        <v>665</v>
      </c>
      <c r="G83" s="7" t="s">
        <v>203</v>
      </c>
      <c r="H83" s="7">
        <v>25.4</v>
      </c>
      <c r="I83" s="7" t="s">
        <v>117</v>
      </c>
      <c r="J83" s="7" t="s">
        <v>389</v>
      </c>
      <c r="K83" s="7">
        <v>4</v>
      </c>
      <c r="L83" s="7">
        <v>3</v>
      </c>
      <c r="M83" s="7">
        <v>1</v>
      </c>
      <c r="N83" s="7">
        <v>15500</v>
      </c>
      <c r="O83" s="7">
        <v>24000</v>
      </c>
      <c r="Q83" s="13"/>
      <c r="R83" s="6"/>
      <c r="S83" t="s">
        <v>429</v>
      </c>
      <c r="T83" s="42" t="s">
        <v>537</v>
      </c>
    </row>
    <row r="84" spans="1:25" x14ac:dyDescent="0.2">
      <c r="A84" s="7" t="s">
        <v>391</v>
      </c>
      <c r="B84" s="7" t="s">
        <v>360</v>
      </c>
      <c r="C84" s="7" t="s">
        <v>359</v>
      </c>
      <c r="D84" s="7">
        <v>895</v>
      </c>
      <c r="E84" s="7">
        <v>566</v>
      </c>
      <c r="F84" s="7">
        <v>555</v>
      </c>
      <c r="G84" s="7" t="s">
        <v>111</v>
      </c>
      <c r="H84" s="7">
        <v>38.5</v>
      </c>
      <c r="I84" s="7" t="s">
        <v>356</v>
      </c>
      <c r="J84" s="7" t="s">
        <v>83</v>
      </c>
      <c r="K84" s="7">
        <v>1</v>
      </c>
      <c r="L84" s="7">
        <v>1</v>
      </c>
      <c r="M84" s="7">
        <v>0</v>
      </c>
      <c r="N84" s="7">
        <v>2850</v>
      </c>
      <c r="O84" s="7">
        <v>65650</v>
      </c>
      <c r="Q84" s="13"/>
      <c r="R84" s="6"/>
      <c r="T84" s="7"/>
    </row>
    <row r="85" spans="1:25" x14ac:dyDescent="0.2">
      <c r="N85" s="7"/>
      <c r="T85" s="7"/>
    </row>
    <row r="86" spans="1:25" x14ac:dyDescent="0.2">
      <c r="B86" s="7" t="s">
        <v>470</v>
      </c>
      <c r="I86" s="13"/>
      <c r="J86" s="13"/>
      <c r="K86" s="13"/>
      <c r="L86" s="13"/>
      <c r="M86" s="48"/>
      <c r="N86" s="13"/>
    </row>
    <row r="87" spans="1:25" x14ac:dyDescent="0.2">
      <c r="A87" s="64" t="s">
        <v>441</v>
      </c>
      <c r="B87" s="9"/>
      <c r="C87" s="9"/>
      <c r="D87" s="9"/>
      <c r="E87" s="9"/>
      <c r="F87" s="9"/>
      <c r="G87" s="9"/>
      <c r="H87" s="9"/>
      <c r="L87" s="22" t="s">
        <v>457</v>
      </c>
      <c r="M87" s="49"/>
      <c r="N87" s="22"/>
      <c r="O87" s="22"/>
      <c r="P87" s="22" t="s">
        <v>451</v>
      </c>
      <c r="Q87" s="22"/>
    </row>
    <row r="90" spans="1:25" x14ac:dyDescent="0.2">
      <c r="A90" s="7" t="s">
        <v>489</v>
      </c>
    </row>
    <row r="92" spans="1:25" x14ac:dyDescent="0.2">
      <c r="A92" s="11" t="s">
        <v>427</v>
      </c>
      <c r="M92" s="13"/>
      <c r="N92" s="48"/>
      <c r="O92" s="13"/>
      <c r="P92" s="13"/>
      <c r="Q92" s="13"/>
    </row>
    <row r="93" spans="1:25" x14ac:dyDescent="0.2">
      <c r="A93" s="11" t="s">
        <v>301</v>
      </c>
      <c r="B93" s="11" t="s">
        <v>137</v>
      </c>
      <c r="C93" s="11" t="s">
        <v>350</v>
      </c>
      <c r="D93" s="11" t="s">
        <v>206</v>
      </c>
      <c r="E93" s="11" t="s">
        <v>490</v>
      </c>
      <c r="F93" s="12" t="s">
        <v>491</v>
      </c>
      <c r="G93" s="11" t="s">
        <v>502</v>
      </c>
      <c r="H93" s="11" t="s">
        <v>502</v>
      </c>
      <c r="I93" s="11" t="s">
        <v>492</v>
      </c>
      <c r="J93" s="11" t="s">
        <v>539</v>
      </c>
      <c r="K93" s="21" t="s">
        <v>493</v>
      </c>
      <c r="L93" s="21" t="s">
        <v>494</v>
      </c>
      <c r="M93" s="42" t="s">
        <v>495</v>
      </c>
      <c r="N93" s="8" t="s">
        <v>496</v>
      </c>
      <c r="O93" s="8" t="s">
        <v>497</v>
      </c>
      <c r="P93" s="8" t="s">
        <v>498</v>
      </c>
      <c r="Q93" s="17" t="s">
        <v>340</v>
      </c>
      <c r="R93" s="5" t="s">
        <v>499</v>
      </c>
      <c r="S93" s="5" t="s">
        <v>302</v>
      </c>
      <c r="T93" s="5" t="s">
        <v>501</v>
      </c>
      <c r="U93" s="40" t="s">
        <v>503</v>
      </c>
      <c r="V93" s="17" t="s">
        <v>302</v>
      </c>
      <c r="W93" s="17" t="s">
        <v>135</v>
      </c>
      <c r="X93" s="17" t="s">
        <v>551</v>
      </c>
      <c r="Y93" s="5" t="s">
        <v>135</v>
      </c>
    </row>
    <row r="94" spans="1:25" x14ac:dyDescent="0.2">
      <c r="A94" s="7" t="s">
        <v>390</v>
      </c>
      <c r="B94" s="7" t="s">
        <v>349</v>
      </c>
      <c r="C94" s="7" t="s">
        <v>355</v>
      </c>
      <c r="D94" s="7">
        <v>525</v>
      </c>
      <c r="E94" s="7">
        <v>25000</v>
      </c>
      <c r="F94" s="7" t="s">
        <v>391</v>
      </c>
      <c r="G94" s="7">
        <v>15000</v>
      </c>
      <c r="H94" s="7">
        <v>10200</v>
      </c>
      <c r="I94" s="7">
        <v>25200</v>
      </c>
      <c r="J94" s="43" t="s">
        <v>540</v>
      </c>
      <c r="K94" s="7" t="s">
        <v>147</v>
      </c>
      <c r="L94" s="7">
        <v>25150</v>
      </c>
      <c r="M94" s="13">
        <v>50</v>
      </c>
      <c r="N94" s="13" t="s">
        <v>500</v>
      </c>
      <c r="O94" s="13">
        <v>25100</v>
      </c>
      <c r="P94" s="13">
        <v>50</v>
      </c>
      <c r="Q94" s="13">
        <v>25000</v>
      </c>
      <c r="R94" s="6" t="s">
        <v>355</v>
      </c>
      <c r="S94" s="6">
        <v>11558</v>
      </c>
      <c r="T94" s="6">
        <v>100</v>
      </c>
      <c r="V94" s="7">
        <v>11458</v>
      </c>
      <c r="W94" s="7" t="s">
        <v>550</v>
      </c>
      <c r="X94" s="7">
        <v>28</v>
      </c>
      <c r="Y94" t="s">
        <v>550</v>
      </c>
    </row>
    <row r="95" spans="1:25" x14ac:dyDescent="0.2">
      <c r="A95" s="7" t="s">
        <v>391</v>
      </c>
      <c r="B95" s="7" t="s">
        <v>358</v>
      </c>
      <c r="C95" s="7" t="s">
        <v>359</v>
      </c>
      <c r="D95" s="7">
        <v>568</v>
      </c>
      <c r="E95" s="7">
        <v>15500</v>
      </c>
      <c r="F95" s="7" t="s">
        <v>355</v>
      </c>
      <c r="G95" s="7">
        <v>15600</v>
      </c>
      <c r="I95" s="7">
        <v>15600</v>
      </c>
      <c r="K95" s="7" t="s">
        <v>147</v>
      </c>
      <c r="L95" s="7">
        <v>15500</v>
      </c>
      <c r="M95" s="13">
        <v>100</v>
      </c>
      <c r="N95" s="13" t="s">
        <v>500</v>
      </c>
      <c r="O95" s="13">
        <v>15250</v>
      </c>
      <c r="P95" s="13">
        <v>250</v>
      </c>
      <c r="Q95" s="13">
        <v>15250</v>
      </c>
      <c r="R95" t="s">
        <v>359</v>
      </c>
      <c r="S95" s="13">
        <v>11559</v>
      </c>
      <c r="T95" s="13"/>
      <c r="U95" s="40">
        <v>250</v>
      </c>
      <c r="V95" s="7">
        <v>11465</v>
      </c>
      <c r="W95" s="7" t="s">
        <v>550</v>
      </c>
      <c r="X95" s="7">
        <v>29</v>
      </c>
      <c r="Y95" t="s">
        <v>550</v>
      </c>
    </row>
    <row r="96" spans="1:25" x14ac:dyDescent="0.2">
      <c r="E96" s="7" t="s">
        <v>538</v>
      </c>
      <c r="N96" s="7"/>
      <c r="Q96" s="46"/>
      <c r="R96" s="7"/>
      <c r="S96" s="7"/>
    </row>
    <row r="97" spans="1:22" x14ac:dyDescent="0.2">
      <c r="N97" s="7"/>
      <c r="Q97" s="46"/>
      <c r="R97" s="7"/>
      <c r="S97" s="7"/>
    </row>
    <row r="98" spans="1:22" x14ac:dyDescent="0.2">
      <c r="A98" s="11" t="s">
        <v>428</v>
      </c>
      <c r="I98" s="46"/>
      <c r="J98" s="46"/>
      <c r="N98" s="7"/>
      <c r="Q98" s="46"/>
      <c r="R98" s="7"/>
      <c r="S98" s="7"/>
    </row>
    <row r="99" spans="1:22" x14ac:dyDescent="0.2">
      <c r="A99" s="7" t="s">
        <v>544</v>
      </c>
      <c r="B99" s="7" t="s">
        <v>545</v>
      </c>
      <c r="C99" s="7" t="s">
        <v>546</v>
      </c>
      <c r="D99" s="7">
        <v>25</v>
      </c>
      <c r="E99" s="7">
        <v>12500</v>
      </c>
      <c r="F99" s="7" t="s">
        <v>544</v>
      </c>
      <c r="I99" s="7">
        <v>12550</v>
      </c>
      <c r="J99" s="43" t="s">
        <v>540</v>
      </c>
      <c r="K99" s="7" t="s">
        <v>547</v>
      </c>
      <c r="L99" s="7">
        <v>12525</v>
      </c>
      <c r="M99" s="7">
        <v>25</v>
      </c>
      <c r="N99" s="7" t="s">
        <v>549</v>
      </c>
      <c r="O99" s="7">
        <v>12500</v>
      </c>
      <c r="P99" s="7">
        <v>25</v>
      </c>
      <c r="Q99" s="46">
        <v>12500</v>
      </c>
      <c r="R99" s="7"/>
      <c r="S99" s="7"/>
      <c r="V99" s="7">
        <v>11555</v>
      </c>
    </row>
    <row r="100" spans="1:22" x14ac:dyDescent="0.2">
      <c r="A100" s="7" t="s">
        <v>542</v>
      </c>
      <c r="B100" s="7" t="s">
        <v>543</v>
      </c>
      <c r="C100" s="7" t="s">
        <v>546</v>
      </c>
      <c r="D100" s="7">
        <v>23</v>
      </c>
      <c r="E100" s="7">
        <v>2500</v>
      </c>
      <c r="F100" s="7" t="s">
        <v>542</v>
      </c>
      <c r="I100" s="7">
        <v>2650</v>
      </c>
      <c r="J100" s="43" t="s">
        <v>540</v>
      </c>
      <c r="K100" s="7" t="s">
        <v>548</v>
      </c>
      <c r="L100" s="7">
        <v>2600</v>
      </c>
      <c r="M100" s="7">
        <v>50</v>
      </c>
      <c r="N100" s="7" t="s">
        <v>549</v>
      </c>
      <c r="O100" s="7">
        <v>2475</v>
      </c>
      <c r="P100" s="7">
        <v>125</v>
      </c>
      <c r="Q100" s="46">
        <v>2475</v>
      </c>
      <c r="R100" s="7"/>
      <c r="S100" s="7"/>
      <c r="U100" s="65">
        <v>25</v>
      </c>
      <c r="V100" s="7">
        <v>11585</v>
      </c>
    </row>
    <row r="101" spans="1:22" x14ac:dyDescent="0.2">
      <c r="N101" s="7"/>
      <c r="Q101" s="46"/>
      <c r="R101" s="7"/>
      <c r="S101" s="7"/>
    </row>
    <row r="102" spans="1:22" x14ac:dyDescent="0.2">
      <c r="N102" s="7"/>
      <c r="Q102" s="46"/>
      <c r="R102" s="7"/>
      <c r="S102" s="7"/>
    </row>
    <row r="103" spans="1:22" x14ac:dyDescent="0.2">
      <c r="N103" s="7"/>
      <c r="Q103" s="46"/>
      <c r="R103" s="7"/>
      <c r="S103" s="7"/>
    </row>
    <row r="104" spans="1:22" x14ac:dyDescent="0.2">
      <c r="N104" s="7"/>
      <c r="Q104" s="46"/>
      <c r="R104" s="7"/>
      <c r="S104" s="7"/>
    </row>
    <row r="105" spans="1:22" x14ac:dyDescent="0.2">
      <c r="N105" s="7"/>
      <c r="Q105" s="46"/>
      <c r="R105" s="7"/>
      <c r="S105" s="7"/>
    </row>
    <row r="106" spans="1:22" x14ac:dyDescent="0.2">
      <c r="N106" s="7"/>
      <c r="Q106" s="46"/>
      <c r="R106" s="7"/>
      <c r="S106" s="7"/>
    </row>
    <row r="107" spans="1:22" x14ac:dyDescent="0.2">
      <c r="N107" s="7"/>
      <c r="Q107" s="46"/>
      <c r="R107" s="7"/>
      <c r="S107" s="7"/>
    </row>
    <row r="108" spans="1:22" x14ac:dyDescent="0.2">
      <c r="N108" s="7"/>
      <c r="Q108" s="46"/>
      <c r="R108" s="7"/>
      <c r="S108" s="7"/>
    </row>
    <row r="109" spans="1:22" x14ac:dyDescent="0.2">
      <c r="N109" s="7"/>
      <c r="Q109" s="46"/>
      <c r="R109" s="7"/>
      <c r="S109" s="7"/>
    </row>
  </sheetData>
  <mergeCells count="2">
    <mergeCell ref="E3:F3"/>
    <mergeCell ref="E4:F4"/>
  </mergeCells>
  <dataValidations disablePrompts="1" count="1">
    <dataValidation type="list" operator="equal" allowBlank="1" showErrorMessage="1" errorTitle="The value you entered is not valid." error="The value entered violates data validation rules set in cell" sqref="I9:L9 D3:D5">
      <formula1>"customer,supplier"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X114"/>
  <sheetViews>
    <sheetView topLeftCell="A73" zoomScaleNormal="100" zoomScalePageLayoutView="60" workbookViewId="0">
      <selection activeCell="N51" sqref="N51"/>
    </sheetView>
  </sheetViews>
  <sheetFormatPr defaultRowHeight="14.25" x14ac:dyDescent="0.2"/>
  <cols>
    <col min="1" max="1" width="9" customWidth="1"/>
    <col min="2" max="2" width="14" customWidth="1"/>
    <col min="3" max="3" width="20" customWidth="1"/>
    <col min="4" max="4" width="13.375" customWidth="1"/>
    <col min="5" max="5" width="11.625"/>
    <col min="6" max="6" width="12.875" customWidth="1"/>
    <col min="7" max="7" width="10.75" customWidth="1"/>
    <col min="8" max="8" width="15.625" customWidth="1"/>
    <col min="9" max="9" width="12.625" customWidth="1"/>
    <col min="10" max="10" width="12.5" customWidth="1"/>
    <col min="11" max="11" width="13.75" customWidth="1"/>
    <col min="12" max="12" width="14.125" customWidth="1"/>
    <col min="13" max="13" width="12.5" customWidth="1"/>
    <col min="14" max="14" width="10.375" customWidth="1"/>
    <col min="15" max="15" width="11" customWidth="1"/>
    <col min="16" max="16" width="11.625"/>
    <col min="17" max="17" width="11.875" customWidth="1"/>
    <col min="18" max="18" width="10.75" customWidth="1"/>
    <col min="19" max="19" width="9.875" customWidth="1"/>
    <col min="20" max="20" width="12" customWidth="1"/>
    <col min="21" max="21" width="10.75" customWidth="1"/>
    <col min="22" max="22" width="9.875" customWidth="1"/>
    <col min="23" max="24" width="10.125" customWidth="1"/>
    <col min="25" max="1025" width="9.875" customWidth="1"/>
  </cols>
  <sheetData>
    <row r="5" spans="2:24" x14ac:dyDescent="0.2">
      <c r="B5" s="139"/>
      <c r="C5" s="139"/>
    </row>
    <row r="7" spans="2:24" x14ac:dyDescent="0.2">
      <c r="P7" t="s">
        <v>195</v>
      </c>
      <c r="R7" t="s">
        <v>196</v>
      </c>
      <c r="X7" t="s">
        <v>200</v>
      </c>
    </row>
    <row r="8" spans="2:24" x14ac:dyDescent="0.2">
      <c r="R8" t="s">
        <v>197</v>
      </c>
      <c r="S8" t="s">
        <v>198</v>
      </c>
      <c r="T8">
        <v>1500</v>
      </c>
      <c r="U8" t="s">
        <v>199</v>
      </c>
    </row>
    <row r="9" spans="2:24" x14ac:dyDescent="0.2">
      <c r="R9">
        <v>0.79</v>
      </c>
    </row>
    <row r="44" spans="1:18" x14ac:dyDescent="0.2">
      <c r="M44" t="s">
        <v>233</v>
      </c>
    </row>
    <row r="45" spans="1:18" x14ac:dyDescent="0.2">
      <c r="A45" t="s">
        <v>195</v>
      </c>
      <c r="C45" t="s">
        <v>196</v>
      </c>
      <c r="K45" t="s">
        <v>200</v>
      </c>
      <c r="O45" t="s">
        <v>234</v>
      </c>
      <c r="R45" t="s">
        <v>218</v>
      </c>
    </row>
    <row r="46" spans="1:18" x14ac:dyDescent="0.2">
      <c r="C46" t="s">
        <v>197</v>
      </c>
      <c r="D46" t="s">
        <v>198</v>
      </c>
      <c r="F46">
        <v>1500</v>
      </c>
      <c r="G46" t="s">
        <v>199</v>
      </c>
    </row>
    <row r="47" spans="1:18" x14ac:dyDescent="0.2">
      <c r="C47">
        <v>0.79</v>
      </c>
    </row>
    <row r="49" spans="1:21" x14ac:dyDescent="0.2">
      <c r="B49" t="s">
        <v>235</v>
      </c>
    </row>
    <row r="50" spans="1:21" x14ac:dyDescent="0.2">
      <c r="T50" t="s">
        <v>236</v>
      </c>
    </row>
    <row r="51" spans="1:21" x14ac:dyDescent="0.2">
      <c r="T51" t="s">
        <v>237</v>
      </c>
    </row>
    <row r="52" spans="1:21" x14ac:dyDescent="0.2">
      <c r="A52" t="s">
        <v>238</v>
      </c>
      <c r="T52" t="s">
        <v>239</v>
      </c>
    </row>
    <row r="53" spans="1:21" ht="15.6" customHeight="1" x14ac:dyDescent="0.2">
      <c r="F53" t="s">
        <v>240</v>
      </c>
      <c r="G53" t="s">
        <v>241</v>
      </c>
      <c r="L53" s="139" t="s">
        <v>242</v>
      </c>
      <c r="M53" s="139"/>
    </row>
    <row r="54" spans="1:21" ht="33.75" customHeight="1" x14ac:dyDescent="0.2">
      <c r="B54" t="s">
        <v>243</v>
      </c>
      <c r="C54" t="s">
        <v>244</v>
      </c>
      <c r="D54" t="s">
        <v>245</v>
      </c>
      <c r="E54" t="s">
        <v>137</v>
      </c>
      <c r="F54" t="s">
        <v>208</v>
      </c>
      <c r="G54" t="s">
        <v>176</v>
      </c>
      <c r="H54" t="s">
        <v>209</v>
      </c>
      <c r="I54" t="s">
        <v>210</v>
      </c>
      <c r="J54" t="s">
        <v>246</v>
      </c>
      <c r="K54" t="s">
        <v>247</v>
      </c>
      <c r="L54" t="s">
        <v>248</v>
      </c>
      <c r="M54" t="s">
        <v>249</v>
      </c>
      <c r="N54" t="s">
        <v>250</v>
      </c>
      <c r="O54" t="s">
        <v>251</v>
      </c>
      <c r="P54" t="s">
        <v>252</v>
      </c>
      <c r="Q54" t="s">
        <v>253</v>
      </c>
      <c r="R54" t="s">
        <v>254</v>
      </c>
      <c r="S54" t="s">
        <v>178</v>
      </c>
      <c r="T54" t="s">
        <v>255</v>
      </c>
      <c r="U54" t="s">
        <v>256</v>
      </c>
    </row>
    <row r="55" spans="1:21" x14ac:dyDescent="0.2">
      <c r="B55" t="s">
        <v>257</v>
      </c>
      <c r="C55" t="s">
        <v>216</v>
      </c>
      <c r="D55" t="s">
        <v>231</v>
      </c>
      <c r="E55" t="s">
        <v>174</v>
      </c>
      <c r="F55" t="s">
        <v>175</v>
      </c>
      <c r="G55" t="s">
        <v>177</v>
      </c>
      <c r="H55" t="s">
        <v>217</v>
      </c>
      <c r="K55">
        <v>25</v>
      </c>
      <c r="L55">
        <v>40</v>
      </c>
      <c r="M55">
        <v>42</v>
      </c>
      <c r="N55">
        <v>1050</v>
      </c>
      <c r="O55" t="s">
        <v>258</v>
      </c>
      <c r="U55">
        <v>50</v>
      </c>
    </row>
    <row r="56" spans="1:21" x14ac:dyDescent="0.2">
      <c r="D56" t="s">
        <v>231</v>
      </c>
      <c r="H56" t="s">
        <v>219</v>
      </c>
      <c r="K56">
        <v>25</v>
      </c>
      <c r="L56">
        <v>100</v>
      </c>
      <c r="M56">
        <v>105</v>
      </c>
      <c r="N56">
        <v>2625</v>
      </c>
      <c r="U56">
        <v>125</v>
      </c>
    </row>
    <row r="57" spans="1:21" x14ac:dyDescent="0.2">
      <c r="D57" t="s">
        <v>231</v>
      </c>
      <c r="H57" t="s">
        <v>220</v>
      </c>
      <c r="I57">
        <v>8500</v>
      </c>
      <c r="J57">
        <v>7.45</v>
      </c>
      <c r="K57">
        <v>25</v>
      </c>
      <c r="L57">
        <v>200</v>
      </c>
      <c r="M57">
        <v>210</v>
      </c>
      <c r="N57">
        <v>5250</v>
      </c>
      <c r="Q57">
        <v>125000</v>
      </c>
      <c r="R57">
        <v>470600</v>
      </c>
      <c r="S57">
        <f>R57-Q57</f>
        <v>345600</v>
      </c>
      <c r="T57">
        <f>S57/432000</f>
        <v>0.8</v>
      </c>
      <c r="U57">
        <v>250</v>
      </c>
    </row>
    <row r="62" spans="1:21" ht="15.6" customHeight="1" x14ac:dyDescent="0.2">
      <c r="F62" t="s">
        <v>259</v>
      </c>
      <c r="L62" s="139" t="s">
        <v>242</v>
      </c>
      <c r="M62" s="139"/>
    </row>
    <row r="63" spans="1:21" x14ac:dyDescent="0.2">
      <c r="B63" t="s">
        <v>243</v>
      </c>
      <c r="C63" t="s">
        <v>244</v>
      </c>
      <c r="D63" t="s">
        <v>245</v>
      </c>
      <c r="E63" t="s">
        <v>137</v>
      </c>
      <c r="F63" t="s">
        <v>208</v>
      </c>
      <c r="G63" t="s">
        <v>176</v>
      </c>
      <c r="H63" t="s">
        <v>209</v>
      </c>
      <c r="I63" t="s">
        <v>210</v>
      </c>
      <c r="J63" t="s">
        <v>246</v>
      </c>
      <c r="K63" t="s">
        <v>247</v>
      </c>
      <c r="L63" t="s">
        <v>248</v>
      </c>
      <c r="M63" t="s">
        <v>249</v>
      </c>
      <c r="N63" t="s">
        <v>250</v>
      </c>
      <c r="O63" t="s">
        <v>251</v>
      </c>
      <c r="P63" t="s">
        <v>252</v>
      </c>
      <c r="Q63" t="s">
        <v>253</v>
      </c>
      <c r="R63" t="s">
        <v>254</v>
      </c>
      <c r="S63" t="s">
        <v>178</v>
      </c>
      <c r="T63" t="s">
        <v>255</v>
      </c>
      <c r="U63" t="s">
        <v>256</v>
      </c>
    </row>
    <row r="64" spans="1:21" x14ac:dyDescent="0.2">
      <c r="B64" t="s">
        <v>257</v>
      </c>
      <c r="C64" t="s">
        <v>216</v>
      </c>
      <c r="D64" t="s">
        <v>231</v>
      </c>
      <c r="E64" t="s">
        <v>260</v>
      </c>
      <c r="F64" t="s">
        <v>175</v>
      </c>
      <c r="G64" t="s">
        <v>261</v>
      </c>
      <c r="H64">
        <v>52000</v>
      </c>
      <c r="I64">
        <v>52000</v>
      </c>
      <c r="J64">
        <v>13.5</v>
      </c>
      <c r="K64">
        <v>40</v>
      </c>
      <c r="L64">
        <v>1300</v>
      </c>
      <c r="M64">
        <v>300</v>
      </c>
      <c r="N64">
        <v>12000</v>
      </c>
      <c r="O64" t="s">
        <v>262</v>
      </c>
      <c r="Q64">
        <v>325000</v>
      </c>
      <c r="R64">
        <v>525000</v>
      </c>
      <c r="S64">
        <f>R64-Q64</f>
        <v>200000</v>
      </c>
      <c r="T64">
        <f>(S64/432000)*100</f>
        <v>46.296296296296298</v>
      </c>
      <c r="U64" t="s">
        <v>263</v>
      </c>
    </row>
    <row r="79" spans="1:24" x14ac:dyDescent="0.2">
      <c r="A79" t="s">
        <v>264</v>
      </c>
      <c r="B79" t="s">
        <v>265</v>
      </c>
      <c r="L79" s="139"/>
      <c r="M79" s="139"/>
      <c r="N79" s="139"/>
      <c r="O79" s="139"/>
      <c r="P79" s="139"/>
      <c r="Q79" s="139"/>
      <c r="R79" s="139" t="s">
        <v>266</v>
      </c>
      <c r="S79" s="139"/>
      <c r="T79" s="139"/>
      <c r="U79" s="139"/>
      <c r="V79" s="139"/>
      <c r="W79" s="139"/>
      <c r="X79" s="139"/>
    </row>
    <row r="80" spans="1:24" x14ac:dyDescent="0.2">
      <c r="B80" t="s">
        <v>135</v>
      </c>
      <c r="C80" t="s">
        <v>245</v>
      </c>
      <c r="D80" t="s">
        <v>137</v>
      </c>
      <c r="F80" t="s">
        <v>208</v>
      </c>
      <c r="G80" t="s">
        <v>267</v>
      </c>
      <c r="H80" t="s">
        <v>210</v>
      </c>
      <c r="K80" t="s">
        <v>179</v>
      </c>
      <c r="L80" t="s">
        <v>268</v>
      </c>
      <c r="M80" t="s">
        <v>269</v>
      </c>
      <c r="N80" t="s">
        <v>270</v>
      </c>
      <c r="Q80" t="s">
        <v>271</v>
      </c>
      <c r="R80" t="s">
        <v>272</v>
      </c>
      <c r="T80" t="s">
        <v>273</v>
      </c>
      <c r="U80" t="s">
        <v>274</v>
      </c>
      <c r="V80" t="s">
        <v>275</v>
      </c>
      <c r="W80" t="s">
        <v>276</v>
      </c>
      <c r="X80" t="s">
        <v>277</v>
      </c>
    </row>
    <row r="81" spans="2:24" x14ac:dyDescent="0.2">
      <c r="B81">
        <v>44197</v>
      </c>
      <c r="C81">
        <v>44201</v>
      </c>
      <c r="D81" t="s">
        <v>174</v>
      </c>
      <c r="F81" t="s">
        <v>175</v>
      </c>
      <c r="G81" t="s">
        <v>278</v>
      </c>
      <c r="R81" t="s">
        <v>279</v>
      </c>
      <c r="T81" t="s">
        <v>280</v>
      </c>
      <c r="V81" t="s">
        <v>281</v>
      </c>
      <c r="W81">
        <v>70</v>
      </c>
      <c r="X81">
        <v>-50</v>
      </c>
    </row>
    <row r="82" spans="2:24" x14ac:dyDescent="0.2">
      <c r="G82" t="s">
        <v>282</v>
      </c>
      <c r="R82" t="s">
        <v>283</v>
      </c>
      <c r="T82" t="s">
        <v>284</v>
      </c>
      <c r="V82" t="s">
        <v>285</v>
      </c>
      <c r="W82">
        <v>35</v>
      </c>
      <c r="X82">
        <v>-20</v>
      </c>
    </row>
    <row r="83" spans="2:24" x14ac:dyDescent="0.2">
      <c r="G83" t="s">
        <v>286</v>
      </c>
      <c r="H83">
        <v>8500</v>
      </c>
      <c r="K83">
        <v>25</v>
      </c>
      <c r="L83">
        <v>8585</v>
      </c>
      <c r="M83">
        <v>85</v>
      </c>
      <c r="Q83" t="s">
        <v>218</v>
      </c>
      <c r="R83" t="s">
        <v>287</v>
      </c>
      <c r="T83" t="s">
        <v>288</v>
      </c>
      <c r="U83">
        <v>8440</v>
      </c>
      <c r="V83" t="s">
        <v>281</v>
      </c>
      <c r="W83">
        <v>40</v>
      </c>
      <c r="X83">
        <v>10</v>
      </c>
    </row>
    <row r="84" spans="2:24" x14ac:dyDescent="0.2">
      <c r="B84">
        <v>44197</v>
      </c>
      <c r="C84">
        <v>44201</v>
      </c>
      <c r="D84" t="s">
        <v>222</v>
      </c>
      <c r="F84" t="s">
        <v>223</v>
      </c>
      <c r="G84">
        <v>25000</v>
      </c>
      <c r="H84">
        <v>25000</v>
      </c>
      <c r="K84">
        <v>30</v>
      </c>
      <c r="L84">
        <v>23000</v>
      </c>
      <c r="M84">
        <v>2000</v>
      </c>
      <c r="N84">
        <v>2000</v>
      </c>
      <c r="Q84" t="s">
        <v>218</v>
      </c>
      <c r="R84">
        <v>23000</v>
      </c>
      <c r="T84">
        <v>22750</v>
      </c>
      <c r="U84">
        <v>22750</v>
      </c>
      <c r="V84" t="s">
        <v>289</v>
      </c>
      <c r="X84">
        <v>-250</v>
      </c>
    </row>
    <row r="85" spans="2:24" x14ac:dyDescent="0.2">
      <c r="B85">
        <v>44198.107418981403</v>
      </c>
      <c r="C85">
        <v>44203.107418981403</v>
      </c>
      <c r="D85" t="s">
        <v>225</v>
      </c>
      <c r="F85" t="s">
        <v>226</v>
      </c>
      <c r="G85" t="s">
        <v>290</v>
      </c>
      <c r="R85" t="s">
        <v>291</v>
      </c>
      <c r="T85" t="s">
        <v>292</v>
      </c>
      <c r="V85" t="s">
        <v>285</v>
      </c>
      <c r="W85">
        <v>50</v>
      </c>
      <c r="X85">
        <v>20</v>
      </c>
    </row>
    <row r="86" spans="2:24" x14ac:dyDescent="0.2">
      <c r="G86" t="s">
        <v>293</v>
      </c>
      <c r="R86" t="s">
        <v>294</v>
      </c>
      <c r="T86" t="s">
        <v>295</v>
      </c>
      <c r="V86" t="s">
        <v>285</v>
      </c>
      <c r="W86">
        <v>150</v>
      </c>
      <c r="X86">
        <v>-50</v>
      </c>
    </row>
    <row r="87" spans="2:24" x14ac:dyDescent="0.2">
      <c r="C87">
        <v>44203.107418981403</v>
      </c>
      <c r="G87" t="s">
        <v>296</v>
      </c>
      <c r="H87">
        <v>14000</v>
      </c>
      <c r="K87">
        <v>90</v>
      </c>
      <c r="L87">
        <v>14250</v>
      </c>
      <c r="M87">
        <v>250</v>
      </c>
      <c r="Q87" t="s">
        <v>218</v>
      </c>
      <c r="R87" t="s">
        <v>297</v>
      </c>
      <c r="T87" t="s">
        <v>298</v>
      </c>
      <c r="U87">
        <v>13975</v>
      </c>
      <c r="V87" t="s">
        <v>285</v>
      </c>
      <c r="W87">
        <v>75</v>
      </c>
      <c r="X87">
        <v>5</v>
      </c>
    </row>
    <row r="92" spans="2:24" x14ac:dyDescent="0.2">
      <c r="C92" t="s">
        <v>299</v>
      </c>
      <c r="L92" t="s">
        <v>300</v>
      </c>
    </row>
    <row r="93" spans="2:24" x14ac:dyDescent="0.2">
      <c r="C93" t="s">
        <v>301</v>
      </c>
      <c r="D93" t="s">
        <v>205</v>
      </c>
      <c r="L93" t="s">
        <v>301</v>
      </c>
      <c r="M93" t="s">
        <v>205</v>
      </c>
    </row>
    <row r="94" spans="2:24" x14ac:dyDescent="0.2">
      <c r="C94" t="s">
        <v>302</v>
      </c>
      <c r="D94" t="s">
        <v>205</v>
      </c>
      <c r="L94" t="s">
        <v>303</v>
      </c>
      <c r="M94" t="s">
        <v>205</v>
      </c>
    </row>
    <row r="95" spans="2:24" x14ac:dyDescent="0.2">
      <c r="C95" t="s">
        <v>31</v>
      </c>
      <c r="D95" t="s">
        <v>304</v>
      </c>
      <c r="L95" t="s">
        <v>31</v>
      </c>
      <c r="M95" t="s">
        <v>304</v>
      </c>
    </row>
    <row r="96" spans="2:24" x14ac:dyDescent="0.2">
      <c r="C96" t="s">
        <v>206</v>
      </c>
      <c r="D96">
        <v>2523</v>
      </c>
      <c r="L96" t="s">
        <v>206</v>
      </c>
      <c r="M96">
        <v>2523</v>
      </c>
    </row>
    <row r="97" spans="3:14" x14ac:dyDescent="0.2">
      <c r="C97" t="s">
        <v>144</v>
      </c>
      <c r="D97" t="s">
        <v>175</v>
      </c>
      <c r="L97" t="s">
        <v>144</v>
      </c>
      <c r="M97" t="s">
        <v>175</v>
      </c>
    </row>
    <row r="98" spans="3:14" x14ac:dyDescent="0.2">
      <c r="C98" t="s">
        <v>176</v>
      </c>
      <c r="D98" t="s">
        <v>177</v>
      </c>
      <c r="L98" t="s">
        <v>176</v>
      </c>
      <c r="M98" t="s">
        <v>177</v>
      </c>
    </row>
    <row r="99" spans="3:14" x14ac:dyDescent="0.2">
      <c r="C99" t="s">
        <v>180</v>
      </c>
      <c r="D99" t="s">
        <v>207</v>
      </c>
      <c r="F99">
        <v>250</v>
      </c>
      <c r="L99" t="s">
        <v>180</v>
      </c>
      <c r="M99" t="s">
        <v>207</v>
      </c>
      <c r="N99">
        <v>250</v>
      </c>
    </row>
    <row r="100" spans="3:14" x14ac:dyDescent="0.2">
      <c r="D100" t="s">
        <v>181</v>
      </c>
      <c r="F100">
        <v>500</v>
      </c>
      <c r="M100" t="s">
        <v>181</v>
      </c>
      <c r="N100">
        <v>500</v>
      </c>
    </row>
    <row r="101" spans="3:14" x14ac:dyDescent="0.2">
      <c r="D101" t="s">
        <v>185</v>
      </c>
      <c r="F101">
        <v>500</v>
      </c>
      <c r="M101" t="s">
        <v>185</v>
      </c>
      <c r="N101">
        <v>500</v>
      </c>
    </row>
    <row r="102" spans="3:14" x14ac:dyDescent="0.2">
      <c r="D102" t="s">
        <v>186</v>
      </c>
      <c r="F102">
        <v>750</v>
      </c>
      <c r="M102" t="s">
        <v>186</v>
      </c>
      <c r="N102">
        <v>750</v>
      </c>
    </row>
    <row r="103" spans="3:14" x14ac:dyDescent="0.2">
      <c r="D103" t="s">
        <v>189</v>
      </c>
      <c r="M103" t="s">
        <v>189</v>
      </c>
    </row>
    <row r="104" spans="3:14" x14ac:dyDescent="0.2">
      <c r="F104">
        <f>SUM(F99:F103)</f>
        <v>2000</v>
      </c>
      <c r="N104">
        <f>SUM(N99:N103)</f>
        <v>2000</v>
      </c>
    </row>
    <row r="105" spans="3:14" x14ac:dyDescent="0.2">
      <c r="C105" t="s">
        <v>305</v>
      </c>
      <c r="D105">
        <v>1.25</v>
      </c>
      <c r="F105">
        <v>2500</v>
      </c>
      <c r="L105" t="s">
        <v>305</v>
      </c>
      <c r="M105">
        <v>1.25</v>
      </c>
      <c r="N105">
        <v>2500</v>
      </c>
    </row>
    <row r="106" spans="3:14" x14ac:dyDescent="0.2">
      <c r="C106" t="s">
        <v>306</v>
      </c>
      <c r="F106">
        <v>150</v>
      </c>
      <c r="L106" t="s">
        <v>306</v>
      </c>
      <c r="N106">
        <v>150</v>
      </c>
    </row>
    <row r="107" spans="3:14" x14ac:dyDescent="0.2">
      <c r="C107" t="s">
        <v>307</v>
      </c>
      <c r="F107">
        <v>150</v>
      </c>
      <c r="L107" t="s">
        <v>307</v>
      </c>
      <c r="N107">
        <v>150</v>
      </c>
    </row>
    <row r="108" spans="3:14" x14ac:dyDescent="0.2">
      <c r="C108" t="s">
        <v>46</v>
      </c>
      <c r="L108" t="s">
        <v>46</v>
      </c>
    </row>
    <row r="109" spans="3:14" x14ac:dyDescent="0.2">
      <c r="C109" t="s">
        <v>308</v>
      </c>
      <c r="L109" t="s">
        <v>308</v>
      </c>
    </row>
    <row r="110" spans="3:14" x14ac:dyDescent="0.2">
      <c r="C110" t="s">
        <v>309</v>
      </c>
      <c r="L110" t="s">
        <v>309</v>
      </c>
    </row>
    <row r="111" spans="3:14" x14ac:dyDescent="0.2">
      <c r="C111" t="s">
        <v>310</v>
      </c>
      <c r="L111" t="s">
        <v>310</v>
      </c>
    </row>
    <row r="112" spans="3:14" x14ac:dyDescent="0.2">
      <c r="C112" t="s">
        <v>46</v>
      </c>
      <c r="L112" t="s">
        <v>46</v>
      </c>
    </row>
    <row r="113" spans="3:14" x14ac:dyDescent="0.2">
      <c r="C113" t="s">
        <v>311</v>
      </c>
      <c r="F113">
        <v>2800</v>
      </c>
      <c r="L113" t="s">
        <v>311</v>
      </c>
      <c r="N113">
        <v>2800</v>
      </c>
    </row>
    <row r="114" spans="3:14" x14ac:dyDescent="0.2">
      <c r="C114" t="s">
        <v>312</v>
      </c>
      <c r="D114" t="s">
        <v>313</v>
      </c>
      <c r="L114" t="s">
        <v>312</v>
      </c>
      <c r="M114" t="s">
        <v>313</v>
      </c>
    </row>
  </sheetData>
  <mergeCells count="5">
    <mergeCell ref="B5:C5"/>
    <mergeCell ref="L53:M53"/>
    <mergeCell ref="L62:M62"/>
    <mergeCell ref="L79:Q79"/>
    <mergeCell ref="R79:X79"/>
  </mergeCells>
  <dataValidations count="1">
    <dataValidation type="list" operator="equal" allowBlank="1" showErrorMessage="1" errorTitle="The value you entered is not valid." error="The value entered violates data validation rules set in cell" sqref="D1:E1 F13:F20 D21:E21 D24:E24 D51:E53 F54:G57 D58:E62 F63:G66 D67:E79 F80:F85 D91:E92 M92 G97:G98 Q97:Q98 F99:F114 N99:P114 G115:G116 D117:E124">
      <formula1>"customer,supplier"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Process</vt:lpstr>
      <vt:lpstr>Woven</vt:lpstr>
      <vt:lpstr>Printed</vt:lpstr>
      <vt:lpstr>Production planning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Software+to+develop</dc:title>
  <dc:subject/>
  <dc:creator>WEBMAIL</dc:creator>
  <dc:description/>
  <cp:lastModifiedBy>hilif</cp:lastModifiedBy>
  <cp:revision>2</cp:revision>
  <dcterms:created xsi:type="dcterms:W3CDTF">2008-01-25T18:43:47Z</dcterms:created>
  <dcterms:modified xsi:type="dcterms:W3CDTF">2021-06-14T13:01:12Z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