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<sst xmlns="http://schemas.openxmlformats.org/spreadsheetml/2006/main" count="118" uniqueCount="77">
  <si>
    <t>First Name</t>
  </si>
  <si>
    <t>Maninderpreet Singh</t>
  </si>
  <si>
    <t>Surname</t>
  </si>
  <si>
    <t>Puri</t>
  </si>
  <si>
    <t>Student Number</t>
  </si>
  <si>
    <t>Days Late</t>
  </si>
  <si>
    <t>Raw Mark</t>
  </si>
  <si>
    <t>Final Mark</t>
  </si>
  <si>
    <t>Starting Marks</t>
  </si>
  <si>
    <t>Max Deduction</t>
  </si>
  <si>
    <t>Applied</t>
  </si>
  <si>
    <t>Notes</t>
  </si>
  <si>
    <t>Task 1 - Video Game Data</t>
  </si>
  <si>
    <t>Task 1.a (Hive)</t>
  </si>
  <si>
    <t>Misc Output</t>
  </si>
  <si>
    <t>You didn't limit to the top 3.</t>
  </si>
  <si>
    <t>Subtotal</t>
  </si>
  <si>
    <t>Task 1.b (Hive)</t>
  </si>
  <si>
    <t>Task 1.c (Spark)</t>
  </si>
  <si>
    <t>Used sort instead of reduce</t>
  </si>
  <si>
    <t>Used Scala instead of Spark</t>
  </si>
  <si>
    <t>Task 1.d (Spark)</t>
  </si>
  <si>
    <t>You need to convert to a double before doing the division, else you discard the decimal part.</t>
  </si>
  <si>
    <t>Uses two sorts</t>
  </si>
  <si>
    <t>Some attributes are not displayed</t>
  </si>
  <si>
    <t>Task 1 subtotal</t>
  </si>
  <si>
    <t>Task 2 - Twitter Data</t>
  </si>
  <si>
    <t>Task 2.a (Hive)</t>
  </si>
  <si>
    <t>Didn't limit to top 5</t>
  </si>
  <si>
    <t>Additional tables created</t>
  </si>
  <si>
    <t>Task 2.b (Spark)</t>
  </si>
  <si>
    <t>This solution doesn't compute the year with the greatest number of tweets, it instead computes the year with the greatest value.</t>
  </si>
  <si>
    <t>Task 2.c (Spark)</t>
  </si>
  <si>
    <t>Not attempted</t>
  </si>
  <si>
    <t>Hard coded the months</t>
  </si>
  <si>
    <t>Some attributes not displayed</t>
  </si>
  <si>
    <t>Used Cartesian product instead of join</t>
  </si>
  <si>
    <t>Task 2 subtotal</t>
  </si>
  <si>
    <t>Task 3 - Bag of Words Data</t>
  </si>
  <si>
    <t>Task 3.a (Spark SQL)</t>
  </si>
  <si>
    <t>Did not sort the output</t>
  </si>
  <si>
    <t>Incorrect counts</t>
  </si>
  <si>
    <t>Did not save csv file</t>
  </si>
  <si>
    <t>Task 3.b (Spark SQL)</t>
  </si>
  <si>
    <t>Did not save to parquet file</t>
  </si>
  <si>
    <t>Did not save partitioned</t>
  </si>
  <si>
    <t>Did not use show</t>
  </si>
  <si>
    <t>Did not use udf</t>
  </si>
  <si>
    <t>Task 3.c (Spark SQL)</t>
  </si>
  <si>
    <t>Did not filter using first letter</t>
  </si>
  <si>
    <t>Hard coded the query words</t>
  </si>
  <si>
    <t>Loaded the data in the loop</t>
  </si>
  <si>
    <t>Task 3.d (Spark SQL)</t>
  </si>
  <si>
    <t>Did not cache</t>
  </si>
  <si>
    <t>Hard coded the query IDs</t>
  </si>
  <si>
    <t>Task 3 subtotal</t>
  </si>
  <si>
    <t>Task 4 - News Data</t>
  </si>
  <si>
    <t>Task 4.a</t>
  </si>
  <si>
    <t>Used the function 'spark.sql'. The assignment document clearly states that you are not to use spark.sql for any questions.</t>
  </si>
  <si>
    <t>No aggregation before filtering</t>
  </si>
  <si>
    <t>Missing attributes</t>
  </si>
  <si>
    <t>Task 4.b</t>
  </si>
  <si>
    <t>Did not remove duplicates</t>
  </si>
  <si>
    <t>Did not remove mirrored pairs</t>
  </si>
  <si>
    <t>Counts are wrong</t>
  </si>
  <si>
    <t>Did not sort</t>
  </si>
  <si>
    <t>You saved a parquet file, where we requested a CSV</t>
  </si>
  <si>
    <t>Task 4 subtotal</t>
  </si>
  <si>
    <t>Bonus</t>
  </si>
  <si>
    <t>Any other join than equality join (aka inner join)</t>
  </si>
  <si>
    <t>Did not output counts</t>
  </si>
  <si>
    <t>Did not output hash tag name</t>
  </si>
  <si>
    <t>Bonus subtotal</t>
  </si>
  <si>
    <t>Misc Deductions</t>
  </si>
  <si>
    <t>Did not output files to the instructed locations</t>
  </si>
  <si>
    <t>Bad code style</t>
  </si>
  <si>
    <t>Deduction subtotal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</si>
</sst>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/>
    <font>
      <sz val="11.0"/>
    </font>
    <font>
      <b/>
    </font>
    <font>
      <b/>
      <sz val="12.0"/>
    </font>
    <font>
      <b/>
      <sz val="12.0"/>
      <name val="Arial"/>
    </font>
    <font>
      <name val="Arial"/>
    </font>
    <font>
      <b/>
      <name val="Arial"/>
    </font>
  </fonts>
  <fills count="6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</fills>
  <borders count="24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85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1" fillId="3" fontId="2" numFmtId="0" xfId="0" applyAlignment="1" applyBorder="1" applyFill="1" applyFont="1">
      <alignment readingOrder="0"/>
    </xf>
    <xf borderId="2" fillId="0" fontId="1" numFmtId="0" xfId="0" applyBorder="1" applyFont="1"/>
    <xf borderId="3" fillId="3" fontId="2" numFmtId="0" xfId="0" applyAlignment="1" applyBorder="1" applyFont="1">
      <alignment readingOrder="0"/>
    </xf>
    <xf borderId="4" fillId="0" fontId="1" numFmtId="0" xfId="0" applyBorder="1" applyFont="1"/>
    <xf borderId="3" fillId="3" fontId="2" numFmtId="0" xfId="0" applyBorder="1" applyFont="1"/>
    <xf borderId="5" fillId="3" fontId="2" numFmtId="0" xfId="0" applyAlignment="1" applyBorder="1" applyFont="1">
      <alignment readingOrder="0"/>
    </xf>
    <xf borderId="5" fillId="3" fontId="2" numFmtId="0" xfId="0" applyBorder="1" applyFont="1"/>
    <xf borderId="6" fillId="0" fontId="1" numFmtId="0" xfId="0" applyBorder="1" applyFont="1"/>
    <xf borderId="0" fillId="2" fontId="3" numFmtId="0" xfId="0" applyAlignment="1" applyFont="1">
      <alignment horizontal="right" readingOrder="0"/>
    </xf>
    <xf borderId="0" fillId="2" fontId="3" numFmtId="0" xfId="0" applyAlignment="1" applyFont="1">
      <alignment horizontal="center" readingOrder="0"/>
    </xf>
    <xf borderId="0" fillId="2" fontId="3" numFmtId="0" xfId="0" applyAlignment="1" applyFont="1">
      <alignment readingOrder="0"/>
    </xf>
    <xf borderId="7" fillId="2" fontId="4" numFmtId="0" xfId="0" applyAlignment="1" applyBorder="1" applyFont="1">
      <alignment readingOrder="0"/>
    </xf>
    <xf borderId="8" fillId="2" fontId="4" numFmtId="0" xfId="0" applyAlignment="1" applyBorder="1" applyFont="1">
      <alignment readingOrder="0"/>
    </xf>
    <xf borderId="8" fillId="2" fontId="1" numFmtId="0" xfId="0" applyBorder="1" applyFont="1"/>
    <xf borderId="9" fillId="2" fontId="1" numFmtId="0" xfId="0" applyBorder="1" applyFont="1"/>
    <xf borderId="10" fillId="2" fontId="3" numFmtId="0" xfId="0" applyAlignment="1" applyBorder="1" applyFont="1">
      <alignment readingOrder="0"/>
    </xf>
    <xf borderId="11" fillId="2" fontId="1" numFmtId="0" xfId="0" applyBorder="1" applyFont="1"/>
    <xf borderId="12" fillId="4" fontId="1" numFmtId="0" xfId="0" applyAlignment="1" applyBorder="1" applyFill="1" applyFont="1">
      <alignment readingOrder="0"/>
    </xf>
    <xf borderId="13" fillId="0" fontId="1" numFmtId="0" xfId="0" applyBorder="1" applyFont="1"/>
    <xf borderId="13" fillId="2" fontId="1" numFmtId="0" xfId="0" applyAlignment="1" applyBorder="1" applyFont="1">
      <alignment readingOrder="0"/>
    </xf>
    <xf borderId="13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14" fillId="2" fontId="3" numFmtId="0" xfId="0" applyAlignment="1" applyBorder="1" applyFont="1">
      <alignment readingOrder="0"/>
    </xf>
    <xf borderId="15" fillId="2" fontId="3" numFmtId="0" xfId="0" applyBorder="1" applyFont="1"/>
    <xf borderId="0" fillId="2" fontId="1" numFmtId="0" xfId="0" applyAlignment="1" applyFont="1">
      <alignment readingOrder="0"/>
    </xf>
    <xf borderId="11" fillId="2" fontId="1" numFmtId="0" xfId="0" applyAlignment="1" applyBorder="1" applyFont="1">
      <alignment horizontal="left"/>
    </xf>
    <xf borderId="10" fillId="2" fontId="1" numFmtId="0" xfId="0" applyBorder="1" applyFont="1"/>
    <xf borderId="16" fillId="3" fontId="1" numFmtId="0" xfId="0" applyBorder="1" applyFont="1"/>
    <xf borderId="15" fillId="2" fontId="3" numFmtId="0" xfId="0" applyAlignment="1" applyBorder="1" applyFont="1">
      <alignment horizontal="right"/>
    </xf>
    <xf borderId="17" fillId="4" fontId="1" numFmtId="0" xfId="0" applyAlignment="1" applyBorder="1" applyFont="1">
      <alignment readingOrder="0"/>
    </xf>
    <xf borderId="18" fillId="0" fontId="1" numFmtId="0" xfId="0" applyBorder="1" applyFont="1"/>
    <xf borderId="18" fillId="2" fontId="1" numFmtId="0" xfId="0" applyAlignment="1" applyBorder="1" applyFont="1">
      <alignment readingOrder="0"/>
    </xf>
    <xf borderId="18" fillId="0" fontId="1" numFmtId="0" xfId="0" applyAlignment="1" applyBorder="1" applyFont="1">
      <alignment readingOrder="0"/>
    </xf>
    <xf borderId="19" fillId="3" fontId="1" numFmtId="0" xfId="0" applyBorder="1" applyFont="1"/>
    <xf borderId="10" fillId="4" fontId="1" numFmtId="0" xfId="0" applyAlignment="1" applyBorder="1" applyFont="1">
      <alignment readingOrder="0"/>
    </xf>
    <xf borderId="0" fillId="3" fontId="1" numFmtId="0" xfId="0" applyAlignment="1" applyFont="1">
      <alignment readingOrder="0"/>
    </xf>
    <xf borderId="11" fillId="3" fontId="1" numFmtId="0" xfId="0" applyBorder="1" applyFont="1"/>
    <xf borderId="14" fillId="4" fontId="1" numFmtId="0" xfId="0" applyAlignment="1" applyBorder="1" applyFont="1">
      <alignment readingOrder="0"/>
    </xf>
    <xf borderId="15" fillId="0" fontId="1" numFmtId="0" xfId="0" applyBorder="1" applyFont="1"/>
    <xf borderId="15" fillId="2" fontId="1" numFmtId="0" xfId="0" applyAlignment="1" applyBorder="1" applyFont="1">
      <alignment readingOrder="0"/>
    </xf>
    <xf borderId="15" fillId="3" fontId="1" numFmtId="0" xfId="0" applyAlignment="1" applyBorder="1" applyFont="1">
      <alignment readingOrder="0"/>
    </xf>
    <xf borderId="20" fillId="3" fontId="1" numFmtId="0" xfId="0" applyBorder="1" applyFont="1"/>
    <xf borderId="21" fillId="2" fontId="3" numFmtId="0" xfId="0" applyAlignment="1" applyBorder="1" applyFont="1">
      <alignment readingOrder="0"/>
    </xf>
    <xf borderId="22" fillId="2" fontId="3" numFmtId="0" xfId="0" applyBorder="1" applyFont="1"/>
    <xf borderId="22" fillId="2" fontId="1" numFmtId="0" xfId="0" applyBorder="1" applyFont="1"/>
    <xf borderId="23" fillId="2" fontId="1" numFmtId="0" xfId="0" applyBorder="1" applyFont="1"/>
    <xf borderId="0" fillId="5" fontId="1" numFmtId="0" xfId="0" applyFill="1" applyFont="1"/>
    <xf borderId="7" fillId="2" fontId="5" numFmtId="0" xfId="0" applyAlignment="1" applyBorder="1" applyFont="1">
      <alignment readingOrder="0" vertical="bottom"/>
    </xf>
    <xf borderId="8" fillId="2" fontId="5" numFmtId="0" xfId="0" applyAlignment="1" applyBorder="1" applyFont="1">
      <alignment horizontal="right" readingOrder="0" vertical="bottom"/>
    </xf>
    <xf borderId="8" fillId="2" fontId="6" numFmtId="0" xfId="0" applyAlignment="1" applyBorder="1" applyFont="1">
      <alignment vertical="bottom"/>
    </xf>
    <xf borderId="9" fillId="2" fontId="6" numFmtId="0" xfId="0" applyAlignment="1" applyBorder="1" applyFont="1">
      <alignment vertical="bottom"/>
    </xf>
    <xf borderId="10" fillId="2" fontId="7" numFmtId="0" xfId="0" applyAlignment="1" applyBorder="1" applyFont="1">
      <alignment readingOrder="0" vertical="bottom"/>
    </xf>
    <xf borderId="0" fillId="2" fontId="7" numFmtId="0" xfId="0" applyAlignment="1" applyFont="1">
      <alignment horizontal="right" readingOrder="0" vertical="bottom"/>
    </xf>
    <xf borderId="0" fillId="2" fontId="6" numFmtId="0" xfId="0" applyAlignment="1" applyFont="1">
      <alignment vertical="bottom"/>
    </xf>
    <xf borderId="11" fillId="2" fontId="6" numFmtId="0" xfId="0" applyAlignment="1" applyBorder="1" applyFont="1">
      <alignment vertical="bottom"/>
    </xf>
    <xf borderId="17" fillId="4" fontId="6" numFmtId="0" xfId="0" applyAlignment="1" applyBorder="1" applyFont="1">
      <alignment vertical="bottom"/>
    </xf>
    <xf borderId="18" fillId="2" fontId="6" numFmtId="0" xfId="0" applyAlignment="1" applyBorder="1" applyFont="1">
      <alignment readingOrder="0" vertical="bottom"/>
    </xf>
    <xf borderId="18" fillId="0" fontId="6" numFmtId="0" xfId="0" applyAlignment="1" applyBorder="1" applyFont="1">
      <alignment readingOrder="0" vertical="bottom"/>
    </xf>
    <xf borderId="19" fillId="3" fontId="6" numFmtId="0" xfId="0" applyAlignment="1" applyBorder="1" applyFont="1">
      <alignment readingOrder="0" vertical="bottom"/>
    </xf>
    <xf borderId="14" fillId="4" fontId="6" numFmtId="0" xfId="0" applyAlignment="1" applyBorder="1" applyFont="1">
      <alignment readingOrder="0" vertical="bottom"/>
    </xf>
    <xf borderId="15" fillId="2" fontId="6" numFmtId="0" xfId="0" applyAlignment="1" applyBorder="1" applyFont="1">
      <alignment readingOrder="0" vertical="bottom"/>
    </xf>
    <xf borderId="15" fillId="0" fontId="6" numFmtId="0" xfId="0" applyAlignment="1" applyBorder="1" applyFont="1">
      <alignment readingOrder="0" vertical="bottom"/>
    </xf>
    <xf borderId="20" fillId="3" fontId="6" numFmtId="0" xfId="0" applyAlignment="1" applyBorder="1" applyFont="1">
      <alignment vertical="bottom"/>
    </xf>
    <xf borderId="14" fillId="2" fontId="7" numFmtId="0" xfId="0" applyAlignment="1" applyBorder="1" applyFont="1">
      <alignment vertical="bottom"/>
    </xf>
    <xf borderId="15" fillId="2" fontId="7" numFmtId="0" xfId="0" applyAlignment="1" applyBorder="1" applyFont="1">
      <alignment horizontal="right" vertical="bottom"/>
    </xf>
    <xf borderId="19" fillId="3" fontId="1" numFmtId="0" xfId="0" applyAlignment="1" applyBorder="1" applyFont="1">
      <alignment readingOrder="0"/>
    </xf>
    <xf borderId="10" fillId="4" fontId="6" numFmtId="0" xfId="0" applyAlignment="1" applyBorder="1" applyFont="1">
      <alignment readingOrder="0" shrinkToFit="0" vertical="bottom" wrapText="0"/>
    </xf>
    <xf borderId="0" fillId="4" fontId="6" numFmtId="0" xfId="0" applyAlignment="1" applyFont="1">
      <alignment vertical="bottom"/>
    </xf>
    <xf borderId="0" fillId="2" fontId="6" numFmtId="0" xfId="0" applyAlignment="1" applyFont="1">
      <alignment horizontal="right" readingOrder="0" vertical="bottom"/>
    </xf>
    <xf borderId="0" fillId="3" fontId="6" numFmtId="0" xfId="0" applyAlignment="1" applyFont="1">
      <alignment readingOrder="0"/>
    </xf>
    <xf borderId="11" fillId="3" fontId="6" numFmtId="0" xfId="0" applyAlignment="1" applyBorder="1" applyFont="1">
      <alignment vertical="bottom"/>
    </xf>
    <xf borderId="10" fillId="4" fontId="6" numFmtId="0" xfId="0" applyAlignment="1" applyBorder="1" applyFont="1">
      <alignment readingOrder="0" vertical="bottom"/>
    </xf>
    <xf borderId="15" fillId="2" fontId="6" numFmtId="0" xfId="0" applyAlignment="1" applyBorder="1" applyFont="1">
      <alignment horizontal="right" readingOrder="0" vertical="bottom"/>
    </xf>
    <xf borderId="15" fillId="3" fontId="6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11" fillId="3" fontId="1" numFmtId="0" xfId="0" applyAlignment="1" applyBorder="1" applyFont="1">
      <alignment readingOrder="0"/>
    </xf>
    <xf borderId="22" fillId="2" fontId="1" numFmtId="0" xfId="0" applyAlignment="1" applyBorder="1" applyFont="1">
      <alignment readingOrder="0"/>
    </xf>
    <xf borderId="0" fillId="5" fontId="1" numFmtId="0" xfId="0" applyAlignment="1" applyFont="1">
      <alignment readingOrder="0"/>
    </xf>
    <xf borderId="17" fillId="2" fontId="1" numFmtId="0" xfId="0" applyAlignment="1" applyBorder="1" applyFont="1">
      <alignment readingOrder="0"/>
    </xf>
    <xf borderId="19" fillId="0" fontId="1" numFmtId="0" xfId="0" applyBorder="1" applyFont="1"/>
    <xf borderId="14" fillId="2" fontId="1" numFmtId="0" xfId="0" applyAlignment="1" applyBorder="1" applyFont="1">
      <alignment readingOrder="0"/>
    </xf>
    <xf borderId="15" fillId="0" fontId="1" numFmtId="0" xfId="0" applyAlignment="1" applyBorder="1" applyFont="1">
      <alignment readingOrder="0"/>
    </xf>
    <xf borderId="20" fillId="0" fontId="1" numFmtId="0" xfId="0" applyBorder="1" applyFont="1"/>
  </cellXfs>
  <cellStyles count="1">
    <cellStyle xfId="0" name="Normal" builtinId="0"/>
  </cellStyles>
  <dxfs count="2"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4.43" defaultRowHeight="15.75"/>
  <cols>
    <col customWidth="1" min="1" max="1" width="6.86"/>
    <col customWidth="1" min="2" max="2" width="38.29"/>
    <col customWidth="1" min="3" max="3" width="7.0"/>
    <col customWidth="1" min="6" max="6" width="78.29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0</v>
      </c>
      <c r="C2" s="2" t="s">
        <v>1</v>
      </c>
      <c r="D2" s="3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4" t="s">
        <v>2</v>
      </c>
      <c r="C3" s="4" t="s">
        <v>3</v>
      </c>
      <c r="D3" s="5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4" t="s">
        <v>4</v>
      </c>
      <c r="C4" s="4">
        <v>2.0494381E7</v>
      </c>
      <c r="D4" s="5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4" t="s">
        <v>5</v>
      </c>
      <c r="C5" s="4">
        <v>1.0</v>
      </c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4" t="s">
        <v>6</v>
      </c>
      <c r="C6" s="6">
        <f>MIN(SUM(C31,C54,C90,C109,C117)+C122,100)</f>
        <v>70</v>
      </c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7" t="s">
        <v>7</v>
      </c>
      <c r="C7" s="8">
        <f>C6*(1-C5*0.05)</f>
        <v>66.5</v>
      </c>
      <c r="D7" s="9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0" t="s">
        <v>8</v>
      </c>
      <c r="D9" s="11" t="s">
        <v>9</v>
      </c>
      <c r="E9" s="11" t="s">
        <v>10</v>
      </c>
      <c r="F9" s="12" t="s">
        <v>11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3" t="s">
        <v>12</v>
      </c>
      <c r="C10" s="14">
        <f>SUM(C11,C15,C19,C25)</f>
        <v>29</v>
      </c>
      <c r="D10" s="15"/>
      <c r="E10" s="15"/>
      <c r="F10" s="16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7" t="s">
        <v>13</v>
      </c>
      <c r="C11" s="12">
        <v>6.0</v>
      </c>
      <c r="D11" s="1"/>
      <c r="E11" s="1"/>
      <c r="F11" s="18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9" t="s">
        <v>14</v>
      </c>
      <c r="C12" s="20"/>
      <c r="D12" s="21"/>
      <c r="E12" s="22">
        <v>1.0</v>
      </c>
      <c r="F12" s="23" t="s">
        <v>15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24" t="s">
        <v>16</v>
      </c>
      <c r="C13" s="25">
        <f>MAX(C11-E12,0)</f>
        <v>5</v>
      </c>
      <c r="D13" s="1"/>
      <c r="E13" s="26"/>
      <c r="F13" s="2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28"/>
      <c r="C14" s="1"/>
      <c r="D14" s="1"/>
      <c r="E14" s="1"/>
      <c r="F14" s="1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7" t="s">
        <v>17</v>
      </c>
      <c r="C15" s="12">
        <v>6.0</v>
      </c>
      <c r="D15" s="1"/>
      <c r="E15" s="1"/>
      <c r="F15" s="18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9" t="s">
        <v>14</v>
      </c>
      <c r="C16" s="20"/>
      <c r="D16" s="21"/>
      <c r="E16" s="22"/>
      <c r="F16" s="29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24" t="s">
        <v>16</v>
      </c>
      <c r="C17" s="30">
        <f>MAX(C15-E16,0)</f>
        <v>6</v>
      </c>
      <c r="D17" s="1"/>
      <c r="E17" s="1"/>
      <c r="F17" s="18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28"/>
      <c r="C18" s="1"/>
      <c r="D18" s="1"/>
      <c r="E18" s="1"/>
      <c r="F18" s="18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7" t="s">
        <v>18</v>
      </c>
      <c r="C19" s="12">
        <v>7.0</v>
      </c>
      <c r="D19" s="1"/>
      <c r="E19" s="1"/>
      <c r="F19" s="18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31" t="s">
        <v>14</v>
      </c>
      <c r="C20" s="32"/>
      <c r="D20" s="33"/>
      <c r="E20" s="34"/>
      <c r="F20" s="35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36" t="s">
        <v>19</v>
      </c>
      <c r="D21" s="26">
        <v>1.0</v>
      </c>
      <c r="E21" s="37"/>
      <c r="F21" s="38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39" t="s">
        <v>20</v>
      </c>
      <c r="C22" s="40"/>
      <c r="D22" s="41">
        <v>5.0</v>
      </c>
      <c r="E22" s="42"/>
      <c r="F22" s="43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24" t="s">
        <v>16</v>
      </c>
      <c r="C23" s="25">
        <f>MAX(0,C19-SUM(E20:E22))</f>
        <v>7</v>
      </c>
      <c r="D23" s="1"/>
      <c r="E23" s="26"/>
      <c r="F23" s="18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28"/>
      <c r="C24" s="1"/>
      <c r="D24" s="1"/>
      <c r="E24" s="1"/>
      <c r="F24" s="18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7" t="s">
        <v>21</v>
      </c>
      <c r="C25" s="12">
        <v>10.0</v>
      </c>
      <c r="D25" s="1"/>
      <c r="E25" s="1"/>
      <c r="F25" s="18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31" t="s">
        <v>14</v>
      </c>
      <c r="C26" s="32"/>
      <c r="D26" s="33"/>
      <c r="E26" s="34">
        <v>1.0</v>
      </c>
      <c r="F26" s="23" t="s">
        <v>22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36" t="s">
        <v>23</v>
      </c>
      <c r="D27" s="26">
        <v>3.0</v>
      </c>
      <c r="E27" s="37"/>
      <c r="F27" s="38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36" t="s">
        <v>24</v>
      </c>
      <c r="D28" s="26">
        <v>2.0</v>
      </c>
      <c r="E28" s="37"/>
      <c r="F28" s="38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39" t="s">
        <v>20</v>
      </c>
      <c r="C29" s="40"/>
      <c r="D29" s="41">
        <v>7.0</v>
      </c>
      <c r="E29" s="42"/>
      <c r="F29" s="43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24" t="s">
        <v>16</v>
      </c>
      <c r="C30" s="25">
        <f>MAX(0,C25-SUM(E26:E29))</f>
        <v>9</v>
      </c>
      <c r="D30" s="1"/>
      <c r="E30" s="26"/>
      <c r="F30" s="18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44" t="s">
        <v>25</v>
      </c>
      <c r="C31" s="45">
        <f>SUM(C13,C17,C23,C30)</f>
        <v>27</v>
      </c>
      <c r="D31" s="46"/>
      <c r="E31" s="46"/>
      <c r="F31" s="47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48"/>
      <c r="C32" s="48"/>
      <c r="D32" s="48"/>
      <c r="E32" s="48"/>
      <c r="F32" s="48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49" t="s">
        <v>26</v>
      </c>
      <c r="C33" s="50">
        <f>SUM(C34,C39,C46)</f>
        <v>24</v>
      </c>
      <c r="D33" s="51"/>
      <c r="E33" s="51"/>
      <c r="F33" s="52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53" t="s">
        <v>27</v>
      </c>
      <c r="C34" s="54">
        <v>6.0</v>
      </c>
      <c r="D34" s="55"/>
      <c r="E34" s="55"/>
      <c r="F34" s="56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57" t="s">
        <v>14</v>
      </c>
      <c r="C35" s="32"/>
      <c r="D35" s="58"/>
      <c r="E35" s="59">
        <v>1.0</v>
      </c>
      <c r="F35" s="60" t="s">
        <v>28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61" t="s">
        <v>29</v>
      </c>
      <c r="C36" s="40"/>
      <c r="D36" s="62">
        <v>1.0</v>
      </c>
      <c r="E36" s="63"/>
      <c r="F36" s="64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65" t="s">
        <v>16</v>
      </c>
      <c r="C37" s="66">
        <f>MAX(0,C34-SUM(E35:E36))</f>
        <v>5</v>
      </c>
      <c r="D37" s="55"/>
      <c r="E37" s="55"/>
      <c r="F37" s="56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28"/>
      <c r="C38" s="1"/>
      <c r="D38" s="1"/>
      <c r="E38" s="1"/>
      <c r="F38" s="18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7" t="s">
        <v>30</v>
      </c>
      <c r="C39" s="12">
        <v>6.0</v>
      </c>
      <c r="D39" s="1"/>
      <c r="E39" s="1"/>
      <c r="F39" s="18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31" t="s">
        <v>14</v>
      </c>
      <c r="C40" s="32"/>
      <c r="D40" s="33"/>
      <c r="E40" s="34">
        <v>2.0</v>
      </c>
      <c r="F40" s="67" t="s">
        <v>31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68" t="s">
        <v>19</v>
      </c>
      <c r="C41" s="69"/>
      <c r="D41" s="70">
        <v>1.0</v>
      </c>
      <c r="E41" s="71">
        <v>1.0</v>
      </c>
      <c r="F41" s="72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73" t="s">
        <v>24</v>
      </c>
      <c r="D42" s="70">
        <v>2.0</v>
      </c>
      <c r="E42" s="71"/>
      <c r="F42" s="72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61" t="s">
        <v>20</v>
      </c>
      <c r="C43" s="40"/>
      <c r="D43" s="74">
        <v>4.0</v>
      </c>
      <c r="E43" s="75"/>
      <c r="F43" s="64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24" t="s">
        <v>16</v>
      </c>
      <c r="C44" s="25">
        <f>MAX(0,C39-SUM(E40:E43))</f>
        <v>3</v>
      </c>
      <c r="D44" s="1"/>
      <c r="E44" s="26"/>
      <c r="F44" s="18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28"/>
      <c r="C45" s="1"/>
      <c r="D45" s="1"/>
      <c r="E45" s="1"/>
      <c r="F45" s="18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7" t="s">
        <v>32</v>
      </c>
      <c r="C46" s="12">
        <v>12.0</v>
      </c>
      <c r="D46" s="1"/>
      <c r="E46" s="1"/>
      <c r="F46" s="18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31" t="s">
        <v>14</v>
      </c>
      <c r="C47" s="32"/>
      <c r="D47" s="33"/>
      <c r="E47" s="34">
        <v>12.0</v>
      </c>
      <c r="F47" s="67" t="s">
        <v>33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36" t="s">
        <v>34</v>
      </c>
      <c r="D48" s="26">
        <v>2.0</v>
      </c>
      <c r="E48" s="37"/>
      <c r="F48" s="38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36" t="s">
        <v>35</v>
      </c>
      <c r="D49" s="26">
        <v>3.0</v>
      </c>
      <c r="E49" s="37"/>
      <c r="F49" s="38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36" t="s">
        <v>36</v>
      </c>
      <c r="D50" s="26">
        <v>3.0</v>
      </c>
      <c r="E50" s="37"/>
      <c r="F50" s="38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36" t="s">
        <v>19</v>
      </c>
      <c r="D51" s="26">
        <v>1.0</v>
      </c>
      <c r="E51" s="37"/>
      <c r="F51" s="38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39" t="s">
        <v>20</v>
      </c>
      <c r="C52" s="40"/>
      <c r="D52" s="41">
        <v>9.0</v>
      </c>
      <c r="E52" s="42"/>
      <c r="F52" s="43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24" t="s">
        <v>16</v>
      </c>
      <c r="C53" s="25">
        <f>MAX(0,C46-SUM(E47:E52))</f>
        <v>0</v>
      </c>
      <c r="D53" s="1"/>
      <c r="E53" s="26"/>
      <c r="F53" s="18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44" t="s">
        <v>37</v>
      </c>
      <c r="C54" s="45">
        <f>SUM(C37,C44, C53)</f>
        <v>8</v>
      </c>
      <c r="D54" s="46"/>
      <c r="E54" s="46"/>
      <c r="F54" s="47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48"/>
      <c r="C55" s="48"/>
      <c r="D55" s="48"/>
      <c r="E55" s="48"/>
      <c r="F55" s="48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3" t="s">
        <v>38</v>
      </c>
      <c r="C56" s="14">
        <f>SUM(C57,C65,C75,C83)</f>
        <v>25</v>
      </c>
      <c r="D56" s="15"/>
      <c r="E56" s="15"/>
      <c r="F56" s="16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7" t="s">
        <v>39</v>
      </c>
      <c r="C57" s="12">
        <v>8.0</v>
      </c>
      <c r="D57" s="1"/>
      <c r="E57" s="1"/>
      <c r="F57" s="18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31" t="s">
        <v>14</v>
      </c>
      <c r="C58" s="32"/>
      <c r="D58" s="33"/>
      <c r="E58" s="34">
        <v>7.0</v>
      </c>
      <c r="F58" s="35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36" t="s">
        <v>40</v>
      </c>
      <c r="D59" s="26">
        <v>2.0</v>
      </c>
      <c r="E59" s="37"/>
      <c r="F59" s="38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36" t="s">
        <v>41</v>
      </c>
      <c r="D60" s="26">
        <v>3.0</v>
      </c>
      <c r="E60" s="37"/>
      <c r="F60" s="38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36" t="s">
        <v>42</v>
      </c>
      <c r="D61" s="26">
        <v>1.0</v>
      </c>
      <c r="E61" s="37"/>
      <c r="F61" s="38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39" t="s">
        <v>20</v>
      </c>
      <c r="C62" s="40"/>
      <c r="D62" s="41">
        <v>6.0</v>
      </c>
      <c r="E62" s="42"/>
      <c r="F62" s="43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24" t="s">
        <v>16</v>
      </c>
      <c r="C63" s="25">
        <f>MAX(0,C57-SUM(E58:E62))</f>
        <v>1</v>
      </c>
      <c r="D63" s="1"/>
      <c r="E63" s="26"/>
      <c r="F63" s="18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28"/>
      <c r="C64" s="1"/>
      <c r="D64" s="1"/>
      <c r="E64" s="1"/>
      <c r="F64" s="18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7" t="s">
        <v>43</v>
      </c>
      <c r="C65" s="12">
        <v>7.0</v>
      </c>
      <c r="D65" s="1"/>
      <c r="E65" s="1"/>
      <c r="F65" s="18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31" t="s">
        <v>14</v>
      </c>
      <c r="C66" s="32"/>
      <c r="D66" s="33"/>
      <c r="E66" s="34"/>
      <c r="F66" s="35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36" t="s">
        <v>35</v>
      </c>
      <c r="D67" s="26">
        <v>2.0</v>
      </c>
      <c r="E67" s="37"/>
      <c r="F67" s="38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36" t="s">
        <v>44</v>
      </c>
      <c r="D68" s="26">
        <v>1.0</v>
      </c>
      <c r="E68" s="37"/>
      <c r="F68" s="38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36" t="s">
        <v>45</v>
      </c>
      <c r="D69" s="26">
        <v>2.0</v>
      </c>
      <c r="E69" s="37"/>
      <c r="F69" s="38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36" t="s">
        <v>46</v>
      </c>
      <c r="D70" s="26">
        <v>2.0</v>
      </c>
      <c r="E70" s="37"/>
      <c r="F70" s="38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36" t="s">
        <v>47</v>
      </c>
      <c r="D71" s="26">
        <v>2.0</v>
      </c>
      <c r="E71" s="37"/>
      <c r="F71" s="38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39" t="s">
        <v>20</v>
      </c>
      <c r="C72" s="40"/>
      <c r="D72" s="41">
        <v>5.0</v>
      </c>
      <c r="E72" s="42"/>
      <c r="F72" s="43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24" t="s">
        <v>16</v>
      </c>
      <c r="C73" s="25">
        <f>MAX(0,C65-SUM(E66:E72))</f>
        <v>7</v>
      </c>
      <c r="D73" s="1"/>
      <c r="E73" s="26"/>
      <c r="F73" s="18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28"/>
      <c r="C74" s="1"/>
      <c r="D74" s="1"/>
      <c r="E74" s="1"/>
      <c r="F74" s="18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7" t="s">
        <v>48</v>
      </c>
      <c r="C75" s="12">
        <v>5.0</v>
      </c>
      <c r="D75" s="1"/>
      <c r="E75" s="1"/>
      <c r="F75" s="18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31" t="s">
        <v>14</v>
      </c>
      <c r="C76" s="32"/>
      <c r="D76" s="33"/>
      <c r="E76" s="34"/>
      <c r="F76" s="35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36" t="s">
        <v>49</v>
      </c>
      <c r="D77" s="26">
        <v>1.0</v>
      </c>
      <c r="E77" s="37"/>
      <c r="F77" s="38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36" t="s">
        <v>50</v>
      </c>
      <c r="D78" s="26">
        <v>1.0</v>
      </c>
      <c r="E78" s="37"/>
      <c r="F78" s="38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36" t="s">
        <v>51</v>
      </c>
      <c r="D79" s="26">
        <v>1.0</v>
      </c>
      <c r="E79" s="37"/>
      <c r="F79" s="38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39" t="s">
        <v>20</v>
      </c>
      <c r="C80" s="40"/>
      <c r="D80" s="41">
        <v>3.0</v>
      </c>
      <c r="E80" s="42"/>
      <c r="F80" s="43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24" t="s">
        <v>16</v>
      </c>
      <c r="C81" s="25">
        <f>MAX(0,C75-SUM(E76:E80))</f>
        <v>5</v>
      </c>
      <c r="D81" s="1"/>
      <c r="E81" s="26"/>
      <c r="F81" s="18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28"/>
      <c r="C82" s="1"/>
      <c r="D82" s="1"/>
      <c r="E82" s="1"/>
      <c r="F82" s="18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7" t="s">
        <v>52</v>
      </c>
      <c r="C83" s="12">
        <v>5.0</v>
      </c>
      <c r="D83" s="1"/>
      <c r="E83" s="1"/>
      <c r="F83" s="18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31" t="s">
        <v>14</v>
      </c>
      <c r="C84" s="32"/>
      <c r="D84" s="33"/>
      <c r="E84" s="34"/>
      <c r="F84" s="35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36" t="s">
        <v>53</v>
      </c>
      <c r="D85" s="26">
        <v>1.0</v>
      </c>
      <c r="E85" s="37"/>
      <c r="F85" s="38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36" t="s">
        <v>54</v>
      </c>
      <c r="D86" s="26">
        <v>1.0</v>
      </c>
      <c r="E86" s="37"/>
      <c r="F86" s="38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36" t="s">
        <v>51</v>
      </c>
      <c r="D87" s="26">
        <v>1.0</v>
      </c>
      <c r="E87" s="37"/>
      <c r="F87" s="38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39" t="s">
        <v>20</v>
      </c>
      <c r="C88" s="40"/>
      <c r="D88" s="41">
        <v>3.0</v>
      </c>
      <c r="E88" s="42"/>
      <c r="F88" s="43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24" t="s">
        <v>16</v>
      </c>
      <c r="C89" s="25">
        <f>MAX(0,C83-SUM(E84:E88))</f>
        <v>5</v>
      </c>
      <c r="D89" s="1"/>
      <c r="E89" s="26"/>
      <c r="F89" s="18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44" t="s">
        <v>55</v>
      </c>
      <c r="C90" s="45">
        <f>SUM(C63,C73,C81, C89)</f>
        <v>18</v>
      </c>
      <c r="D90" s="46"/>
      <c r="E90" s="46"/>
      <c r="F90" s="47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48"/>
      <c r="C91" s="48"/>
      <c r="D91" s="48"/>
      <c r="E91" s="48"/>
      <c r="F91" s="48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3" t="s">
        <v>56</v>
      </c>
      <c r="C92" s="14">
        <f>SUM(C93,C100)</f>
        <v>22</v>
      </c>
      <c r="D92" s="15"/>
      <c r="E92" s="15"/>
      <c r="F92" s="16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7" t="s">
        <v>57</v>
      </c>
      <c r="C93" s="12">
        <v>7.0</v>
      </c>
      <c r="D93" s="1"/>
      <c r="E93" s="1"/>
      <c r="F93" s="18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31" t="s">
        <v>14</v>
      </c>
      <c r="C94" s="32"/>
      <c r="D94" s="33"/>
      <c r="E94" s="34">
        <v>4.0</v>
      </c>
      <c r="F94" s="76" t="s">
        <v>58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36" t="s">
        <v>59</v>
      </c>
      <c r="D95" s="26">
        <v>2.0</v>
      </c>
      <c r="E95" s="37"/>
      <c r="F95" s="38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36" t="s">
        <v>60</v>
      </c>
      <c r="D96" s="26">
        <v>2.0</v>
      </c>
      <c r="E96" s="37"/>
      <c r="F96" s="38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39" t="s">
        <v>20</v>
      </c>
      <c r="C97" s="40"/>
      <c r="D97" s="41">
        <v>5.0</v>
      </c>
      <c r="E97" s="42"/>
      <c r="F97" s="43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24" t="s">
        <v>16</v>
      </c>
      <c r="C98" s="25">
        <f>MAX(0,C93-SUM(E94:E97))</f>
        <v>3</v>
      </c>
      <c r="D98" s="1"/>
      <c r="E98" s="26"/>
      <c r="F98" s="18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28"/>
      <c r="C99" s="1"/>
      <c r="D99" s="1"/>
      <c r="E99" s="1"/>
      <c r="F99" s="18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7" t="s">
        <v>61</v>
      </c>
      <c r="C100" s="12">
        <v>15.0</v>
      </c>
      <c r="D100" s="1"/>
      <c r="E100" s="1"/>
      <c r="F100" s="18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31" t="s">
        <v>14</v>
      </c>
      <c r="C101" s="32"/>
      <c r="D101" s="33"/>
      <c r="E101" s="34"/>
      <c r="F101" s="35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36" t="s">
        <v>62</v>
      </c>
      <c r="D102" s="26">
        <v>2.0</v>
      </c>
      <c r="E102" s="37"/>
      <c r="F102" s="38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36" t="s">
        <v>63</v>
      </c>
      <c r="D103" s="26">
        <v>2.0</v>
      </c>
      <c r="E103" s="37"/>
      <c r="F103" s="38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36" t="s">
        <v>64</v>
      </c>
      <c r="D104" s="26">
        <v>4.0</v>
      </c>
      <c r="E104" s="37"/>
      <c r="F104" s="38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36" t="s">
        <v>65</v>
      </c>
      <c r="D105" s="26">
        <v>2.0</v>
      </c>
      <c r="E105" s="37"/>
      <c r="F105" s="38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36" t="s">
        <v>42</v>
      </c>
      <c r="D106" s="26">
        <v>1.0</v>
      </c>
      <c r="E106" s="37">
        <v>1.0</v>
      </c>
      <c r="F106" s="77" t="s">
        <v>66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39" t="s">
        <v>20</v>
      </c>
      <c r="C107" s="40"/>
      <c r="D107" s="41">
        <v>11.0</v>
      </c>
      <c r="E107" s="42"/>
      <c r="F107" s="43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24" t="s">
        <v>16</v>
      </c>
      <c r="C108" s="25">
        <f>MAX(0,C100-SUM(E101:E107))</f>
        <v>14</v>
      </c>
      <c r="D108" s="1"/>
      <c r="E108" s="26"/>
      <c r="F108" s="18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44" t="s">
        <v>67</v>
      </c>
      <c r="C109" s="45">
        <f>SUM(C98,C108)</f>
        <v>17</v>
      </c>
      <c r="D109" s="46"/>
      <c r="E109" s="46"/>
      <c r="F109" s="47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48"/>
      <c r="C110" s="48"/>
      <c r="D110" s="48"/>
      <c r="E110" s="48"/>
      <c r="F110" s="48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3" t="s">
        <v>68</v>
      </c>
      <c r="C111" s="14">
        <v>10.0</v>
      </c>
      <c r="D111" s="15"/>
      <c r="E111" s="15"/>
      <c r="F111" s="16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31" t="s">
        <v>14</v>
      </c>
      <c r="C112" s="32"/>
      <c r="D112" s="33"/>
      <c r="E112" s="34">
        <v>10.0</v>
      </c>
      <c r="F112" s="35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36" t="s">
        <v>69</v>
      </c>
      <c r="D113" s="26">
        <v>3.0</v>
      </c>
      <c r="E113" s="37"/>
      <c r="F113" s="38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36" t="s">
        <v>70</v>
      </c>
      <c r="D114" s="26">
        <v>3.0</v>
      </c>
      <c r="E114" s="37"/>
      <c r="F114" s="38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36" t="s">
        <v>71</v>
      </c>
      <c r="D115" s="26">
        <v>3.0</v>
      </c>
      <c r="E115" s="37"/>
      <c r="F115" s="38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39" t="s">
        <v>20</v>
      </c>
      <c r="C116" s="40"/>
      <c r="D116" s="41">
        <v>7.0</v>
      </c>
      <c r="E116" s="42"/>
      <c r="F116" s="43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44" t="s">
        <v>72</v>
      </c>
      <c r="C117" s="45">
        <f>MAX(0,C111-SUM(E112:E116))</f>
        <v>0</v>
      </c>
      <c r="D117" s="46"/>
      <c r="E117" s="78"/>
      <c r="F117" s="47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79"/>
      <c r="C118" s="48"/>
      <c r="D118" s="48"/>
      <c r="E118" s="48"/>
      <c r="F118" s="48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3" t="s">
        <v>73</v>
      </c>
      <c r="C119" s="15"/>
      <c r="D119" s="15"/>
      <c r="E119" s="15"/>
      <c r="F119" s="16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80" t="s">
        <v>74</v>
      </c>
      <c r="C120" s="32"/>
      <c r="D120" s="33">
        <v>3.0</v>
      </c>
      <c r="E120" s="34"/>
      <c r="F120" s="8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82" t="s">
        <v>75</v>
      </c>
      <c r="C121" s="40"/>
      <c r="D121" s="41">
        <v>5.0</v>
      </c>
      <c r="E121" s="83"/>
      <c r="F121" s="84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44" t="s">
        <v>76</v>
      </c>
      <c r="C122" s="45">
        <f>-(SUM(E120:E121))</f>
        <v>0</v>
      </c>
      <c r="D122" s="46"/>
      <c r="E122" s="46"/>
      <c r="F122" s="47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</sheetData>
  <mergeCells count="67">
    <mergeCell ref="B94:C94"/>
    <mergeCell ref="B95:C95"/>
    <mergeCell ref="B96:C96"/>
    <mergeCell ref="B97:C97"/>
    <mergeCell ref="B101:C101"/>
    <mergeCell ref="B102:C102"/>
    <mergeCell ref="B103:C103"/>
    <mergeCell ref="B115:C115"/>
    <mergeCell ref="B116:C116"/>
    <mergeCell ref="B120:C120"/>
    <mergeCell ref="B121:C121"/>
    <mergeCell ref="B104:C104"/>
    <mergeCell ref="B105:C105"/>
    <mergeCell ref="B106:C106"/>
    <mergeCell ref="B107:C107"/>
    <mergeCell ref="B112:C112"/>
    <mergeCell ref="B113:C113"/>
    <mergeCell ref="B114:C114"/>
    <mergeCell ref="C2:D2"/>
    <mergeCell ref="C3:D3"/>
    <mergeCell ref="C4:D4"/>
    <mergeCell ref="C5:D5"/>
    <mergeCell ref="C6:D6"/>
    <mergeCell ref="C7:D7"/>
    <mergeCell ref="B9:C9"/>
    <mergeCell ref="B12:C12"/>
    <mergeCell ref="B16:C16"/>
    <mergeCell ref="B20:C20"/>
    <mergeCell ref="B21:C21"/>
    <mergeCell ref="B22:C22"/>
    <mergeCell ref="B26:C26"/>
    <mergeCell ref="B27:C27"/>
    <mergeCell ref="B28:C28"/>
    <mergeCell ref="B29:C29"/>
    <mergeCell ref="B35:C35"/>
    <mergeCell ref="B36:C36"/>
    <mergeCell ref="B40:C40"/>
    <mergeCell ref="B42:C42"/>
    <mergeCell ref="B43:C43"/>
    <mergeCell ref="B47:C47"/>
    <mergeCell ref="B48:C48"/>
    <mergeCell ref="B49:C49"/>
    <mergeCell ref="B50:C50"/>
    <mergeCell ref="B51:C51"/>
    <mergeCell ref="B52:C52"/>
    <mergeCell ref="B58:C58"/>
    <mergeCell ref="B59:C59"/>
    <mergeCell ref="B60:C60"/>
    <mergeCell ref="B61:C61"/>
    <mergeCell ref="B62:C62"/>
    <mergeCell ref="B66:C66"/>
    <mergeCell ref="B67:C67"/>
    <mergeCell ref="B68:C68"/>
    <mergeCell ref="B69:C69"/>
    <mergeCell ref="B70:C70"/>
    <mergeCell ref="B71:C71"/>
    <mergeCell ref="B72:C72"/>
    <mergeCell ref="B76:C76"/>
    <mergeCell ref="B77:C77"/>
    <mergeCell ref="B78:C78"/>
    <mergeCell ref="B79:C79"/>
    <mergeCell ref="B80:C80"/>
    <mergeCell ref="B84:C84"/>
    <mergeCell ref="B85:C85"/>
    <mergeCell ref="B86:C86"/>
    <mergeCell ref="B87:C87"/>
    <mergeCell ref="B88:C88"/>
  </mergeCells>
  <conditionalFormatting sqref="C13">
    <cfRule type="cellIs" dxfId="0" priority="1" operator="lessThan">
      <formula>C11</formula>
    </cfRule>
  </conditionalFormatting>
  <conditionalFormatting sqref="C17">
    <cfRule type="cellIs" dxfId="0" priority="2" operator="lessThan">
      <formula>C15</formula>
    </cfRule>
  </conditionalFormatting>
  <conditionalFormatting sqref="C23">
    <cfRule type="cellIs" dxfId="0" priority="3" operator="lessThan">
      <formula>C19</formula>
    </cfRule>
  </conditionalFormatting>
  <conditionalFormatting sqref="C30">
    <cfRule type="cellIs" dxfId="0" priority="4" operator="lessThan">
      <formula>C25</formula>
    </cfRule>
  </conditionalFormatting>
  <conditionalFormatting sqref="C37">
    <cfRule type="cellIs" dxfId="0" priority="5" operator="lessThan">
      <formula>C34</formula>
    </cfRule>
  </conditionalFormatting>
  <conditionalFormatting sqref="C44">
    <cfRule type="cellIs" dxfId="0" priority="6" operator="lessThan">
      <formula>C39</formula>
    </cfRule>
  </conditionalFormatting>
  <conditionalFormatting sqref="C53">
    <cfRule type="cellIs" dxfId="0" priority="7" operator="lessThan">
      <formula>C46</formula>
    </cfRule>
  </conditionalFormatting>
  <conditionalFormatting sqref="C63">
    <cfRule type="cellIs" dxfId="0" priority="8" operator="lessThan">
      <formula>C57</formula>
    </cfRule>
  </conditionalFormatting>
  <conditionalFormatting sqref="C73">
    <cfRule type="cellIs" dxfId="0" priority="9" operator="lessThan">
      <formula>C65</formula>
    </cfRule>
  </conditionalFormatting>
  <conditionalFormatting sqref="C81 C89">
    <cfRule type="cellIs" dxfId="0" priority="10" operator="lessThan">
      <formula>C75</formula>
    </cfRule>
  </conditionalFormatting>
  <conditionalFormatting sqref="C98">
    <cfRule type="cellIs" dxfId="0" priority="11" operator="lessThan">
      <formula>C93</formula>
    </cfRule>
  </conditionalFormatting>
  <conditionalFormatting sqref="C108">
    <cfRule type="cellIs" dxfId="0" priority="12" operator="lessThan">
      <formula>C100</formula>
    </cfRule>
  </conditionalFormatting>
  <conditionalFormatting sqref="C117">
    <cfRule type="cellIs" dxfId="1" priority="13" operator="greaterThan">
      <formula>0</formula>
    </cfRule>
  </conditionalFormatting>
  <conditionalFormatting sqref="C122">
    <cfRule type="cellIs" dxfId="0" priority="14" operator="lessThan">
      <formula>0</formula>
    </cfRule>
  </conditionalFormatting>
  <conditionalFormatting sqref="E12 E16 E20:E22 E26:E29 E35:E36 E40:E43 E47:E52 E58:E62 E66:E72 E76:E80 E84:E88 E94:E97 E101:E107 E112:E116 E120:E121">
    <cfRule type="cellIs" dxfId="0" priority="15" operator="greaterThan">
      <formula>0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