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8513244-77D4-4030-846B-5A0EB7A2873B}" xr6:coauthVersionLast="47" xr6:coauthVersionMax="47" xr10:uidLastSave="{00000000-0000-0000-0000-000000000000}"/>
  <bookViews>
    <workbookView xWindow="-108" yWindow="-108" windowWidth="23256" windowHeight="13176" xr2:uid="{3B6D92C4-3F24-4A10-AA5D-3018135EE618}"/>
  </bookViews>
  <sheets>
    <sheet name="Sheet2" sheetId="2" r:id="rId1"/>
    <sheet name="Sheet1" sheetId="1" r:id="rId2"/>
  </sheets>
  <definedNames>
    <definedName name="_xlnm._FilterDatabase" localSheetId="1" hidden="1">Sheet1!$I$2:$I$26</definedName>
  </definedNames>
  <calcPr calcId="181029"/>
  <pivotCaches>
    <pivotCache cacheId="0" r:id="rId3"/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4" i="2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P30" i="2"/>
  <c r="O30" i="2"/>
  <c r="M30" i="2"/>
  <c r="N30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N5" i="2"/>
  <c r="M5" i="2"/>
  <c r="E12" i="2"/>
</calcChain>
</file>

<file path=xl/sharedStrings.xml><?xml version="1.0" encoding="utf-8"?>
<sst xmlns="http://schemas.openxmlformats.org/spreadsheetml/2006/main" count="135" uniqueCount="63">
  <si>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</si>
  <si>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</si>
  <si>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</si>
  <si>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</si>
  <si>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</si>
  <si>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</si>
  <si>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</si>
  <si>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</si>
  <si>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</si>
  <si>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</si>
  <si>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</si>
  <si>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</si>
  <si>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</si>
  <si>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</si>
  <si>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</si>
  <si>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</si>
  <si>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</si>
  <si>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</si>
  <si>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</si>
  <si>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</si>
  <si>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</si>
  <si>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</si>
  <si>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</si>
  <si>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</si>
  <si>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</si>
  <si>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</si>
  <si>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</si>
  <si>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</si>
  <si>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</si>
  <si>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</si>
  <si>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</si>
  <si>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</si>
  <si>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</si>
  <si>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</si>
  <si>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</si>
  <si>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</si>
  <si>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</si>
  <si>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Row Labels</t>
  </si>
  <si>
    <t>Grand Total</t>
  </si>
  <si>
    <t>(All)</t>
  </si>
  <si>
    <t>StdDevp of Productivity_Score</t>
  </si>
  <si>
    <t xml:space="preserve">Productivity_Score </t>
  </si>
  <si>
    <t>least variation</t>
  </si>
  <si>
    <t>Rank</t>
  </si>
  <si>
    <t>PIE</t>
  </si>
  <si>
    <t xml:space="preserve">PIE </t>
  </si>
  <si>
    <t xml:space="preserve"> Rank</t>
  </si>
  <si>
    <t>3. Productivity Efficiency Index (PEI)</t>
  </si>
  <si>
    <t>2.Department-Wise Productivity Consistency</t>
  </si>
  <si>
    <t>1. Top 5 Productive Employees</t>
  </si>
  <si>
    <t>4.Correlation Analysis</t>
  </si>
  <si>
    <t>Hours_Worked wise Correlation</t>
  </si>
  <si>
    <t>Tasks_Completed wise Correlation</t>
  </si>
  <si>
    <t>Average of Performance_Rating</t>
  </si>
  <si>
    <t>Average of Hours_Worked</t>
  </si>
  <si>
    <t>Tasks per Hour</t>
  </si>
  <si>
    <t>Most Task-Efficient Employee Name</t>
  </si>
  <si>
    <t xml:space="preserve">Department of Top Performer </t>
  </si>
  <si>
    <t>Performance Score:</t>
  </si>
  <si>
    <t>Alternative Using XLOOKUP</t>
  </si>
  <si>
    <t>Rating</t>
  </si>
  <si>
    <t>6.Tasks per Hour Efficiency</t>
  </si>
  <si>
    <t>5.Underutilized High Performers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</si>
</sst>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rgb="FF46464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504D"/>
        <bgColor indexed="64"/>
      </patternFill>
    </fill>
    <fill>
      <patternFill patternType="solid">
        <fgColor rgb="FFF2DCD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/>
    <xf numFmtId="0" fontId="2" fillId="2" borderId="5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Work Productivity Analysis.xlsx]Sheet2!PivotTable1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47133635322612"/>
          <c:y val="6.2893081761006293E-3"/>
          <c:w val="0.70079422411648085"/>
          <c:h val="0.784916555241915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Rahul</c:v>
                </c:pt>
                <c:pt idx="1">
                  <c:v>Tanya</c:v>
                </c:pt>
                <c:pt idx="2">
                  <c:v>Rakesh</c:v>
                </c:pt>
                <c:pt idx="3">
                  <c:v>Neeraj</c:v>
                </c:pt>
                <c:pt idx="4">
                  <c:v>Riya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A-4980-A0AD-ECFD16AAB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11243792"/>
        <c:axId val="411240192"/>
      </c:barChart>
      <c:catAx>
        <c:axId val="41124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40192"/>
        <c:crosses val="autoZero"/>
        <c:auto val="1"/>
        <c:lblAlgn val="ctr"/>
        <c:lblOffset val="100"/>
        <c:noMultiLvlLbl val="0"/>
      </c:catAx>
      <c:valAx>
        <c:axId val="4112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243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accent1">
                  <a:lumMod val="60000"/>
                  <a:lumOff val="40000"/>
                </a:schemeClr>
              </a:bgClr>
            </a:pattFill>
            <a:ln w="19050">
              <a:solidFill>
                <a:schemeClr val="lt1">
                  <a:alpha val="70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Sheet1!$D$2:$D$24</c:f>
              <c:numCache>
                <c:formatCode>General</c:formatCode>
                <c:ptCount val="23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</c:numCache>
            </c:numRef>
          </c:xVal>
          <c:yVal>
            <c:numRef>
              <c:f>Sheet1!$F$2:$F$26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bubbleSize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0-F24C-4990-BC3C-3E8DDE66E1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410477400"/>
        <c:axId val="410478120"/>
      </c:bubbleChart>
      <c:valAx>
        <c:axId val="410477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478120"/>
        <c:crosses val="autoZero"/>
        <c:crossBetween val="midCat"/>
      </c:valAx>
      <c:valAx>
        <c:axId val="41047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lt1">
                <a:alpha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477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5">
  <cs:axisTitle>
    <cs:lnRef idx="0"/>
    <cs:fillRef idx="0"/>
    <cs:effectRef idx="0"/>
    <cs:fontRef idx="minor">
      <a:schemeClr val="lt1"/>
    </cs:fontRef>
    <cs:defRPr sz="900" b="1" kern="1200"/>
  </cs:axisTitle>
  <cs:categoryAxis>
    <cs:lnRef idx="0"/>
    <cs:fillRef idx="0"/>
    <cs:effectRef idx="0"/>
    <cs:fontRef idx="minor">
      <a:schemeClr val="lt1"/>
    </cs:fontRef>
    <cs:spPr>
      <a:ln w="12700">
        <a:solidFill>
          <a:schemeClr val="lt1"/>
        </a:solidFill>
      </a:ln>
    </cs:spPr>
    <cs:defRPr sz="900" b="1" kern="1200"/>
  </cs:categoryAxis>
  <cs:chartArea>
    <cs:lnRef idx="0">
      <cs:styleClr val="0"/>
    </cs:lnRef>
    <cs:fillRef idx="0">
      <cs:styleClr val="0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60000"/>
            <a:lumOff val="40000"/>
          </a:schemeClr>
        </a:bgClr>
      </a:pattFill>
      <a:ln w="19050">
        <a:solidFill>
          <a:schemeClr val="lt1">
            <a:alpha val="70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pattFill prst="ltUpDiag">
        <a:fgClr>
          <a:schemeClr val="phClr"/>
        </a:fgClr>
        <a:bgClr>
          <a:schemeClr val="phClr">
            <a:lumMod val="60000"/>
            <a:lumOff val="40000"/>
          </a:schemeClr>
        </a:bgClr>
      </a:pattFill>
      <a:ln w="19050">
        <a:solidFill>
          <a:schemeClr val="lt1">
            <a:alpha val="70000"/>
          </a:schemeClr>
        </a:solidFill>
      </a:ln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alpha val="24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alpha val="24000"/>
            <a:lumOff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spPr>
      <a:ln>
        <a:solidFill>
          <a:schemeClr val="lt1">
            <a:alpha val="50000"/>
          </a:schemeClr>
        </a:solidFill>
        <a:round/>
      </a:ln>
    </cs:spPr>
    <cs:defRPr sz="900" b="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30480</xdr:rowOff>
    </xdr:from>
    <xdr:to>
      <xdr:col>2</xdr:col>
      <xdr:colOff>7620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B57EED-C79E-8AB6-64A6-0D74D0A9F7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7620</xdr:colOff>
      <xdr:row>7</xdr:row>
      <xdr:rowOff>175260</xdr:rowOff>
    </xdr:from>
    <xdr:to>
      <xdr:col>13</xdr:col>
      <xdr:colOff>1973580</xdr:colOff>
      <xdr:row>22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0FE5BB-282F-FD14-7922-AE0005800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55.687700347225" createdVersion="8" refreshedVersion="8" minRefreshableVersion="3" recordCount="25" xr:uid="{A60958B7-56C6-4BB5-B637-4F38FC7C7FB4}">
  <cacheSource type="worksheet">
    <worksheetSource ref="A1:G26" sheet="Sheet1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 count="25">
        <s v="Aakash"/>
        <s v="Meera"/>
        <s v="Suresh"/>
        <s v="Riya"/>
        <s v="Prakash"/>
        <s v="Neha"/>
        <s v="Rahul"/>
        <s v="Priya"/>
        <s v="Kunal"/>
        <s v="Sneha"/>
        <s v="Amit"/>
        <s v="Pooja"/>
        <s v="Varun"/>
        <s v="Deepak"/>
        <s v="Rakesh"/>
        <s v="Kavita"/>
        <s v="Sanjay"/>
        <s v="Arjun"/>
        <s v="Anjali"/>
        <s v="Suman"/>
        <s v="Mohan"/>
        <s v="Jyoti"/>
        <s v="Neeraj"/>
        <s v="Akash"/>
        <s v="Tanya"/>
      </sharedItems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 count="24">
        <n v="50"/>
        <n v="65"/>
        <n v="40"/>
        <n v="75"/>
        <n v="30"/>
        <n v="58"/>
        <n v="80"/>
        <n v="35"/>
        <n v="70"/>
        <n v="55"/>
        <n v="38"/>
        <n v="73"/>
        <n v="45"/>
        <n v="66"/>
        <n v="78"/>
        <n v="32"/>
        <n v="42"/>
        <n v="60"/>
        <n v="52"/>
        <n v="34"/>
        <n v="44"/>
        <n v="77"/>
        <n v="48"/>
        <n v="79"/>
      </sharedItems>
    </cacheField>
    <cacheField name="Productivity_Score" numFmtId="0">
      <sharedItems containsSemiMixedTypes="0" containsString="0" containsNumber="1" containsInteger="1" minValue="60" maxValue="100" count="25">
        <n v="80"/>
        <n v="90"/>
        <n v="70"/>
        <n v="95"/>
        <n v="60"/>
        <n v="85"/>
        <n v="100"/>
        <n v="65"/>
        <n v="92"/>
        <n v="83"/>
        <n v="68"/>
        <n v="94"/>
        <n v="75"/>
        <n v="89"/>
        <n v="98"/>
        <n v="62"/>
        <n v="72"/>
        <n v="93"/>
        <n v="87"/>
        <n v="78"/>
        <n v="64"/>
        <n v="74"/>
        <n v="96"/>
        <n v="76"/>
        <n v="99"/>
      </sharedItems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55.703811342595" createdVersion="8" refreshedVersion="8" minRefreshableVersion="3" recordCount="25" xr:uid="{6D574F7C-6A7A-427C-974F-E8D63A66F79E}">
  <cacheSource type="worksheet">
    <worksheetSource ref="A1:I26" sheet="Sheet1"/>
  </cacheSource>
  <cacheFields count="9">
    <cacheField name="Employee_ID" numFmtId="0">
      <sharedItems containsSemiMixedTypes="0" containsString="0" containsNumber="1" containsInteger="1" minValue="101" maxValue="125"/>
    </cacheField>
    <cacheField name="Name" numFmtId="0">
      <sharedItems count="25">
        <s v="Aakash"/>
        <s v="Meera"/>
        <s v="Suresh"/>
        <s v="Riya"/>
        <s v="Prakash"/>
        <s v="Neha"/>
        <s v="Rahul"/>
        <s v="Priya"/>
        <s v="Kunal"/>
        <s v="Sneha"/>
        <s v="Amit"/>
        <s v="Pooja"/>
        <s v="Varun"/>
        <s v="Deepak"/>
        <s v="Rakesh"/>
        <s v="Kavita"/>
        <s v="Sanjay"/>
        <s v="Arjun"/>
        <s v="Anjali"/>
        <s v="Suman"/>
        <s v="Mohan"/>
        <s v="Jyoti"/>
        <s v="Neeraj"/>
        <s v="Akash"/>
        <s v="Tanya"/>
      </sharedItems>
    </cacheField>
    <cacheField name="Department" numFmtId="0">
      <sharedItems/>
    </cacheField>
    <cacheField name="Hours_Worked" numFmtId="0">
      <sharedItems containsSemiMixedTypes="0" containsString="0" containsNumber="1" containsInteger="1" minValue="25" maxValue="50" count="25">
        <n v="35"/>
        <n v="40"/>
        <n v="30"/>
        <n v="45"/>
        <n v="25"/>
        <n v="38"/>
        <n v="50"/>
        <n v="28"/>
        <n v="42"/>
        <n v="37"/>
        <n v="29"/>
        <n v="44"/>
        <n v="33"/>
        <n v="41"/>
        <n v="48"/>
        <n v="26"/>
        <n v="31"/>
        <n v="43"/>
        <n v="39"/>
        <n v="36"/>
        <n v="27"/>
        <n v="32"/>
        <n v="46"/>
        <n v="34"/>
        <n v="47"/>
      </sharedItems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/>
    </cacheField>
    <cacheField name="Performance_Rating" numFmtId="0">
      <sharedItems containsSemiMixedTypes="0" containsString="0" containsNumber="1" containsInteger="1" minValue="2" maxValue="5" count="4">
        <n v="4"/>
        <n v="5"/>
        <n v="3"/>
        <n v="2"/>
      </sharedItems>
    </cacheField>
    <cacheField name="PIE" numFmtId="0">
      <sharedItems containsSemiMixedTypes="0" containsString="0" containsNumber="1" minValue="72" maxValue="166.40425531914894"/>
    </cacheField>
    <cacheField name="Rank" numFmtId="0">
      <sharedItems containsSemiMixedTypes="0" containsString="0" containsNumber="1" containsInteger="1" minValue="1" maxValue="25" count="25">
        <n v="14"/>
        <n v="9"/>
        <n v="20"/>
        <n v="6"/>
        <n v="25"/>
        <n v="12"/>
        <n v="4"/>
        <n v="22"/>
        <n v="8"/>
        <n v="13"/>
        <n v="21"/>
        <n v="7"/>
        <n v="17"/>
        <n v="10"/>
        <n v="5"/>
        <n v="24"/>
        <n v="19"/>
        <n v="2"/>
        <n v="11"/>
        <n v="15"/>
        <n v="23"/>
        <n v="18"/>
        <n v="3"/>
        <n v="16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x v="0"/>
    <x v="0"/>
    <n v="35"/>
    <x v="0"/>
    <x v="0"/>
    <n v="4"/>
  </r>
  <r>
    <n v="102"/>
    <x v="1"/>
    <x v="1"/>
    <n v="40"/>
    <x v="1"/>
    <x v="1"/>
    <n v="5"/>
  </r>
  <r>
    <n v="103"/>
    <x v="2"/>
    <x v="2"/>
    <n v="30"/>
    <x v="2"/>
    <x v="2"/>
    <n v="3"/>
  </r>
  <r>
    <n v="104"/>
    <x v="3"/>
    <x v="3"/>
    <n v="45"/>
    <x v="3"/>
    <x v="3"/>
    <n v="5"/>
  </r>
  <r>
    <n v="105"/>
    <x v="4"/>
    <x v="4"/>
    <n v="25"/>
    <x v="4"/>
    <x v="4"/>
    <n v="2"/>
  </r>
  <r>
    <n v="106"/>
    <x v="5"/>
    <x v="0"/>
    <n v="38"/>
    <x v="5"/>
    <x v="5"/>
    <n v="4"/>
  </r>
  <r>
    <n v="107"/>
    <x v="6"/>
    <x v="3"/>
    <n v="50"/>
    <x v="6"/>
    <x v="6"/>
    <n v="5"/>
  </r>
  <r>
    <n v="108"/>
    <x v="7"/>
    <x v="2"/>
    <n v="28"/>
    <x v="7"/>
    <x v="7"/>
    <n v="3"/>
  </r>
  <r>
    <n v="109"/>
    <x v="8"/>
    <x v="1"/>
    <n v="42"/>
    <x v="8"/>
    <x v="8"/>
    <n v="5"/>
  </r>
  <r>
    <n v="110"/>
    <x v="9"/>
    <x v="0"/>
    <n v="37"/>
    <x v="9"/>
    <x v="9"/>
    <n v="4"/>
  </r>
  <r>
    <n v="111"/>
    <x v="10"/>
    <x v="4"/>
    <n v="29"/>
    <x v="10"/>
    <x v="10"/>
    <n v="3"/>
  </r>
  <r>
    <n v="112"/>
    <x v="11"/>
    <x v="1"/>
    <n v="44"/>
    <x v="11"/>
    <x v="11"/>
    <n v="5"/>
  </r>
  <r>
    <n v="113"/>
    <x v="12"/>
    <x v="2"/>
    <n v="33"/>
    <x v="12"/>
    <x v="12"/>
    <n v="3"/>
  </r>
  <r>
    <n v="114"/>
    <x v="13"/>
    <x v="0"/>
    <n v="41"/>
    <x v="13"/>
    <x v="13"/>
    <n v="4"/>
  </r>
  <r>
    <n v="115"/>
    <x v="14"/>
    <x v="3"/>
    <n v="48"/>
    <x v="14"/>
    <x v="14"/>
    <n v="5"/>
  </r>
  <r>
    <n v="116"/>
    <x v="15"/>
    <x v="4"/>
    <n v="26"/>
    <x v="15"/>
    <x v="15"/>
    <n v="2"/>
  </r>
  <r>
    <n v="117"/>
    <x v="16"/>
    <x v="2"/>
    <n v="31"/>
    <x v="16"/>
    <x v="16"/>
    <n v="3"/>
  </r>
  <r>
    <n v="118"/>
    <x v="17"/>
    <x v="1"/>
    <n v="43"/>
    <x v="3"/>
    <x v="17"/>
    <n v="5"/>
  </r>
  <r>
    <n v="119"/>
    <x v="18"/>
    <x v="3"/>
    <n v="39"/>
    <x v="17"/>
    <x v="18"/>
    <n v="4"/>
  </r>
  <r>
    <n v="120"/>
    <x v="19"/>
    <x v="0"/>
    <n v="36"/>
    <x v="18"/>
    <x v="19"/>
    <n v="4"/>
  </r>
  <r>
    <n v="121"/>
    <x v="20"/>
    <x v="4"/>
    <n v="27"/>
    <x v="19"/>
    <x v="20"/>
    <n v="2"/>
  </r>
  <r>
    <n v="122"/>
    <x v="21"/>
    <x v="2"/>
    <n v="32"/>
    <x v="20"/>
    <x v="21"/>
    <n v="3"/>
  </r>
  <r>
    <n v="123"/>
    <x v="22"/>
    <x v="1"/>
    <n v="46"/>
    <x v="21"/>
    <x v="22"/>
    <n v="5"/>
  </r>
  <r>
    <n v="124"/>
    <x v="23"/>
    <x v="0"/>
    <n v="34"/>
    <x v="22"/>
    <x v="23"/>
    <n v="3"/>
  </r>
  <r>
    <n v="125"/>
    <x v="24"/>
    <x v="3"/>
    <n v="47"/>
    <x v="23"/>
    <x v="24"/>
    <n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x v="0"/>
    <s v="Sales"/>
    <x v="0"/>
    <n v="50"/>
    <n v="80"/>
    <x v="0"/>
    <n v="114.28571428571429"/>
    <x v="0"/>
  </r>
  <r>
    <n v="102"/>
    <x v="1"/>
    <s v="Marketing"/>
    <x v="1"/>
    <n v="65"/>
    <n v="90"/>
    <x v="1"/>
    <n v="146.25"/>
    <x v="1"/>
  </r>
  <r>
    <n v="103"/>
    <x v="2"/>
    <s v="HR"/>
    <x v="2"/>
    <n v="40"/>
    <n v="70"/>
    <x v="2"/>
    <n v="93.333333333333329"/>
    <x v="2"/>
  </r>
  <r>
    <n v="104"/>
    <x v="3"/>
    <s v="IT"/>
    <x v="3"/>
    <n v="75"/>
    <n v="95"/>
    <x v="1"/>
    <n v="158.33333333333334"/>
    <x v="3"/>
  </r>
  <r>
    <n v="105"/>
    <x v="4"/>
    <s v="Finance"/>
    <x v="4"/>
    <n v="30"/>
    <n v="60"/>
    <x v="3"/>
    <n v="72"/>
    <x v="4"/>
  </r>
  <r>
    <n v="106"/>
    <x v="5"/>
    <s v="Sales"/>
    <x v="5"/>
    <n v="58"/>
    <n v="85"/>
    <x v="0"/>
    <n v="129.73684210526318"/>
    <x v="5"/>
  </r>
  <r>
    <n v="107"/>
    <x v="6"/>
    <s v="IT"/>
    <x v="6"/>
    <n v="80"/>
    <n v="100"/>
    <x v="1"/>
    <n v="160"/>
    <x v="6"/>
  </r>
  <r>
    <n v="108"/>
    <x v="7"/>
    <s v="HR"/>
    <x v="7"/>
    <n v="35"/>
    <n v="65"/>
    <x v="2"/>
    <n v="81.25"/>
    <x v="7"/>
  </r>
  <r>
    <n v="109"/>
    <x v="8"/>
    <s v="Marketing"/>
    <x v="8"/>
    <n v="70"/>
    <n v="92"/>
    <x v="1"/>
    <n v="153.33333333333334"/>
    <x v="8"/>
  </r>
  <r>
    <n v="110"/>
    <x v="9"/>
    <s v="Sales"/>
    <x v="9"/>
    <n v="55"/>
    <n v="83"/>
    <x v="0"/>
    <n v="123.37837837837837"/>
    <x v="9"/>
  </r>
  <r>
    <n v="111"/>
    <x v="10"/>
    <s v="Finance"/>
    <x v="10"/>
    <n v="38"/>
    <n v="68"/>
    <x v="2"/>
    <n v="89.103448275862064"/>
    <x v="10"/>
  </r>
  <r>
    <n v="112"/>
    <x v="11"/>
    <s v="Marketing"/>
    <x v="11"/>
    <n v="73"/>
    <n v="94"/>
    <x v="1"/>
    <n v="155.95454545454547"/>
    <x v="11"/>
  </r>
  <r>
    <n v="113"/>
    <x v="12"/>
    <s v="HR"/>
    <x v="12"/>
    <n v="45"/>
    <n v="75"/>
    <x v="2"/>
    <n v="102.27272727272727"/>
    <x v="12"/>
  </r>
  <r>
    <n v="114"/>
    <x v="13"/>
    <s v="Sales"/>
    <x v="13"/>
    <n v="66"/>
    <n v="89"/>
    <x v="0"/>
    <n v="143.26829268292684"/>
    <x v="13"/>
  </r>
  <r>
    <n v="115"/>
    <x v="14"/>
    <s v="IT"/>
    <x v="14"/>
    <n v="78"/>
    <n v="98"/>
    <x v="1"/>
    <n v="159.25"/>
    <x v="14"/>
  </r>
  <r>
    <n v="116"/>
    <x v="15"/>
    <s v="Finance"/>
    <x v="15"/>
    <n v="32"/>
    <n v="62"/>
    <x v="3"/>
    <n v="76.307692307692307"/>
    <x v="15"/>
  </r>
  <r>
    <n v="117"/>
    <x v="16"/>
    <s v="HR"/>
    <x v="16"/>
    <n v="42"/>
    <n v="72"/>
    <x v="2"/>
    <n v="97.548387096774192"/>
    <x v="16"/>
  </r>
  <r>
    <n v="118"/>
    <x v="17"/>
    <s v="Marketing"/>
    <x v="17"/>
    <n v="75"/>
    <n v="93"/>
    <x v="1"/>
    <n v="162.2093023255814"/>
    <x v="17"/>
  </r>
  <r>
    <n v="119"/>
    <x v="18"/>
    <s v="IT"/>
    <x v="18"/>
    <n v="60"/>
    <n v="87"/>
    <x v="0"/>
    <n v="133.84615384615384"/>
    <x v="18"/>
  </r>
  <r>
    <n v="120"/>
    <x v="19"/>
    <s v="Sales"/>
    <x v="19"/>
    <n v="52"/>
    <n v="78"/>
    <x v="0"/>
    <n v="112.66666666666667"/>
    <x v="19"/>
  </r>
  <r>
    <n v="121"/>
    <x v="20"/>
    <s v="Finance"/>
    <x v="20"/>
    <n v="34"/>
    <n v="64"/>
    <x v="3"/>
    <n v="80.592592592592595"/>
    <x v="20"/>
  </r>
  <r>
    <n v="122"/>
    <x v="21"/>
    <s v="HR"/>
    <x v="21"/>
    <n v="44"/>
    <n v="74"/>
    <x v="2"/>
    <n v="101.75"/>
    <x v="21"/>
  </r>
  <r>
    <n v="123"/>
    <x v="22"/>
    <s v="Marketing"/>
    <x v="22"/>
    <n v="77"/>
    <n v="96"/>
    <x v="1"/>
    <n v="160.69565217391306"/>
    <x v="22"/>
  </r>
  <r>
    <n v="124"/>
    <x v="23"/>
    <s v="Sales"/>
    <x v="23"/>
    <n v="48"/>
    <n v="76"/>
    <x v="2"/>
    <n v="107.29411764705883"/>
    <x v="23"/>
  </r>
  <r>
    <n v="125"/>
    <x v="24"/>
    <s v="IT"/>
    <x v="24"/>
    <n v="79"/>
    <n v="99"/>
    <x v="1"/>
    <n v="166.40425531914894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09BD81-B27D-4CF7-B685-3436EB146524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7:D53" firstHeaderRow="0" firstDataRow="1" firstDataCol="1" rowPageCount="2" colPageCount="1"/>
  <pivotFields count="9">
    <pivotField showAll="0"/>
    <pivotField axis="axisRow" showAll="0">
      <items count="26">
        <item x="0"/>
        <item x="23"/>
        <item x="10"/>
        <item x="18"/>
        <item x="17"/>
        <item x="13"/>
        <item x="21"/>
        <item x="15"/>
        <item x="8"/>
        <item x="1"/>
        <item x="20"/>
        <item x="22"/>
        <item x="5"/>
        <item x="11"/>
        <item x="4"/>
        <item x="7"/>
        <item x="6"/>
        <item x="14"/>
        <item x="3"/>
        <item x="16"/>
        <item x="9"/>
        <item x="19"/>
        <item x="2"/>
        <item x="24"/>
        <item x="12"/>
        <item t="default"/>
      </items>
    </pivotField>
    <pivotField showAll="0"/>
    <pivotField axis="axisPage" dataField="1" showAll="0">
      <items count="26">
        <item x="4"/>
        <item x="15"/>
        <item x="20"/>
        <item x="7"/>
        <item x="10"/>
        <item x="2"/>
        <item x="16"/>
        <item x="21"/>
        <item x="12"/>
        <item x="23"/>
        <item x="0"/>
        <item x="19"/>
        <item x="9"/>
        <item x="5"/>
        <item x="18"/>
        <item x="1"/>
        <item x="13"/>
        <item x="8"/>
        <item x="17"/>
        <item x="11"/>
        <item x="3"/>
        <item x="22"/>
        <item x="24"/>
        <item x="14"/>
        <item x="6"/>
        <item t="default"/>
      </items>
    </pivotField>
    <pivotField showAll="0"/>
    <pivotField showAll="0"/>
    <pivotField axis="axisPage" dataField="1" showAll="0" includeNewItemsInFilter="1" defaultSubtotal="0">
      <items count="4">
        <item x="3"/>
        <item x="2"/>
        <item x="0"/>
        <item x="1"/>
      </items>
    </pivotField>
    <pivotField showAll="0"/>
    <pivotField showAll="0"/>
  </pivotFields>
  <rowFields count="1">
    <field x="1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2">
    <i>
      <x/>
    </i>
    <i i="1">
      <x v="1"/>
    </i>
  </colItems>
  <pageFields count="2">
    <pageField fld="3" hier="-1"/>
    <pageField fld="6" hier="-1"/>
  </pageFields>
  <dataFields count="2">
    <dataField name="Average of Hours_Worked" fld="3" subtotal="average" baseField="1" baseItem="0"/>
    <dataField name="Average of Performance_Rating" fld="6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14AC4C-2A50-4442-A390-059B671148D8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ame">
  <location ref="G4:I8" firstHeaderRow="0" firstDataRow="1" firstDataCol="1"/>
  <pivotFields count="9">
    <pivotField showAll="0"/>
    <pivotField axis="axisRow" showAll="0" measureFilter="1" sortType="descending">
      <items count="26">
        <item x="0"/>
        <item x="23"/>
        <item x="10"/>
        <item x="18"/>
        <item x="17"/>
        <item x="13"/>
        <item x="21"/>
        <item x="15"/>
        <item x="8"/>
        <item x="1"/>
        <item x="20"/>
        <item x="22"/>
        <item x="5"/>
        <item x="11"/>
        <item x="4"/>
        <item x="7"/>
        <item x="6"/>
        <item x="14"/>
        <item x="3"/>
        <item x="16"/>
        <item x="9"/>
        <item x="19"/>
        <item x="2"/>
        <item x="24"/>
        <item x="1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dataField="1" showAll="0">
      <items count="26">
        <item x="24"/>
        <item x="17"/>
        <item x="22"/>
        <item x="6"/>
        <item x="14"/>
        <item x="3"/>
        <item x="11"/>
        <item x="8"/>
        <item x="1"/>
        <item x="13"/>
        <item x="18"/>
        <item x="5"/>
        <item x="9"/>
        <item x="0"/>
        <item x="19"/>
        <item x="23"/>
        <item x="12"/>
        <item x="21"/>
        <item x="16"/>
        <item x="2"/>
        <item x="10"/>
        <item x="7"/>
        <item x="20"/>
        <item x="15"/>
        <item x="4"/>
        <item t="default"/>
      </items>
    </pivotField>
  </pivotFields>
  <rowFields count="1">
    <field x="1"/>
  </rowFields>
  <rowItems count="4">
    <i>
      <x v="11"/>
    </i>
    <i>
      <x v="4"/>
    </i>
    <i>
      <x v="23"/>
    </i>
    <i t="grand">
      <x/>
    </i>
  </rowItems>
  <colFields count="1">
    <field x="-2"/>
  </colFields>
  <colItems count="2">
    <i>
      <x/>
    </i>
    <i i="1">
      <x v="1"/>
    </i>
  </colItems>
  <dataFields count="2">
    <dataField name="PIE " fld="7" baseField="1" baseItem="11"/>
    <dataField name=" Rank" fld="8" baseField="1" baseItem="11"/>
  </dataField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EAF556-382E-428D-8B45-45647FB8C5E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epartment">
  <location ref="D4:E10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17693E-0597-45D0-B54D-7DAFAB7B0B1F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Name">
  <location ref="A3:B9" firstHeaderRow="1" firstDataRow="1" firstDataCol="1"/>
  <pivotFields count="7">
    <pivotField showAll="0"/>
    <pivotField axis="axisRow" showAll="0" measureFilter="1" sortType="descending">
      <items count="26">
        <item x="0"/>
        <item x="23"/>
        <item x="10"/>
        <item x="18"/>
        <item x="17"/>
        <item x="13"/>
        <item x="21"/>
        <item x="15"/>
        <item x="8"/>
        <item x="1"/>
        <item x="20"/>
        <item x="22"/>
        <item x="5"/>
        <item x="11"/>
        <item x="4"/>
        <item x="7"/>
        <item x="6"/>
        <item x="14"/>
        <item x="3"/>
        <item x="16"/>
        <item x="9"/>
        <item x="19"/>
        <item x="2"/>
        <item x="24"/>
        <item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6">
        <item x="4"/>
        <item x="2"/>
        <item x="3"/>
        <item x="1"/>
        <item x="0"/>
        <item t="default"/>
      </items>
    </pivotField>
    <pivotField showAll="0"/>
    <pivotField showAll="0">
      <items count="25">
        <item x="4"/>
        <item x="15"/>
        <item x="19"/>
        <item x="7"/>
        <item x="10"/>
        <item x="2"/>
        <item x="16"/>
        <item x="20"/>
        <item x="12"/>
        <item x="22"/>
        <item x="0"/>
        <item x="18"/>
        <item x="9"/>
        <item x="5"/>
        <item x="17"/>
        <item x="1"/>
        <item x="13"/>
        <item x="8"/>
        <item x="11"/>
        <item x="3"/>
        <item x="21"/>
        <item x="14"/>
        <item x="23"/>
        <item x="6"/>
        <item t="default"/>
      </items>
    </pivotField>
    <pivotField dataField="1" showAll="0">
      <items count="26">
        <item x="4"/>
        <item x="15"/>
        <item x="20"/>
        <item x="7"/>
        <item x="10"/>
        <item x="2"/>
        <item x="16"/>
        <item x="21"/>
        <item x="12"/>
        <item x="23"/>
        <item x="19"/>
        <item x="0"/>
        <item x="9"/>
        <item x="5"/>
        <item x="18"/>
        <item x="13"/>
        <item x="1"/>
        <item x="8"/>
        <item x="17"/>
        <item x="11"/>
        <item x="3"/>
        <item x="22"/>
        <item x="14"/>
        <item x="24"/>
        <item x="6"/>
        <item t="default"/>
      </items>
    </pivotField>
    <pivotField showAll="0"/>
  </pivotFields>
  <rowFields count="1">
    <field x="1"/>
  </rowFields>
  <rowItems count="6">
    <i>
      <x v="16"/>
    </i>
    <i>
      <x v="23"/>
    </i>
    <i>
      <x v="17"/>
    </i>
    <i>
      <x v="11"/>
    </i>
    <i>
      <x v="18"/>
    </i>
    <i t="grand">
      <x/>
    </i>
  </rowItems>
  <colItems count="1">
    <i/>
  </colItems>
  <dataFields count="1">
    <dataField name="Productivity_Score " fld="5" baseField="1" baseItem="1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FA28-BDB5-4EAE-B075-C8BD7B175DF5}">
  <dimension ref="A1:P53"/>
  <sheetViews>
    <sheetView tabSelected="1" topLeftCell="A12" workbookViewId="0">
      <selection activeCell="E36" sqref="E36"/>
    </sheetView>
  </sheetViews>
  <sheetFormatPr defaultRowHeight="14.4" x14ac:dyDescent="0.3"/>
  <cols>
    <col min="1" max="1" width="10.77734375" bestFit="1" customWidth="1"/>
    <col min="2" max="2" width="17.88671875" bestFit="1" customWidth="1"/>
    <col min="3" max="3" width="23.44140625" bestFit="1" customWidth="1"/>
    <col min="4" max="4" width="28.21875" bestFit="1" customWidth="1"/>
    <col min="5" max="5" width="27.109375" bestFit="1" customWidth="1"/>
    <col min="6" max="6" width="3" bestFit="1" customWidth="1"/>
    <col min="7" max="7" width="10.77734375" bestFit="1" customWidth="1"/>
    <col min="8" max="8" width="12" bestFit="1" customWidth="1"/>
    <col min="9" max="9" width="5.6640625" bestFit="1" customWidth="1"/>
    <col min="10" max="11" width="3" bestFit="1" customWidth="1"/>
    <col min="12" max="12" width="3" hidden="1" customWidth="1"/>
    <col min="13" max="13" width="31.109375" bestFit="1" customWidth="1"/>
    <col min="14" max="14" width="30.21875" bestFit="1" customWidth="1"/>
    <col min="15" max="15" width="17.77734375" bestFit="1" customWidth="1"/>
    <col min="16" max="16" width="6.88671875" bestFit="1" customWidth="1"/>
    <col min="17" max="27" width="3" bestFit="1" customWidth="1"/>
    <col min="28" max="28" width="10.77734375" bestFit="1" customWidth="1"/>
    <col min="29" max="49" width="3" bestFit="1" customWidth="1"/>
    <col min="50" max="50" width="20.21875" bestFit="1" customWidth="1"/>
    <col min="51" max="73" width="3" bestFit="1" customWidth="1"/>
    <col min="74" max="74" width="28.44140625" bestFit="1" customWidth="1"/>
    <col min="75" max="75" width="23.88671875" bestFit="1" customWidth="1"/>
    <col min="76" max="76" width="25" bestFit="1" customWidth="1"/>
  </cols>
  <sheetData>
    <row r="1" spans="1:14" x14ac:dyDescent="0.3">
      <c r="A1" s="12" t="s">
        <v>49</v>
      </c>
      <c r="B1" s="13"/>
    </row>
    <row r="2" spans="1:14" x14ac:dyDescent="0.3">
      <c r="A2" s="13"/>
      <c r="B2" s="13"/>
      <c r="D2" s="12" t="s">
        <v>48</v>
      </c>
      <c r="E2" s="13"/>
      <c r="G2" s="12" t="s">
        <v>47</v>
      </c>
      <c r="H2" s="13"/>
      <c r="I2" s="13"/>
      <c r="M2" s="12" t="s">
        <v>50</v>
      </c>
      <c r="N2" s="13"/>
    </row>
    <row r="3" spans="1:14" x14ac:dyDescent="0.3">
      <c r="A3" s="7" t="s">
        <v>1</v>
      </c>
      <c r="B3" t="s">
        <v>41</v>
      </c>
      <c r="D3" s="13"/>
      <c r="E3" s="13"/>
      <c r="G3" s="13"/>
      <c r="H3" s="13"/>
      <c r="I3" s="13"/>
      <c r="M3" s="13"/>
      <c r="N3" s="13"/>
    </row>
    <row r="4" spans="1:14" x14ac:dyDescent="0.3">
      <c r="A4" s="8" t="s">
        <v>18</v>
      </c>
      <c r="B4">
        <v>100</v>
      </c>
      <c r="D4" s="7" t="s">
        <v>2</v>
      </c>
      <c r="E4" t="s">
        <v>40</v>
      </c>
      <c r="G4" s="7" t="s">
        <v>1</v>
      </c>
      <c r="H4" t="s">
        <v>45</v>
      </c>
      <c r="I4" t="s">
        <v>46</v>
      </c>
      <c r="M4" s="9" t="s">
        <v>51</v>
      </c>
      <c r="N4" s="9" t="s">
        <v>52</v>
      </c>
    </row>
    <row r="5" spans="1:14" x14ac:dyDescent="0.3">
      <c r="A5" s="8" t="s">
        <v>36</v>
      </c>
      <c r="B5">
        <v>99</v>
      </c>
      <c r="D5" s="8" t="s">
        <v>16</v>
      </c>
      <c r="E5">
        <v>2.9580398915498081</v>
      </c>
      <c r="G5" s="8" t="s">
        <v>34</v>
      </c>
      <c r="H5" s="14">
        <v>160.69565217391306</v>
      </c>
      <c r="I5" s="14">
        <v>3</v>
      </c>
      <c r="M5">
        <f>CORREL(Sheet1!D2:D26,Sheet1!G2:G26)</f>
        <v>0.94623485838187704</v>
      </c>
      <c r="N5">
        <f>CORREL(Sheet1!E2:E26,Sheet1!G2:G26)</f>
        <v>0.95745537036476214</v>
      </c>
    </row>
    <row r="6" spans="1:14" x14ac:dyDescent="0.3">
      <c r="A6" s="8" t="s">
        <v>26</v>
      </c>
      <c r="B6">
        <v>98</v>
      </c>
      <c r="D6" s="8" t="s">
        <v>12</v>
      </c>
      <c r="E6">
        <v>3.54400902933387</v>
      </c>
      <c r="G6" s="8" t="s">
        <v>29</v>
      </c>
      <c r="H6" s="14">
        <v>162.2093023255814</v>
      </c>
      <c r="I6" s="14">
        <v>2</v>
      </c>
    </row>
    <row r="7" spans="1:14" x14ac:dyDescent="0.3">
      <c r="A7" s="8" t="s">
        <v>34</v>
      </c>
      <c r="B7">
        <v>96</v>
      </c>
      <c r="D7" s="8" t="s">
        <v>14</v>
      </c>
      <c r="E7">
        <v>4.7074409183759283</v>
      </c>
      <c r="G7" s="8" t="s">
        <v>36</v>
      </c>
      <c r="H7" s="14">
        <v>166.40425531914894</v>
      </c>
      <c r="I7" s="14">
        <v>1</v>
      </c>
    </row>
    <row r="8" spans="1:14" x14ac:dyDescent="0.3">
      <c r="A8" s="8" t="s">
        <v>13</v>
      </c>
      <c r="B8">
        <v>95</v>
      </c>
      <c r="D8" s="8" t="s">
        <v>10</v>
      </c>
      <c r="E8">
        <v>2</v>
      </c>
      <c r="G8" s="8" t="s">
        <v>38</v>
      </c>
      <c r="H8" s="14">
        <v>489.30920981864341</v>
      </c>
      <c r="I8" s="14">
        <v>6</v>
      </c>
    </row>
    <row r="9" spans="1:14" x14ac:dyDescent="0.3">
      <c r="A9" s="8" t="s">
        <v>38</v>
      </c>
      <c r="B9">
        <v>488</v>
      </c>
      <c r="D9" s="8" t="s">
        <v>8</v>
      </c>
      <c r="E9">
        <v>4.3748015828022293</v>
      </c>
    </row>
    <row r="10" spans="1:14" x14ac:dyDescent="0.3">
      <c r="D10" s="8" t="s">
        <v>38</v>
      </c>
      <c r="E10">
        <v>12.412896519346321</v>
      </c>
    </row>
    <row r="11" spans="1:14" x14ac:dyDescent="0.3">
      <c r="E11" s="9" t="s">
        <v>2</v>
      </c>
    </row>
    <row r="12" spans="1:14" x14ac:dyDescent="0.3">
      <c r="D12" s="9" t="s">
        <v>42</v>
      </c>
      <c r="E12" t="str">
        <f>D8</f>
        <v>Marketing</v>
      </c>
    </row>
    <row r="23" spans="2:16" x14ac:dyDescent="0.3">
      <c r="B23" s="12" t="s">
        <v>62</v>
      </c>
      <c r="C23" s="13"/>
      <c r="D23" s="13"/>
    </row>
    <row r="24" spans="2:16" x14ac:dyDescent="0.3">
      <c r="B24" s="7" t="s">
        <v>3</v>
      </c>
      <c r="C24" t="s">
        <v>39</v>
      </c>
    </row>
    <row r="25" spans="2:16" x14ac:dyDescent="0.3">
      <c r="B25" s="7" t="s">
        <v>6</v>
      </c>
      <c r="C25" t="s">
        <v>39</v>
      </c>
    </row>
    <row r="27" spans="2:16" x14ac:dyDescent="0.3">
      <c r="B27" s="7" t="s">
        <v>37</v>
      </c>
      <c r="C27" t="s">
        <v>54</v>
      </c>
      <c r="D27" t="s">
        <v>53</v>
      </c>
      <c r="M27" s="12" t="s">
        <v>61</v>
      </c>
      <c r="N27" s="13"/>
      <c r="O27" s="13"/>
      <c r="P27" s="13"/>
    </row>
    <row r="28" spans="2:16" x14ac:dyDescent="0.3">
      <c r="B28" s="8" t="s">
        <v>7</v>
      </c>
      <c r="C28">
        <v>35</v>
      </c>
      <c r="D28">
        <v>4</v>
      </c>
    </row>
    <row r="29" spans="2:16" x14ac:dyDescent="0.3">
      <c r="B29" s="8" t="s">
        <v>35</v>
      </c>
      <c r="C29">
        <v>34</v>
      </c>
      <c r="D29">
        <v>3</v>
      </c>
      <c r="M29" s="9" t="s">
        <v>56</v>
      </c>
      <c r="N29" s="9" t="s">
        <v>57</v>
      </c>
      <c r="O29" s="9" t="s">
        <v>58</v>
      </c>
      <c r="P29" s="9" t="s">
        <v>60</v>
      </c>
    </row>
    <row r="30" spans="2:16" x14ac:dyDescent="0.3">
      <c r="B30" s="8" t="s">
        <v>22</v>
      </c>
      <c r="C30">
        <v>29</v>
      </c>
      <c r="D30">
        <v>3</v>
      </c>
      <c r="M30" t="str">
        <f>INDEX(Sheet1!B2:B26,MATCH(MAX(Sheet1!J2:J26),Sheet1!J2:J26,0))</f>
        <v>Arjun</v>
      </c>
      <c r="N30" t="str">
        <f>INDEX(Sheet1!C2:C26,MATCH(MAX(Sheet1!J2:J26),Sheet1!J2:J26,0))</f>
        <v>Marketing</v>
      </c>
      <c r="O30">
        <f>INDEX(Sheet1!F2:F26,MATCH(MAX(Sheet1!J2:J26),Sheet1!J2:J26,0))</f>
        <v>93</v>
      </c>
      <c r="P30">
        <f>INDEX(Sheet1!G2:G25,MATCH(MAX(Sheet1!J2:J26),Sheet1!J2:J26,0))</f>
        <v>5</v>
      </c>
    </row>
    <row r="31" spans="2:16" x14ac:dyDescent="0.3">
      <c r="B31" s="8" t="s">
        <v>30</v>
      </c>
      <c r="C31">
        <v>39</v>
      </c>
      <c r="D31">
        <v>4</v>
      </c>
      <c r="M31" s="9"/>
    </row>
    <row r="32" spans="2:16" x14ac:dyDescent="0.3">
      <c r="B32" s="8" t="s">
        <v>29</v>
      </c>
      <c r="C32">
        <v>43</v>
      </c>
      <c r="D32">
        <v>5</v>
      </c>
      <c r="M32" s="12" t="s">
        <v>59</v>
      </c>
      <c r="N32" s="12"/>
      <c r="O32" s="12"/>
      <c r="P32" s="12"/>
    </row>
    <row r="33" spans="2:16" x14ac:dyDescent="0.3">
      <c r="B33" s="8" t="s">
        <v>25</v>
      </c>
      <c r="C33">
        <v>41</v>
      </c>
      <c r="D33">
        <v>4</v>
      </c>
      <c r="M33" s="9" t="s">
        <v>56</v>
      </c>
      <c r="N33" s="9" t="s">
        <v>57</v>
      </c>
      <c r="O33" s="9" t="s">
        <v>58</v>
      </c>
      <c r="P33" s="9" t="s">
        <v>60</v>
      </c>
    </row>
    <row r="34" spans="2:16" x14ac:dyDescent="0.3">
      <c r="B34" s="8" t="s">
        <v>33</v>
      </c>
      <c r="C34">
        <v>32</v>
      </c>
      <c r="D34">
        <v>3</v>
      </c>
      <c r="M34" t="e">
        <f ca="1">XLOOKUP(MAX(Sheet1!J2:J26),Sheet1!J2:J26,Sheet1!B2:B26)</f>
        <v>#NAME?</v>
      </c>
    </row>
    <row r="35" spans="2:16" x14ac:dyDescent="0.3">
      <c r="B35" s="8" t="s">
        <v>27</v>
      </c>
      <c r="C35">
        <v>26</v>
      </c>
      <c r="D35">
        <v>2</v>
      </c>
    </row>
    <row r="36" spans="2:16" x14ac:dyDescent="0.3">
      <c r="B36" s="8" t="s">
        <v>20</v>
      </c>
      <c r="C36">
        <v>42</v>
      </c>
      <c r="D36">
        <v>5</v>
      </c>
    </row>
    <row r="37" spans="2:16" x14ac:dyDescent="0.3">
      <c r="B37" s="8" t="s">
        <v>9</v>
      </c>
      <c r="C37">
        <v>40</v>
      </c>
      <c r="D37">
        <v>5</v>
      </c>
    </row>
    <row r="38" spans="2:16" x14ac:dyDescent="0.3">
      <c r="B38" s="8" t="s">
        <v>32</v>
      </c>
      <c r="C38">
        <v>27</v>
      </c>
      <c r="D38">
        <v>2</v>
      </c>
    </row>
    <row r="39" spans="2:16" x14ac:dyDescent="0.3">
      <c r="B39" s="8" t="s">
        <v>34</v>
      </c>
      <c r="C39">
        <v>46</v>
      </c>
      <c r="D39">
        <v>5</v>
      </c>
    </row>
    <row r="40" spans="2:16" x14ac:dyDescent="0.3">
      <c r="B40" s="8" t="s">
        <v>17</v>
      </c>
      <c r="C40">
        <v>38</v>
      </c>
      <c r="D40">
        <v>4</v>
      </c>
    </row>
    <row r="41" spans="2:16" x14ac:dyDescent="0.3">
      <c r="B41" s="8" t="s">
        <v>23</v>
      </c>
      <c r="C41">
        <v>44</v>
      </c>
      <c r="D41">
        <v>5</v>
      </c>
    </row>
    <row r="42" spans="2:16" x14ac:dyDescent="0.3">
      <c r="B42" s="8" t="s">
        <v>15</v>
      </c>
      <c r="C42">
        <v>25</v>
      </c>
      <c r="D42">
        <v>2</v>
      </c>
    </row>
    <row r="43" spans="2:16" x14ac:dyDescent="0.3">
      <c r="B43" s="8" t="s">
        <v>19</v>
      </c>
      <c r="C43">
        <v>28</v>
      </c>
      <c r="D43">
        <v>3</v>
      </c>
    </row>
    <row r="44" spans="2:16" x14ac:dyDescent="0.3">
      <c r="B44" s="8" t="s">
        <v>18</v>
      </c>
      <c r="C44">
        <v>50</v>
      </c>
      <c r="D44">
        <v>5</v>
      </c>
    </row>
    <row r="45" spans="2:16" x14ac:dyDescent="0.3">
      <c r="B45" s="8" t="s">
        <v>26</v>
      </c>
      <c r="C45">
        <v>48</v>
      </c>
      <c r="D45">
        <v>5</v>
      </c>
    </row>
    <row r="46" spans="2:16" x14ac:dyDescent="0.3">
      <c r="B46" s="8" t="s">
        <v>13</v>
      </c>
      <c r="C46">
        <v>45</v>
      </c>
      <c r="D46">
        <v>5</v>
      </c>
    </row>
    <row r="47" spans="2:16" x14ac:dyDescent="0.3">
      <c r="B47" s="8" t="s">
        <v>28</v>
      </c>
      <c r="C47">
        <v>31</v>
      </c>
      <c r="D47">
        <v>3</v>
      </c>
    </row>
    <row r="48" spans="2:16" x14ac:dyDescent="0.3">
      <c r="B48" s="8" t="s">
        <v>21</v>
      </c>
      <c r="C48">
        <v>37</v>
      </c>
      <c r="D48">
        <v>4</v>
      </c>
    </row>
    <row r="49" spans="2:4" x14ac:dyDescent="0.3">
      <c r="B49" s="8" t="s">
        <v>31</v>
      </c>
      <c r="C49">
        <v>36</v>
      </c>
      <c r="D49">
        <v>4</v>
      </c>
    </row>
    <row r="50" spans="2:4" x14ac:dyDescent="0.3">
      <c r="B50" s="8" t="s">
        <v>11</v>
      </c>
      <c r="C50">
        <v>30</v>
      </c>
      <c r="D50">
        <v>3</v>
      </c>
    </row>
    <row r="51" spans="2:4" x14ac:dyDescent="0.3">
      <c r="B51" s="8" t="s">
        <v>36</v>
      </c>
      <c r="C51">
        <v>47</v>
      </c>
      <c r="D51">
        <v>5</v>
      </c>
    </row>
    <row r="52" spans="2:4" x14ac:dyDescent="0.3">
      <c r="B52" s="8" t="s">
        <v>24</v>
      </c>
      <c r="C52">
        <v>33</v>
      </c>
      <c r="D52">
        <v>3</v>
      </c>
    </row>
    <row r="53" spans="2:4" x14ac:dyDescent="0.3">
      <c r="B53" s="8" t="s">
        <v>38</v>
      </c>
      <c r="C53">
        <v>37.04</v>
      </c>
      <c r="D53">
        <v>3.84</v>
      </c>
    </row>
  </sheetData>
  <mergeCells count="7">
    <mergeCell ref="A1:B2"/>
    <mergeCell ref="D2:E3"/>
    <mergeCell ref="G2:I3"/>
    <mergeCell ref="M2:N3"/>
    <mergeCell ref="M32:P32"/>
    <mergeCell ref="M27:P27"/>
    <mergeCell ref="B23:D23"/>
  </mergeCell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5ADE4-4F4C-4C94-9160-24A5BF2F70DF}">
  <dimension ref="A1:M26"/>
  <sheetViews>
    <sheetView topLeftCell="A19" workbookViewId="0">
      <selection activeCell="I18" sqref="H18:I26"/>
    </sheetView>
  </sheetViews>
  <sheetFormatPr defaultRowHeight="14.4" x14ac:dyDescent="0.3"/>
  <cols>
    <col min="1" max="1" width="12.88671875" customWidth="1"/>
    <col min="2" max="2" width="11.6640625" customWidth="1"/>
    <col min="3" max="3" width="13.6640625" customWidth="1"/>
    <col min="4" max="4" width="13.33203125" customWidth="1"/>
    <col min="5" max="5" width="8.77734375" bestFit="1" customWidth="1"/>
    <col min="6" max="6" width="12.44140625" customWidth="1"/>
    <col min="10" max="10" width="8.77734375" bestFit="1" customWidth="1"/>
  </cols>
  <sheetData>
    <row r="1" spans="1:13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44</v>
      </c>
      <c r="I1" s="10" t="s">
        <v>43</v>
      </c>
      <c r="J1" s="11" t="s">
        <v>55</v>
      </c>
    </row>
    <row r="2" spans="1:13" ht="15" thickBot="1" x14ac:dyDescent="0.35">
      <c r="A2" s="3">
        <v>101</v>
      </c>
      <c r="B2" s="4" t="s">
        <v>7</v>
      </c>
      <c r="C2" s="4" t="s">
        <v>8</v>
      </c>
      <c r="D2" s="4">
        <v>35</v>
      </c>
      <c r="E2" s="4">
        <v>50</v>
      </c>
      <c r="F2" s="4">
        <v>80</v>
      </c>
      <c r="G2" s="4">
        <v>4</v>
      </c>
      <c r="H2">
        <f>(F2*G2)/D2</f>
        <v>9.1428571428571423</v>
      </c>
      <c r="I2">
        <f>RANK(H2,$H$2:$H$26,0)</f>
        <v>10</v>
      </c>
      <c r="J2">
        <f>E2/D2</f>
        <v>1.4285714285714286</v>
      </c>
    </row>
    <row r="3" spans="1:13" ht="15" thickBot="1" x14ac:dyDescent="0.35">
      <c r="A3" s="5">
        <v>102</v>
      </c>
      <c r="B3" s="6" t="s">
        <v>9</v>
      </c>
      <c r="C3" s="6" t="s">
        <v>10</v>
      </c>
      <c r="D3" s="6">
        <v>40</v>
      </c>
      <c r="E3" s="6">
        <v>65</v>
      </c>
      <c r="F3" s="6">
        <v>90</v>
      </c>
      <c r="G3" s="6">
        <v>5</v>
      </c>
      <c r="H3">
        <f t="shared" ref="H3:H26" si="0">(F3*G3)/D3</f>
        <v>11.25</v>
      </c>
      <c r="I3">
        <f t="shared" ref="I3:I26" si="1">RANK(H3,$H$2:$H$26,0)</f>
        <v>1</v>
      </c>
      <c r="J3">
        <f t="shared" ref="J3:J26" si="2">E3/D3</f>
        <v>1.625</v>
      </c>
      <c r="M3" s="15"/>
    </row>
    <row r="4" spans="1:13" ht="15" thickBot="1" x14ac:dyDescent="0.35">
      <c r="A4" s="3">
        <v>103</v>
      </c>
      <c r="B4" s="4" t="s">
        <v>11</v>
      </c>
      <c r="C4" s="4" t="s">
        <v>12</v>
      </c>
      <c r="D4" s="4">
        <v>30</v>
      </c>
      <c r="E4" s="4">
        <v>40</v>
      </c>
      <c r="F4" s="4">
        <v>70</v>
      </c>
      <c r="G4" s="4">
        <v>3</v>
      </c>
      <c r="H4">
        <f t="shared" si="0"/>
        <v>7</v>
      </c>
      <c r="I4">
        <f t="shared" si="1"/>
        <v>17</v>
      </c>
      <c r="J4">
        <f t="shared" si="2"/>
        <v>1.3333333333333333</v>
      </c>
    </row>
    <row r="5" spans="1:13" ht="15" thickBot="1" x14ac:dyDescent="0.35">
      <c r="A5" s="5">
        <v>104</v>
      </c>
      <c r="B5" s="6" t="s">
        <v>13</v>
      </c>
      <c r="C5" s="6" t="s">
        <v>14</v>
      </c>
      <c r="D5" s="6">
        <v>45</v>
      </c>
      <c r="E5" s="6">
        <v>75</v>
      </c>
      <c r="F5" s="6">
        <v>95</v>
      </c>
      <c r="G5" s="6">
        <v>5</v>
      </c>
      <c r="H5">
        <f t="shared" si="0"/>
        <v>10.555555555555555</v>
      </c>
      <c r="I5">
        <f t="shared" si="1"/>
        <v>5</v>
      </c>
      <c r="J5">
        <f t="shared" si="2"/>
        <v>1.6666666666666667</v>
      </c>
    </row>
    <row r="6" spans="1:13" ht="15" thickBot="1" x14ac:dyDescent="0.35">
      <c r="A6" s="3">
        <v>105</v>
      </c>
      <c r="B6" s="4" t="s">
        <v>15</v>
      </c>
      <c r="C6" s="4" t="s">
        <v>16</v>
      </c>
      <c r="D6" s="4">
        <v>25</v>
      </c>
      <c r="E6" s="4">
        <v>30</v>
      </c>
      <c r="F6" s="4">
        <v>60</v>
      </c>
      <c r="G6" s="4">
        <v>2</v>
      </c>
      <c r="H6">
        <f t="shared" si="0"/>
        <v>4.8</v>
      </c>
      <c r="I6">
        <f t="shared" si="1"/>
        <v>23</v>
      </c>
      <c r="J6">
        <f t="shared" si="2"/>
        <v>1.2</v>
      </c>
    </row>
    <row r="7" spans="1:13" ht="15" thickBot="1" x14ac:dyDescent="0.35">
      <c r="A7" s="5">
        <v>106</v>
      </c>
      <c r="B7" s="6" t="s">
        <v>17</v>
      </c>
      <c r="C7" s="6" t="s">
        <v>8</v>
      </c>
      <c r="D7" s="6">
        <v>38</v>
      </c>
      <c r="E7" s="6">
        <v>58</v>
      </c>
      <c r="F7" s="6">
        <v>85</v>
      </c>
      <c r="G7" s="6">
        <v>4</v>
      </c>
      <c r="H7">
        <f t="shared" si="0"/>
        <v>8.9473684210526319</v>
      </c>
      <c r="I7">
        <f t="shared" si="1"/>
        <v>12</v>
      </c>
      <c r="J7">
        <f t="shared" si="2"/>
        <v>1.5263157894736843</v>
      </c>
    </row>
    <row r="8" spans="1:13" ht="15" thickBot="1" x14ac:dyDescent="0.35">
      <c r="A8" s="3">
        <v>107</v>
      </c>
      <c r="B8" s="4" t="s">
        <v>18</v>
      </c>
      <c r="C8" s="4" t="s">
        <v>14</v>
      </c>
      <c r="D8" s="4">
        <v>50</v>
      </c>
      <c r="E8" s="4">
        <v>80</v>
      </c>
      <c r="F8" s="4">
        <v>100</v>
      </c>
      <c r="G8" s="4">
        <v>5</v>
      </c>
      <c r="H8">
        <f t="shared" si="0"/>
        <v>10</v>
      </c>
      <c r="I8">
        <f t="shared" si="1"/>
        <v>9</v>
      </c>
      <c r="J8">
        <f t="shared" si="2"/>
        <v>1.6</v>
      </c>
    </row>
    <row r="9" spans="1:13" ht="15" thickBot="1" x14ac:dyDescent="0.35">
      <c r="A9" s="5">
        <v>108</v>
      </c>
      <c r="B9" s="6" t="s">
        <v>19</v>
      </c>
      <c r="C9" s="6" t="s">
        <v>12</v>
      </c>
      <c r="D9" s="6">
        <v>28</v>
      </c>
      <c r="E9" s="6">
        <v>35</v>
      </c>
      <c r="F9" s="6">
        <v>65</v>
      </c>
      <c r="G9" s="6">
        <v>3</v>
      </c>
      <c r="H9">
        <f t="shared" si="0"/>
        <v>6.9642857142857144</v>
      </c>
      <c r="I9">
        <f t="shared" si="1"/>
        <v>19</v>
      </c>
      <c r="J9">
        <f t="shared" si="2"/>
        <v>1.25</v>
      </c>
    </row>
    <row r="10" spans="1:13" ht="29.4" thickBot="1" x14ac:dyDescent="0.35">
      <c r="A10" s="3">
        <v>109</v>
      </c>
      <c r="B10" s="4" t="s">
        <v>20</v>
      </c>
      <c r="C10" s="4" t="s">
        <v>10</v>
      </c>
      <c r="D10" s="4">
        <v>42</v>
      </c>
      <c r="E10" s="4">
        <v>70</v>
      </c>
      <c r="F10" s="4">
        <v>92</v>
      </c>
      <c r="G10" s="4">
        <v>5</v>
      </c>
      <c r="H10">
        <f t="shared" si="0"/>
        <v>10.952380952380953</v>
      </c>
      <c r="I10">
        <f t="shared" si="1"/>
        <v>2</v>
      </c>
      <c r="J10">
        <f t="shared" si="2"/>
        <v>1.6666666666666667</v>
      </c>
    </row>
    <row r="11" spans="1:13" ht="15" thickBot="1" x14ac:dyDescent="0.35">
      <c r="A11" s="5">
        <v>110</v>
      </c>
      <c r="B11" s="6" t="s">
        <v>21</v>
      </c>
      <c r="C11" s="6" t="s">
        <v>8</v>
      </c>
      <c r="D11" s="6">
        <v>37</v>
      </c>
      <c r="E11" s="6">
        <v>55</v>
      </c>
      <c r="F11" s="6">
        <v>83</v>
      </c>
      <c r="G11" s="6">
        <v>4</v>
      </c>
      <c r="H11">
        <f t="shared" si="0"/>
        <v>8.9729729729729737</v>
      </c>
      <c r="I11">
        <f t="shared" si="1"/>
        <v>11</v>
      </c>
      <c r="J11">
        <f t="shared" si="2"/>
        <v>1.4864864864864864</v>
      </c>
    </row>
    <row r="12" spans="1:13" ht="15" thickBot="1" x14ac:dyDescent="0.35">
      <c r="A12" s="3">
        <v>111</v>
      </c>
      <c r="B12" s="4" t="s">
        <v>22</v>
      </c>
      <c r="C12" s="4" t="s">
        <v>16</v>
      </c>
      <c r="D12" s="4">
        <v>29</v>
      </c>
      <c r="E12" s="4">
        <v>38</v>
      </c>
      <c r="F12" s="4">
        <v>68</v>
      </c>
      <c r="G12" s="4">
        <v>3</v>
      </c>
      <c r="H12">
        <f t="shared" si="0"/>
        <v>7.0344827586206895</v>
      </c>
      <c r="I12">
        <f t="shared" si="1"/>
        <v>16</v>
      </c>
      <c r="J12">
        <f t="shared" si="2"/>
        <v>1.3103448275862069</v>
      </c>
    </row>
    <row r="13" spans="1:13" ht="29.4" thickBot="1" x14ac:dyDescent="0.35">
      <c r="A13" s="5">
        <v>112</v>
      </c>
      <c r="B13" s="6" t="s">
        <v>23</v>
      </c>
      <c r="C13" s="6" t="s">
        <v>10</v>
      </c>
      <c r="D13" s="6">
        <v>44</v>
      </c>
      <c r="E13" s="6">
        <v>73</v>
      </c>
      <c r="F13" s="6">
        <v>94</v>
      </c>
      <c r="G13" s="6">
        <v>5</v>
      </c>
      <c r="H13">
        <f t="shared" si="0"/>
        <v>10.681818181818182</v>
      </c>
      <c r="I13">
        <f t="shared" si="1"/>
        <v>4</v>
      </c>
      <c r="J13">
        <f t="shared" si="2"/>
        <v>1.6590909090909092</v>
      </c>
    </row>
    <row r="14" spans="1:13" ht="15" thickBot="1" x14ac:dyDescent="0.35">
      <c r="A14" s="3">
        <v>113</v>
      </c>
      <c r="B14" s="4" t="s">
        <v>24</v>
      </c>
      <c r="C14" s="4" t="s">
        <v>12</v>
      </c>
      <c r="D14" s="4">
        <v>33</v>
      </c>
      <c r="E14" s="4">
        <v>45</v>
      </c>
      <c r="F14" s="4">
        <v>75</v>
      </c>
      <c r="G14" s="4">
        <v>3</v>
      </c>
      <c r="H14">
        <f t="shared" si="0"/>
        <v>6.8181818181818183</v>
      </c>
      <c r="I14">
        <f t="shared" si="1"/>
        <v>21</v>
      </c>
      <c r="J14">
        <f t="shared" si="2"/>
        <v>1.3636363636363635</v>
      </c>
    </row>
    <row r="15" spans="1:13" ht="15" thickBot="1" x14ac:dyDescent="0.35">
      <c r="A15" s="5">
        <v>114</v>
      </c>
      <c r="B15" s="6" t="s">
        <v>25</v>
      </c>
      <c r="C15" s="6" t="s">
        <v>8</v>
      </c>
      <c r="D15" s="6">
        <v>41</v>
      </c>
      <c r="E15" s="6">
        <v>66</v>
      </c>
      <c r="F15" s="6">
        <v>89</v>
      </c>
      <c r="G15" s="6">
        <v>4</v>
      </c>
      <c r="H15">
        <f t="shared" si="0"/>
        <v>8.6829268292682933</v>
      </c>
      <c r="I15">
        <f t="shared" si="1"/>
        <v>14</v>
      </c>
      <c r="J15">
        <f t="shared" si="2"/>
        <v>1.6097560975609757</v>
      </c>
    </row>
    <row r="16" spans="1:13" ht="15" thickBot="1" x14ac:dyDescent="0.35">
      <c r="A16" s="3">
        <v>115</v>
      </c>
      <c r="B16" s="4" t="s">
        <v>26</v>
      </c>
      <c r="C16" s="4" t="s">
        <v>14</v>
      </c>
      <c r="D16" s="4">
        <v>48</v>
      </c>
      <c r="E16" s="4">
        <v>78</v>
      </c>
      <c r="F16" s="4">
        <v>98</v>
      </c>
      <c r="G16" s="4">
        <v>5</v>
      </c>
      <c r="H16">
        <f t="shared" si="0"/>
        <v>10.208333333333334</v>
      </c>
      <c r="I16">
        <f t="shared" si="1"/>
        <v>8</v>
      </c>
      <c r="J16">
        <f t="shared" si="2"/>
        <v>1.625</v>
      </c>
    </row>
    <row r="17" spans="1:10" ht="15" thickBot="1" x14ac:dyDescent="0.35">
      <c r="A17" s="5">
        <v>116</v>
      </c>
      <c r="B17" s="6" t="s">
        <v>27</v>
      </c>
      <c r="C17" s="6" t="s">
        <v>16</v>
      </c>
      <c r="D17" s="6">
        <v>26</v>
      </c>
      <c r="E17" s="6">
        <v>32</v>
      </c>
      <c r="F17" s="6">
        <v>62</v>
      </c>
      <c r="G17" s="6">
        <v>2</v>
      </c>
      <c r="H17">
        <f t="shared" si="0"/>
        <v>4.7692307692307692</v>
      </c>
      <c r="I17">
        <f t="shared" si="1"/>
        <v>24</v>
      </c>
      <c r="J17">
        <f t="shared" si="2"/>
        <v>1.2307692307692308</v>
      </c>
    </row>
    <row r="18" spans="1:10" ht="15" thickBot="1" x14ac:dyDescent="0.35">
      <c r="A18" s="3">
        <v>117</v>
      </c>
      <c r="B18" s="4" t="s">
        <v>28</v>
      </c>
      <c r="C18" s="4" t="s">
        <v>12</v>
      </c>
      <c r="D18" s="4">
        <v>31</v>
      </c>
      <c r="E18" s="4">
        <v>42</v>
      </c>
      <c r="F18" s="4">
        <v>72</v>
      </c>
      <c r="G18" s="4">
        <v>3</v>
      </c>
      <c r="H18">
        <f t="shared" si="0"/>
        <v>6.967741935483871</v>
      </c>
      <c r="I18">
        <f t="shared" si="1"/>
        <v>18</v>
      </c>
      <c r="J18">
        <f t="shared" si="2"/>
        <v>1.3548387096774193</v>
      </c>
    </row>
    <row r="19" spans="1:10" ht="29.4" thickBot="1" x14ac:dyDescent="0.35">
      <c r="A19" s="5">
        <v>118</v>
      </c>
      <c r="B19" s="6" t="s">
        <v>29</v>
      </c>
      <c r="C19" s="6" t="s">
        <v>10</v>
      </c>
      <c r="D19" s="6">
        <v>43</v>
      </c>
      <c r="E19" s="6">
        <v>75</v>
      </c>
      <c r="F19" s="6">
        <v>93</v>
      </c>
      <c r="G19" s="6">
        <v>5</v>
      </c>
      <c r="H19">
        <f t="shared" si="0"/>
        <v>10.813953488372093</v>
      </c>
      <c r="I19">
        <f t="shared" si="1"/>
        <v>3</v>
      </c>
      <c r="J19">
        <f t="shared" si="2"/>
        <v>1.7441860465116279</v>
      </c>
    </row>
    <row r="20" spans="1:10" ht="15" thickBot="1" x14ac:dyDescent="0.35">
      <c r="A20" s="3">
        <v>119</v>
      </c>
      <c r="B20" s="4" t="s">
        <v>30</v>
      </c>
      <c r="C20" s="4" t="s">
        <v>14</v>
      </c>
      <c r="D20" s="4">
        <v>39</v>
      </c>
      <c r="E20" s="4">
        <v>60</v>
      </c>
      <c r="F20" s="4">
        <v>87</v>
      </c>
      <c r="G20" s="4">
        <v>4</v>
      </c>
      <c r="H20">
        <f t="shared" si="0"/>
        <v>8.9230769230769234</v>
      </c>
      <c r="I20">
        <f t="shared" si="1"/>
        <v>13</v>
      </c>
      <c r="J20">
        <f t="shared" si="2"/>
        <v>1.5384615384615385</v>
      </c>
    </row>
    <row r="21" spans="1:10" ht="15" thickBot="1" x14ac:dyDescent="0.35">
      <c r="A21" s="5">
        <v>120</v>
      </c>
      <c r="B21" s="6" t="s">
        <v>31</v>
      </c>
      <c r="C21" s="6" t="s">
        <v>8</v>
      </c>
      <c r="D21" s="6">
        <v>36</v>
      </c>
      <c r="E21" s="6">
        <v>52</v>
      </c>
      <c r="F21" s="6">
        <v>78</v>
      </c>
      <c r="G21" s="6">
        <v>4</v>
      </c>
      <c r="H21">
        <f t="shared" si="0"/>
        <v>8.6666666666666661</v>
      </c>
      <c r="I21">
        <f t="shared" si="1"/>
        <v>15</v>
      </c>
      <c r="J21">
        <f t="shared" si="2"/>
        <v>1.4444444444444444</v>
      </c>
    </row>
    <row r="22" spans="1:10" ht="15" thickBot="1" x14ac:dyDescent="0.35">
      <c r="A22" s="3">
        <v>121</v>
      </c>
      <c r="B22" s="4" t="s">
        <v>32</v>
      </c>
      <c r="C22" s="4" t="s">
        <v>16</v>
      </c>
      <c r="D22" s="4">
        <v>27</v>
      </c>
      <c r="E22" s="4">
        <v>34</v>
      </c>
      <c r="F22" s="4">
        <v>64</v>
      </c>
      <c r="G22" s="4">
        <v>2</v>
      </c>
      <c r="H22">
        <f t="shared" si="0"/>
        <v>4.7407407407407405</v>
      </c>
      <c r="I22">
        <f t="shared" si="1"/>
        <v>25</v>
      </c>
      <c r="J22">
        <f t="shared" si="2"/>
        <v>1.2592592592592593</v>
      </c>
    </row>
    <row r="23" spans="1:10" ht="15" thickBot="1" x14ac:dyDescent="0.35">
      <c r="A23" s="5">
        <v>122</v>
      </c>
      <c r="B23" s="6" t="s">
        <v>33</v>
      </c>
      <c r="C23" s="6" t="s">
        <v>12</v>
      </c>
      <c r="D23" s="6">
        <v>32</v>
      </c>
      <c r="E23" s="6">
        <v>44</v>
      </c>
      <c r="F23" s="6">
        <v>74</v>
      </c>
      <c r="G23" s="6">
        <v>3</v>
      </c>
      <c r="H23">
        <f t="shared" si="0"/>
        <v>6.9375</v>
      </c>
      <c r="I23">
        <f t="shared" si="1"/>
        <v>20</v>
      </c>
      <c r="J23">
        <f t="shared" si="2"/>
        <v>1.375</v>
      </c>
    </row>
    <row r="24" spans="1:10" ht="29.4" thickBot="1" x14ac:dyDescent="0.35">
      <c r="A24" s="3">
        <v>123</v>
      </c>
      <c r="B24" s="4" t="s">
        <v>34</v>
      </c>
      <c r="C24" s="4" t="s">
        <v>10</v>
      </c>
      <c r="D24" s="4">
        <v>46</v>
      </c>
      <c r="E24" s="4">
        <v>77</v>
      </c>
      <c r="F24" s="4">
        <v>96</v>
      </c>
      <c r="G24" s="4">
        <v>5</v>
      </c>
      <c r="H24">
        <f t="shared" si="0"/>
        <v>10.434782608695652</v>
      </c>
      <c r="I24">
        <f t="shared" si="1"/>
        <v>7</v>
      </c>
      <c r="J24">
        <f t="shared" si="2"/>
        <v>1.673913043478261</v>
      </c>
    </row>
    <row r="25" spans="1:10" ht="15" thickBot="1" x14ac:dyDescent="0.35">
      <c r="A25" s="5">
        <v>124</v>
      </c>
      <c r="B25" s="6" t="s">
        <v>35</v>
      </c>
      <c r="C25" s="6" t="s">
        <v>8</v>
      </c>
      <c r="D25" s="6">
        <v>34</v>
      </c>
      <c r="E25" s="6">
        <v>48</v>
      </c>
      <c r="F25" s="6">
        <v>76</v>
      </c>
      <c r="G25" s="6">
        <v>3</v>
      </c>
      <c r="H25">
        <f t="shared" si="0"/>
        <v>6.7058823529411766</v>
      </c>
      <c r="I25">
        <f t="shared" si="1"/>
        <v>22</v>
      </c>
      <c r="J25">
        <f t="shared" si="2"/>
        <v>1.411764705882353</v>
      </c>
    </row>
    <row r="26" spans="1:10" ht="15" thickBot="1" x14ac:dyDescent="0.35">
      <c r="A26" s="3">
        <v>125</v>
      </c>
      <c r="B26" s="4" t="s">
        <v>36</v>
      </c>
      <c r="C26" s="4" t="s">
        <v>14</v>
      </c>
      <c r="D26" s="4">
        <v>47</v>
      </c>
      <c r="E26" s="4">
        <v>79</v>
      </c>
      <c r="F26" s="4">
        <v>99</v>
      </c>
      <c r="G26" s="4">
        <v>5</v>
      </c>
      <c r="H26">
        <f t="shared" si="0"/>
        <v>10.531914893617021</v>
      </c>
      <c r="I26">
        <f t="shared" si="1"/>
        <v>6</v>
      </c>
      <c r="J26">
        <f t="shared" si="2"/>
        <v>1.6808510638297873</v>
      </c>
    </row>
  </sheetData>
  <autoFilter ref="I2:I26" xr:uid="{5135ADE4-4F4C-4C94-9160-24A5BF2F70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</dc:creator>
  <cp:lastModifiedBy>Manish kumar</cp:lastModifiedBy>
  <dcterms:created xsi:type="dcterms:W3CDTF">2025-07-17T10:59:22Z</dcterms:created>
  <dcterms:modified xsi:type="dcterms:W3CDTF">2025-07-18T09:19:45Z</dcterms:modified>
</cp:coreProperties>
</file>