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ohnson/Documents/"/>
    </mc:Choice>
  </mc:AlternateContent>
  <xr:revisionPtr revIDLastSave="0" documentId="8_{825C2E0F-ECDA-AD4D-A976-B9A377884245}" xr6:coauthVersionLast="47" xr6:coauthVersionMax="47" xr10:uidLastSave="{00000000-0000-0000-0000-000000000000}"/>
  <bookViews>
    <workbookView xWindow="0" yWindow="920" windowWidth="28800" windowHeight="17040" xr2:uid="{A4AB474A-2473-B64A-B3B8-DCFB7E211337}"/>
  </bookViews>
  <sheets>
    <sheet name="Coord Test (2)" sheetId="4" r:id="rId1"/>
    <sheet name="Coord Test" sheetId="3" r:id="rId2"/>
    <sheet name="Actual" sheetId="2" r:id="rId3"/>
    <sheet name="Sheet1" sheetId="1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G37" i="1"/>
  <c r="F37" i="1"/>
  <c r="D33" i="1"/>
  <c r="C33" i="1"/>
  <c r="B33" i="1"/>
  <c r="A33" i="1"/>
  <c r="F33" i="1" s="1"/>
  <c r="I37" i="1" l="1"/>
  <c r="J37" i="1" s="1"/>
  <c r="H32" i="1"/>
  <c r="C43" i="4"/>
  <c r="K37" i="1" l="1"/>
  <c r="P2" i="5"/>
  <c r="M2" i="5"/>
  <c r="O2" i="5"/>
  <c r="N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2" i="5"/>
  <c r="R2" i="5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2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2" i="4"/>
  <c r="Q2" i="5" l="1"/>
  <c r="H68" i="4"/>
  <c r="J68" i="4" s="1"/>
  <c r="D68" i="4"/>
  <c r="F68" i="4" s="1"/>
  <c r="C68" i="4"/>
  <c r="E68" i="4" s="1"/>
  <c r="H67" i="4"/>
  <c r="D67" i="4"/>
  <c r="F67" i="4" s="1"/>
  <c r="C67" i="4"/>
  <c r="E67" i="4" s="1"/>
  <c r="L66" i="4"/>
  <c r="H66" i="4"/>
  <c r="J66" i="4" s="1"/>
  <c r="P66" i="4" s="1"/>
  <c r="E66" i="4"/>
  <c r="D66" i="4"/>
  <c r="F66" i="4" s="1"/>
  <c r="C66" i="4"/>
  <c r="B66" i="4" s="1"/>
  <c r="P65" i="4"/>
  <c r="L65" i="4"/>
  <c r="J65" i="4"/>
  <c r="H65" i="4"/>
  <c r="D65" i="4"/>
  <c r="F65" i="4" s="1"/>
  <c r="C65" i="4"/>
  <c r="E65" i="4" s="1"/>
  <c r="J64" i="4"/>
  <c r="P64" i="4" s="1"/>
  <c r="H64" i="4"/>
  <c r="D64" i="4"/>
  <c r="F64" i="4" s="1"/>
  <c r="C64" i="4"/>
  <c r="E64" i="4" s="1"/>
  <c r="B64" i="4"/>
  <c r="K64" i="4" s="1"/>
  <c r="L63" i="4"/>
  <c r="H63" i="4"/>
  <c r="F63" i="4"/>
  <c r="D63" i="4"/>
  <c r="C63" i="4"/>
  <c r="E63" i="4" s="1"/>
  <c r="P62" i="4"/>
  <c r="H62" i="4"/>
  <c r="J62" i="4" s="1"/>
  <c r="D62" i="4"/>
  <c r="F62" i="4" s="1"/>
  <c r="C62" i="4"/>
  <c r="L62" i="4" s="1"/>
  <c r="J61" i="4"/>
  <c r="P61" i="4" s="1"/>
  <c r="H61" i="4"/>
  <c r="D61" i="4"/>
  <c r="F61" i="4" s="1"/>
  <c r="C61" i="4"/>
  <c r="E61" i="4" s="1"/>
  <c r="L60" i="4"/>
  <c r="H60" i="4"/>
  <c r="J60" i="4" s="1"/>
  <c r="D60" i="4"/>
  <c r="F60" i="4" s="1"/>
  <c r="C60" i="4"/>
  <c r="E60" i="4" s="1"/>
  <c r="B60" i="4"/>
  <c r="L59" i="4"/>
  <c r="H59" i="4"/>
  <c r="D59" i="4"/>
  <c r="F59" i="4" s="1"/>
  <c r="C59" i="4"/>
  <c r="E59" i="4" s="1"/>
  <c r="L58" i="4"/>
  <c r="H58" i="4"/>
  <c r="J58" i="4" s="1"/>
  <c r="P58" i="4" s="1"/>
  <c r="D58" i="4"/>
  <c r="F58" i="4" s="1"/>
  <c r="C58" i="4"/>
  <c r="B58" i="4" s="1"/>
  <c r="H57" i="4"/>
  <c r="D57" i="4"/>
  <c r="F57" i="4" s="1"/>
  <c r="C57" i="4"/>
  <c r="E57" i="4" s="1"/>
  <c r="J56" i="4"/>
  <c r="H56" i="4"/>
  <c r="D56" i="4"/>
  <c r="F56" i="4" s="1"/>
  <c r="C56" i="4"/>
  <c r="E56" i="4" s="1"/>
  <c r="L55" i="4"/>
  <c r="H55" i="4"/>
  <c r="F55" i="4"/>
  <c r="D55" i="4"/>
  <c r="C55" i="4"/>
  <c r="E55" i="4" s="1"/>
  <c r="B55" i="4"/>
  <c r="L54" i="4"/>
  <c r="H54" i="4"/>
  <c r="J54" i="4" s="1"/>
  <c r="P54" i="4" s="1"/>
  <c r="D54" i="4"/>
  <c r="F54" i="4" s="1"/>
  <c r="C54" i="4"/>
  <c r="E54" i="4" s="1"/>
  <c r="L53" i="4"/>
  <c r="J53" i="4"/>
  <c r="P53" i="4" s="1"/>
  <c r="H53" i="4"/>
  <c r="D53" i="4"/>
  <c r="F53" i="4" s="1"/>
  <c r="C53" i="4"/>
  <c r="E53" i="4" s="1"/>
  <c r="K52" i="4"/>
  <c r="J52" i="4"/>
  <c r="H52" i="4"/>
  <c r="D52" i="4"/>
  <c r="F52" i="4" s="1"/>
  <c r="C52" i="4"/>
  <c r="E52" i="4" s="1"/>
  <c r="B52" i="4"/>
  <c r="H51" i="4"/>
  <c r="F51" i="4"/>
  <c r="D51" i="4"/>
  <c r="C51" i="4"/>
  <c r="E51" i="4" s="1"/>
  <c r="B51" i="4"/>
  <c r="K51" i="4" s="1"/>
  <c r="P50" i="4"/>
  <c r="H50" i="4"/>
  <c r="J50" i="4" s="1"/>
  <c r="E50" i="4"/>
  <c r="D50" i="4"/>
  <c r="F50" i="4" s="1"/>
  <c r="C50" i="4"/>
  <c r="B50" i="4" s="1"/>
  <c r="J49" i="4"/>
  <c r="P49" i="4" s="1"/>
  <c r="H49" i="4"/>
  <c r="D49" i="4"/>
  <c r="F49" i="4" s="1"/>
  <c r="C49" i="4"/>
  <c r="E49" i="4" s="1"/>
  <c r="L48" i="4"/>
  <c r="H48" i="4"/>
  <c r="D48" i="4"/>
  <c r="F48" i="4" s="1"/>
  <c r="C48" i="4"/>
  <c r="E48" i="4" s="1"/>
  <c r="B48" i="4"/>
  <c r="L47" i="4"/>
  <c r="H47" i="4"/>
  <c r="F47" i="4"/>
  <c r="E47" i="4"/>
  <c r="D47" i="4"/>
  <c r="C47" i="4"/>
  <c r="B47" i="4"/>
  <c r="K47" i="4" s="1"/>
  <c r="H46" i="4"/>
  <c r="J46" i="4" s="1"/>
  <c r="P46" i="4" s="1"/>
  <c r="D46" i="4"/>
  <c r="F46" i="4" s="1"/>
  <c r="C46" i="4"/>
  <c r="E46" i="4" s="1"/>
  <c r="L45" i="4"/>
  <c r="J45" i="4"/>
  <c r="H45" i="4"/>
  <c r="P45" i="4" s="1"/>
  <c r="D45" i="4"/>
  <c r="F45" i="4" s="1"/>
  <c r="C45" i="4"/>
  <c r="E45" i="4" s="1"/>
  <c r="L44" i="4"/>
  <c r="H44" i="4"/>
  <c r="F44" i="4"/>
  <c r="D44" i="4"/>
  <c r="C44" i="4"/>
  <c r="E44" i="4" s="1"/>
  <c r="B44" i="4"/>
  <c r="K44" i="4" s="1"/>
  <c r="L43" i="4"/>
  <c r="H43" i="4"/>
  <c r="F43" i="4"/>
  <c r="E43" i="4"/>
  <c r="D43" i="4"/>
  <c r="B43" i="4"/>
  <c r="K43" i="4" s="1"/>
  <c r="P42" i="4"/>
  <c r="L42" i="4"/>
  <c r="H42" i="4"/>
  <c r="J42" i="4" s="1"/>
  <c r="D42" i="4"/>
  <c r="F42" i="4" s="1"/>
  <c r="C42" i="4"/>
  <c r="E42" i="4" s="1"/>
  <c r="H41" i="4"/>
  <c r="D41" i="4"/>
  <c r="F41" i="4" s="1"/>
  <c r="C41" i="4"/>
  <c r="E41" i="4" s="1"/>
  <c r="B41" i="4"/>
  <c r="L40" i="4"/>
  <c r="H40" i="4"/>
  <c r="F40" i="4"/>
  <c r="D40" i="4"/>
  <c r="C40" i="4"/>
  <c r="E40" i="4" s="1"/>
  <c r="B40" i="4"/>
  <c r="K40" i="4" s="1"/>
  <c r="L39" i="4"/>
  <c r="H39" i="4"/>
  <c r="F39" i="4"/>
  <c r="E39" i="4"/>
  <c r="D39" i="4"/>
  <c r="C39" i="4"/>
  <c r="B39" i="4"/>
  <c r="K39" i="4" s="1"/>
  <c r="H38" i="4"/>
  <c r="J38" i="4" s="1"/>
  <c r="P38" i="4" s="1"/>
  <c r="D38" i="4"/>
  <c r="F38" i="4" s="1"/>
  <c r="C38" i="4"/>
  <c r="E38" i="4" s="1"/>
  <c r="L37" i="4"/>
  <c r="H37" i="4"/>
  <c r="D37" i="4"/>
  <c r="F37" i="4" s="1"/>
  <c r="C37" i="4"/>
  <c r="E37" i="4" s="1"/>
  <c r="L36" i="4"/>
  <c r="H36" i="4"/>
  <c r="D36" i="4"/>
  <c r="F36" i="4" s="1"/>
  <c r="C36" i="4"/>
  <c r="E36" i="4" s="1"/>
  <c r="B36" i="4"/>
  <c r="K36" i="4" s="1"/>
  <c r="H35" i="4"/>
  <c r="F35" i="4"/>
  <c r="D35" i="4"/>
  <c r="C35" i="4"/>
  <c r="L35" i="4" s="1"/>
  <c r="B35" i="4"/>
  <c r="K35" i="4" s="1"/>
  <c r="H34" i="4"/>
  <c r="J34" i="4" s="1"/>
  <c r="P34" i="4" s="1"/>
  <c r="F34" i="4"/>
  <c r="E34" i="4"/>
  <c r="D34" i="4"/>
  <c r="C34" i="4"/>
  <c r="L34" i="4" s="1"/>
  <c r="B34" i="4"/>
  <c r="L33" i="4"/>
  <c r="J33" i="4"/>
  <c r="P33" i="4" s="1"/>
  <c r="H33" i="4"/>
  <c r="D33" i="4"/>
  <c r="F33" i="4" s="1"/>
  <c r="C33" i="4"/>
  <c r="E33" i="4" s="1"/>
  <c r="B33" i="4"/>
  <c r="M33" i="4" s="1"/>
  <c r="L32" i="4"/>
  <c r="H32" i="4"/>
  <c r="J32" i="4" s="1"/>
  <c r="D32" i="4"/>
  <c r="F32" i="4" s="1"/>
  <c r="C32" i="4"/>
  <c r="E32" i="4" s="1"/>
  <c r="B32" i="4"/>
  <c r="K32" i="4" s="1"/>
  <c r="H31" i="4"/>
  <c r="D31" i="4"/>
  <c r="F31" i="4" s="1"/>
  <c r="C31" i="4"/>
  <c r="B31" i="4" s="1"/>
  <c r="H30" i="4"/>
  <c r="J30" i="4" s="1"/>
  <c r="P30" i="4" s="1"/>
  <c r="F30" i="4"/>
  <c r="D30" i="4"/>
  <c r="C30" i="4"/>
  <c r="L30" i="4" s="1"/>
  <c r="B30" i="4"/>
  <c r="J29" i="4"/>
  <c r="P29" i="4" s="1"/>
  <c r="H29" i="4"/>
  <c r="D29" i="4"/>
  <c r="F29" i="4" s="1"/>
  <c r="C29" i="4"/>
  <c r="E29" i="4" s="1"/>
  <c r="B29" i="4"/>
  <c r="M29" i="4" s="1"/>
  <c r="L28" i="4"/>
  <c r="H28" i="4"/>
  <c r="J28" i="4" s="1"/>
  <c r="D28" i="4"/>
  <c r="F28" i="4" s="1"/>
  <c r="C28" i="4"/>
  <c r="E28" i="4" s="1"/>
  <c r="B28" i="4"/>
  <c r="K28" i="4" s="1"/>
  <c r="H27" i="4"/>
  <c r="D27" i="4"/>
  <c r="F27" i="4" s="1"/>
  <c r="C27" i="4"/>
  <c r="B27" i="4" s="1"/>
  <c r="H26" i="4"/>
  <c r="J26" i="4" s="1"/>
  <c r="P26" i="4" s="1"/>
  <c r="F26" i="4"/>
  <c r="D26" i="4"/>
  <c r="C26" i="4"/>
  <c r="L26" i="4" s="1"/>
  <c r="B26" i="4"/>
  <c r="L25" i="4"/>
  <c r="H25" i="4"/>
  <c r="J25" i="4" s="1"/>
  <c r="P25" i="4" s="1"/>
  <c r="D25" i="4"/>
  <c r="F25" i="4" s="1"/>
  <c r="C25" i="4"/>
  <c r="E25" i="4" s="1"/>
  <c r="J24" i="4"/>
  <c r="H24" i="4"/>
  <c r="D24" i="4"/>
  <c r="F24" i="4" s="1"/>
  <c r="C24" i="4"/>
  <c r="E24" i="4" s="1"/>
  <c r="J23" i="4"/>
  <c r="H23" i="4"/>
  <c r="D23" i="4"/>
  <c r="F23" i="4" s="1"/>
  <c r="C23" i="4"/>
  <c r="E23" i="4" s="1"/>
  <c r="L22" i="4"/>
  <c r="H22" i="4"/>
  <c r="J22" i="4" s="1"/>
  <c r="P22" i="4" s="1"/>
  <c r="E22" i="4"/>
  <c r="D22" i="4"/>
  <c r="F22" i="4" s="1"/>
  <c r="C22" i="4"/>
  <c r="B22" i="4"/>
  <c r="L21" i="4"/>
  <c r="H21" i="4"/>
  <c r="J21" i="4" s="1"/>
  <c r="P21" i="4" s="1"/>
  <c r="D21" i="4"/>
  <c r="F21" i="4" s="1"/>
  <c r="C21" i="4"/>
  <c r="E21" i="4" s="1"/>
  <c r="B21" i="4"/>
  <c r="M21" i="4" s="1"/>
  <c r="L20" i="4"/>
  <c r="H20" i="4"/>
  <c r="J20" i="4" s="1"/>
  <c r="F20" i="4"/>
  <c r="D20" i="4"/>
  <c r="C20" i="4"/>
  <c r="E20" i="4" s="1"/>
  <c r="B20" i="4"/>
  <c r="K20" i="4" s="1"/>
  <c r="L19" i="4"/>
  <c r="H19" i="4"/>
  <c r="E19" i="4"/>
  <c r="D19" i="4"/>
  <c r="F19" i="4" s="1"/>
  <c r="C19" i="4"/>
  <c r="B19" i="4"/>
  <c r="K19" i="4" s="1"/>
  <c r="L18" i="4"/>
  <c r="H18" i="4"/>
  <c r="J18" i="4" s="1"/>
  <c r="P18" i="4" s="1"/>
  <c r="D18" i="4"/>
  <c r="F18" i="4" s="1"/>
  <c r="C18" i="4"/>
  <c r="B18" i="4" s="1"/>
  <c r="H17" i="4"/>
  <c r="J17" i="4" s="1"/>
  <c r="P17" i="4" s="1"/>
  <c r="D17" i="4"/>
  <c r="F17" i="4" s="1"/>
  <c r="C17" i="4"/>
  <c r="E17" i="4" s="1"/>
  <c r="J16" i="4"/>
  <c r="H16" i="4"/>
  <c r="D16" i="4"/>
  <c r="F16" i="4" s="1"/>
  <c r="C16" i="4"/>
  <c r="J15" i="4"/>
  <c r="H15" i="4"/>
  <c r="E15" i="4"/>
  <c r="D15" i="4"/>
  <c r="F15" i="4" s="1"/>
  <c r="C15" i="4"/>
  <c r="L15" i="4" s="1"/>
  <c r="H14" i="4"/>
  <c r="J14" i="4" s="1"/>
  <c r="D14" i="4"/>
  <c r="F14" i="4" s="1"/>
  <c r="C14" i="4"/>
  <c r="H13" i="4"/>
  <c r="J13" i="4" s="1"/>
  <c r="P13" i="4" s="1"/>
  <c r="D13" i="4"/>
  <c r="F13" i="4" s="1"/>
  <c r="C13" i="4"/>
  <c r="E13" i="4" s="1"/>
  <c r="J12" i="4"/>
  <c r="H12" i="4"/>
  <c r="D12" i="4"/>
  <c r="F12" i="4" s="1"/>
  <c r="C12" i="4"/>
  <c r="E12" i="4" s="1"/>
  <c r="H11" i="4"/>
  <c r="J11" i="4" s="1"/>
  <c r="D11" i="4"/>
  <c r="F11" i="4" s="1"/>
  <c r="C11" i="4"/>
  <c r="E11" i="4" s="1"/>
  <c r="P10" i="4"/>
  <c r="L10" i="4"/>
  <c r="H10" i="4"/>
  <c r="J10" i="4" s="1"/>
  <c r="D10" i="4"/>
  <c r="F10" i="4" s="1"/>
  <c r="C10" i="4"/>
  <c r="H9" i="4"/>
  <c r="J9" i="4" s="1"/>
  <c r="P9" i="4" s="1"/>
  <c r="D9" i="4"/>
  <c r="F9" i="4" s="1"/>
  <c r="C9" i="4"/>
  <c r="E9" i="4" s="1"/>
  <c r="J8" i="4"/>
  <c r="H8" i="4"/>
  <c r="D8" i="4"/>
  <c r="F8" i="4" s="1"/>
  <c r="C8" i="4"/>
  <c r="H7" i="4"/>
  <c r="F7" i="4"/>
  <c r="E7" i="4"/>
  <c r="D7" i="4"/>
  <c r="C7" i="4"/>
  <c r="L7" i="4" s="1"/>
  <c r="B7" i="4"/>
  <c r="H6" i="4"/>
  <c r="J6" i="4" s="1"/>
  <c r="P6" i="4" s="1"/>
  <c r="D6" i="4"/>
  <c r="F6" i="4" s="1"/>
  <c r="C6" i="4"/>
  <c r="E6" i="4" s="1"/>
  <c r="J5" i="4"/>
  <c r="P5" i="4" s="1"/>
  <c r="H5" i="4"/>
  <c r="D5" i="4"/>
  <c r="F5" i="4" s="1"/>
  <c r="C5" i="4"/>
  <c r="E5" i="4" s="1"/>
  <c r="J4" i="4"/>
  <c r="H4" i="4"/>
  <c r="D4" i="4"/>
  <c r="F4" i="4" s="1"/>
  <c r="C4" i="4"/>
  <c r="B4" i="4" s="1"/>
  <c r="H3" i="4"/>
  <c r="J3" i="4" s="1"/>
  <c r="F3" i="4"/>
  <c r="D3" i="4"/>
  <c r="C3" i="4"/>
  <c r="L3" i="4" s="1"/>
  <c r="B3" i="4"/>
  <c r="H2" i="4"/>
  <c r="J2" i="4" s="1"/>
  <c r="D2" i="4"/>
  <c r="F2" i="4" s="1"/>
  <c r="C2" i="4"/>
  <c r="B2" i="4"/>
  <c r="P20" i="3"/>
  <c r="P44" i="3"/>
  <c r="M41" i="3"/>
  <c r="M62" i="3"/>
  <c r="L10" i="3"/>
  <c r="O10" i="3" s="1"/>
  <c r="L23" i="3"/>
  <c r="O23" i="3" s="1"/>
  <c r="L30" i="3"/>
  <c r="O30" i="3" s="1"/>
  <c r="L41" i="3"/>
  <c r="O41" i="3" s="1"/>
  <c r="L42" i="3"/>
  <c r="O42" i="3" s="1"/>
  <c r="L51" i="3"/>
  <c r="O51" i="3" s="1"/>
  <c r="L53" i="3"/>
  <c r="O53" i="3" s="1"/>
  <c r="L55" i="3"/>
  <c r="O55" i="3" s="1"/>
  <c r="L61" i="3"/>
  <c r="O61" i="3" s="1"/>
  <c r="L62" i="3"/>
  <c r="O62" i="3" s="1"/>
  <c r="L63" i="3"/>
  <c r="O63" i="3" s="1"/>
  <c r="L66" i="3"/>
  <c r="O66" i="3" s="1"/>
  <c r="K11" i="3"/>
  <c r="K39" i="3"/>
  <c r="K49" i="3"/>
  <c r="K51" i="3"/>
  <c r="K59" i="3"/>
  <c r="J3" i="3"/>
  <c r="J4" i="3"/>
  <c r="J12" i="3"/>
  <c r="J13" i="3"/>
  <c r="J15" i="3"/>
  <c r="J20" i="3"/>
  <c r="J28" i="3"/>
  <c r="P28" i="3" s="1"/>
  <c r="J35" i="3"/>
  <c r="J36" i="3"/>
  <c r="J44" i="3"/>
  <c r="J45" i="3"/>
  <c r="J47" i="3"/>
  <c r="J52" i="3"/>
  <c r="J60" i="3"/>
  <c r="P60" i="3" s="1"/>
  <c r="J67" i="3"/>
  <c r="J68" i="3"/>
  <c r="H3" i="3"/>
  <c r="H4" i="3"/>
  <c r="P4" i="3" s="1"/>
  <c r="H5" i="3"/>
  <c r="H6" i="3"/>
  <c r="H7" i="3"/>
  <c r="H8" i="3"/>
  <c r="H9" i="3"/>
  <c r="H10" i="3"/>
  <c r="H11" i="3"/>
  <c r="J11" i="3" s="1"/>
  <c r="H12" i="3"/>
  <c r="P12" i="3" s="1"/>
  <c r="H13" i="3"/>
  <c r="H14" i="3"/>
  <c r="H15" i="3"/>
  <c r="H16" i="3"/>
  <c r="J16" i="3" s="1"/>
  <c r="H17" i="3"/>
  <c r="J17" i="3" s="1"/>
  <c r="H18" i="3"/>
  <c r="H19" i="3"/>
  <c r="J19" i="3" s="1"/>
  <c r="H20" i="3"/>
  <c r="H21" i="3"/>
  <c r="J21" i="3" s="1"/>
  <c r="H22" i="3"/>
  <c r="H23" i="3"/>
  <c r="H24" i="3"/>
  <c r="J24" i="3" s="1"/>
  <c r="H25" i="3"/>
  <c r="H26" i="3"/>
  <c r="H27" i="3"/>
  <c r="H28" i="3"/>
  <c r="H29" i="3"/>
  <c r="H30" i="3"/>
  <c r="H31" i="3"/>
  <c r="H32" i="3"/>
  <c r="H33" i="3"/>
  <c r="H34" i="3"/>
  <c r="H35" i="3"/>
  <c r="H36" i="3"/>
  <c r="P36" i="3" s="1"/>
  <c r="H37" i="3"/>
  <c r="H38" i="3"/>
  <c r="H39" i="3"/>
  <c r="H40" i="3"/>
  <c r="J40" i="3" s="1"/>
  <c r="H41" i="3"/>
  <c r="J41" i="3" s="1"/>
  <c r="H42" i="3"/>
  <c r="H43" i="3"/>
  <c r="J43" i="3" s="1"/>
  <c r="H44" i="3"/>
  <c r="H45" i="3"/>
  <c r="H46" i="3"/>
  <c r="H47" i="3"/>
  <c r="H48" i="3"/>
  <c r="H49" i="3"/>
  <c r="H50" i="3"/>
  <c r="H51" i="3"/>
  <c r="J51" i="3" s="1"/>
  <c r="H52" i="3"/>
  <c r="P52" i="3" s="1"/>
  <c r="H53" i="3"/>
  <c r="J53" i="3" s="1"/>
  <c r="H54" i="3"/>
  <c r="H55" i="3"/>
  <c r="H56" i="3"/>
  <c r="H57" i="3"/>
  <c r="H58" i="3"/>
  <c r="H59" i="3"/>
  <c r="H60" i="3"/>
  <c r="H61" i="3"/>
  <c r="H62" i="3"/>
  <c r="H63" i="3"/>
  <c r="H64" i="3"/>
  <c r="J64" i="3" s="1"/>
  <c r="H65" i="3"/>
  <c r="J65" i="3" s="1"/>
  <c r="H66" i="3"/>
  <c r="H67" i="3"/>
  <c r="H68" i="3"/>
  <c r="P68" i="3" s="1"/>
  <c r="H2" i="3"/>
  <c r="D68" i="3"/>
  <c r="F68" i="3" s="1"/>
  <c r="C68" i="3"/>
  <c r="B68" i="3"/>
  <c r="M68" i="3" s="1"/>
  <c r="E67" i="3"/>
  <c r="D67" i="3"/>
  <c r="F67" i="3" s="1"/>
  <c r="C67" i="3"/>
  <c r="B67" i="3" s="1"/>
  <c r="M67" i="3" s="1"/>
  <c r="D66" i="3"/>
  <c r="F66" i="3" s="1"/>
  <c r="C66" i="3"/>
  <c r="E66" i="3" s="1"/>
  <c r="D65" i="3"/>
  <c r="F65" i="3" s="1"/>
  <c r="C65" i="3"/>
  <c r="E65" i="3" s="1"/>
  <c r="D64" i="3"/>
  <c r="F64" i="3" s="1"/>
  <c r="C64" i="3"/>
  <c r="D63" i="3"/>
  <c r="F63" i="3" s="1"/>
  <c r="C63" i="3"/>
  <c r="E63" i="3" s="1"/>
  <c r="E62" i="3"/>
  <c r="D62" i="3"/>
  <c r="F62" i="3" s="1"/>
  <c r="C62" i="3"/>
  <c r="B62" i="3"/>
  <c r="K62" i="3" s="1"/>
  <c r="D61" i="3"/>
  <c r="F61" i="3" s="1"/>
  <c r="C61" i="3"/>
  <c r="E61" i="3" s="1"/>
  <c r="D60" i="3"/>
  <c r="F60" i="3" s="1"/>
  <c r="C60" i="3"/>
  <c r="B60" i="3"/>
  <c r="M60" i="3" s="1"/>
  <c r="D59" i="3"/>
  <c r="F59" i="3" s="1"/>
  <c r="C59" i="3"/>
  <c r="B59" i="3" s="1"/>
  <c r="M59" i="3" s="1"/>
  <c r="D58" i="3"/>
  <c r="F58" i="3" s="1"/>
  <c r="C58" i="3"/>
  <c r="E58" i="3" s="1"/>
  <c r="B58" i="3"/>
  <c r="D57" i="3"/>
  <c r="F57" i="3" s="1"/>
  <c r="C57" i="3"/>
  <c r="E57" i="3" s="1"/>
  <c r="D56" i="3"/>
  <c r="F56" i="3" s="1"/>
  <c r="C56" i="3"/>
  <c r="D55" i="3"/>
  <c r="F55" i="3" s="1"/>
  <c r="C55" i="3"/>
  <c r="E55" i="3" s="1"/>
  <c r="B55" i="3"/>
  <c r="M55" i="3" s="1"/>
  <c r="F54" i="3"/>
  <c r="E54" i="3"/>
  <c r="D54" i="3"/>
  <c r="C54" i="3"/>
  <c r="L54" i="3" s="1"/>
  <c r="O54" i="3" s="1"/>
  <c r="D53" i="3"/>
  <c r="F53" i="3" s="1"/>
  <c r="C53" i="3"/>
  <c r="E53" i="3" s="1"/>
  <c r="B53" i="3"/>
  <c r="K53" i="3" s="1"/>
  <c r="D52" i="3"/>
  <c r="F52" i="3" s="1"/>
  <c r="C52" i="3"/>
  <c r="E51" i="3"/>
  <c r="D51" i="3"/>
  <c r="F51" i="3" s="1"/>
  <c r="C51" i="3"/>
  <c r="B51" i="3" s="1"/>
  <c r="M51" i="3" s="1"/>
  <c r="D50" i="3"/>
  <c r="F50" i="3" s="1"/>
  <c r="C50" i="3"/>
  <c r="E50" i="3" s="1"/>
  <c r="B50" i="3"/>
  <c r="F49" i="3"/>
  <c r="D49" i="3"/>
  <c r="C49" i="3"/>
  <c r="B49" i="3" s="1"/>
  <c r="M49" i="3" s="1"/>
  <c r="D48" i="3"/>
  <c r="F48" i="3" s="1"/>
  <c r="C48" i="3"/>
  <c r="D47" i="3"/>
  <c r="F47" i="3" s="1"/>
  <c r="C47" i="3"/>
  <c r="E47" i="3" s="1"/>
  <c r="B47" i="3"/>
  <c r="M47" i="3" s="1"/>
  <c r="E46" i="3"/>
  <c r="D46" i="3"/>
  <c r="F46" i="3" s="1"/>
  <c r="C46" i="3"/>
  <c r="L46" i="3" s="1"/>
  <c r="O46" i="3" s="1"/>
  <c r="D45" i="3"/>
  <c r="F45" i="3" s="1"/>
  <c r="C45" i="3"/>
  <c r="E45" i="3" s="1"/>
  <c r="B45" i="3"/>
  <c r="M45" i="3" s="1"/>
  <c r="D44" i="3"/>
  <c r="F44" i="3" s="1"/>
  <c r="C44" i="3"/>
  <c r="B44" i="3"/>
  <c r="M44" i="3" s="1"/>
  <c r="D43" i="3"/>
  <c r="F43" i="3" s="1"/>
  <c r="C43" i="3"/>
  <c r="B43" i="3" s="1"/>
  <c r="M43" i="3" s="1"/>
  <c r="F42" i="3"/>
  <c r="D42" i="3"/>
  <c r="C42" i="3"/>
  <c r="B42" i="3" s="1"/>
  <c r="D41" i="3"/>
  <c r="F41" i="3" s="1"/>
  <c r="C41" i="3"/>
  <c r="B41" i="3" s="1"/>
  <c r="K41" i="3" s="1"/>
  <c r="Q41" i="3" s="1"/>
  <c r="D40" i="3"/>
  <c r="F40" i="3" s="1"/>
  <c r="C40" i="3"/>
  <c r="B40" i="3"/>
  <c r="M40" i="3" s="1"/>
  <c r="E39" i="3"/>
  <c r="D39" i="3"/>
  <c r="F39" i="3" s="1"/>
  <c r="C39" i="3"/>
  <c r="B39" i="3" s="1"/>
  <c r="M39" i="3" s="1"/>
  <c r="D38" i="3"/>
  <c r="F38" i="3" s="1"/>
  <c r="C38" i="3"/>
  <c r="B38" i="3" s="1"/>
  <c r="K38" i="3" s="1"/>
  <c r="D37" i="3"/>
  <c r="F37" i="3" s="1"/>
  <c r="C37" i="3"/>
  <c r="E37" i="3" s="1"/>
  <c r="B37" i="3"/>
  <c r="M37" i="3" s="1"/>
  <c r="F36" i="3"/>
  <c r="D36" i="3"/>
  <c r="C36" i="3"/>
  <c r="D35" i="3"/>
  <c r="F35" i="3" s="1"/>
  <c r="C35" i="3"/>
  <c r="B35" i="3" s="1"/>
  <c r="M35" i="3" s="1"/>
  <c r="D34" i="3"/>
  <c r="F34" i="3" s="1"/>
  <c r="C34" i="3"/>
  <c r="E34" i="3" s="1"/>
  <c r="D33" i="3"/>
  <c r="F33" i="3" s="1"/>
  <c r="C33" i="3"/>
  <c r="L33" i="3" s="1"/>
  <c r="O33" i="3" s="1"/>
  <c r="B33" i="3"/>
  <c r="K33" i="3" s="1"/>
  <c r="D32" i="3"/>
  <c r="F32" i="3" s="1"/>
  <c r="C32" i="3"/>
  <c r="B32" i="3" s="1"/>
  <c r="F31" i="3"/>
  <c r="D31" i="3"/>
  <c r="C31" i="3"/>
  <c r="E31" i="3" s="1"/>
  <c r="B31" i="3"/>
  <c r="M31" i="3" s="1"/>
  <c r="E30" i="3"/>
  <c r="D30" i="3"/>
  <c r="F30" i="3" s="1"/>
  <c r="C30" i="3"/>
  <c r="B30" i="3" s="1"/>
  <c r="K30" i="3" s="1"/>
  <c r="D29" i="3"/>
  <c r="F29" i="3" s="1"/>
  <c r="C29" i="3"/>
  <c r="E29" i="3" s="1"/>
  <c r="E28" i="3"/>
  <c r="D28" i="3"/>
  <c r="F28" i="3" s="1"/>
  <c r="C28" i="3"/>
  <c r="D27" i="3"/>
  <c r="F27" i="3" s="1"/>
  <c r="C27" i="3"/>
  <c r="B27" i="3" s="1"/>
  <c r="M27" i="3" s="1"/>
  <c r="D26" i="3"/>
  <c r="F26" i="3" s="1"/>
  <c r="C26" i="3"/>
  <c r="E26" i="3" s="1"/>
  <c r="B26" i="3"/>
  <c r="F25" i="3"/>
  <c r="E25" i="3"/>
  <c r="D25" i="3"/>
  <c r="C25" i="3"/>
  <c r="L25" i="3" s="1"/>
  <c r="O25" i="3" s="1"/>
  <c r="D24" i="3"/>
  <c r="F24" i="3" s="1"/>
  <c r="C24" i="3"/>
  <c r="L24" i="3" s="1"/>
  <c r="O24" i="3" s="1"/>
  <c r="B24" i="3"/>
  <c r="M24" i="3" s="1"/>
  <c r="D23" i="3"/>
  <c r="F23" i="3" s="1"/>
  <c r="C23" i="3"/>
  <c r="E23" i="3" s="1"/>
  <c r="B23" i="3"/>
  <c r="M23" i="3" s="1"/>
  <c r="E22" i="3"/>
  <c r="D22" i="3"/>
  <c r="F22" i="3" s="1"/>
  <c r="C22" i="3"/>
  <c r="B22" i="3" s="1"/>
  <c r="K22" i="3" s="1"/>
  <c r="S22" i="3" s="1"/>
  <c r="D21" i="3"/>
  <c r="F21" i="3" s="1"/>
  <c r="C21" i="3"/>
  <c r="E21" i="3" s="1"/>
  <c r="B21" i="3"/>
  <c r="K21" i="3" s="1"/>
  <c r="E20" i="3"/>
  <c r="D20" i="3"/>
  <c r="F20" i="3" s="1"/>
  <c r="C20" i="3"/>
  <c r="D19" i="3"/>
  <c r="F19" i="3" s="1"/>
  <c r="C19" i="3"/>
  <c r="B19" i="3" s="1"/>
  <c r="M19" i="3" s="1"/>
  <c r="D18" i="3"/>
  <c r="F18" i="3" s="1"/>
  <c r="C18" i="3"/>
  <c r="E18" i="3" s="1"/>
  <c r="F17" i="3"/>
  <c r="D17" i="3"/>
  <c r="C17" i="3"/>
  <c r="E17" i="3" s="1"/>
  <c r="B17" i="3"/>
  <c r="M17" i="3" s="1"/>
  <c r="D16" i="3"/>
  <c r="F16" i="3" s="1"/>
  <c r="C16" i="3"/>
  <c r="F15" i="3"/>
  <c r="D15" i="3"/>
  <c r="C15" i="3"/>
  <c r="E15" i="3" s="1"/>
  <c r="D14" i="3"/>
  <c r="F14" i="3" s="1"/>
  <c r="C14" i="3"/>
  <c r="B14" i="3" s="1"/>
  <c r="K14" i="3" s="1"/>
  <c r="S14" i="3" s="1"/>
  <c r="D13" i="3"/>
  <c r="F13" i="3" s="1"/>
  <c r="C13" i="3"/>
  <c r="E13" i="3" s="1"/>
  <c r="D12" i="3"/>
  <c r="F12" i="3" s="1"/>
  <c r="C12" i="3"/>
  <c r="D11" i="3"/>
  <c r="F11" i="3" s="1"/>
  <c r="C11" i="3"/>
  <c r="B11" i="3" s="1"/>
  <c r="M11" i="3" s="1"/>
  <c r="D10" i="3"/>
  <c r="F10" i="3" s="1"/>
  <c r="C10" i="3"/>
  <c r="E10" i="3" s="1"/>
  <c r="B10" i="3"/>
  <c r="D9" i="3"/>
  <c r="F9" i="3" s="1"/>
  <c r="C9" i="3"/>
  <c r="B9" i="3" s="1"/>
  <c r="D8" i="3"/>
  <c r="F8" i="3" s="1"/>
  <c r="C8" i="3"/>
  <c r="B8" i="3"/>
  <c r="M8" i="3" s="1"/>
  <c r="D7" i="3"/>
  <c r="F7" i="3" s="1"/>
  <c r="C7" i="3"/>
  <c r="E7" i="3" s="1"/>
  <c r="B7" i="3"/>
  <c r="M7" i="3" s="1"/>
  <c r="D6" i="3"/>
  <c r="F6" i="3" s="1"/>
  <c r="C6" i="3"/>
  <c r="B6" i="3" s="1"/>
  <c r="K6" i="3" s="1"/>
  <c r="S6" i="3" s="1"/>
  <c r="D5" i="3"/>
  <c r="F5" i="3" s="1"/>
  <c r="C5" i="3"/>
  <c r="E5" i="3" s="1"/>
  <c r="B5" i="3"/>
  <c r="M5" i="3" s="1"/>
  <c r="F4" i="3"/>
  <c r="E4" i="3"/>
  <c r="D4" i="3"/>
  <c r="C4" i="3"/>
  <c r="D3" i="3"/>
  <c r="F3" i="3" s="1"/>
  <c r="C3" i="3"/>
  <c r="B3" i="3" s="1"/>
  <c r="M3" i="3" s="1"/>
  <c r="D2" i="3"/>
  <c r="F2" i="3" s="1"/>
  <c r="C2" i="3"/>
  <c r="B2" i="3"/>
  <c r="M2" i="3" s="1"/>
  <c r="O39" i="2"/>
  <c r="P56" i="3" l="1"/>
  <c r="M32" i="3"/>
  <c r="K32" i="3"/>
  <c r="S21" i="3"/>
  <c r="R41" i="3"/>
  <c r="K9" i="3"/>
  <c r="M9" i="3"/>
  <c r="M4" i="4"/>
  <c r="O4" i="4"/>
  <c r="K4" i="4"/>
  <c r="J57" i="3"/>
  <c r="P57" i="3" s="1"/>
  <c r="J25" i="3"/>
  <c r="P25" i="3" s="1"/>
  <c r="K40" i="3"/>
  <c r="K19" i="3"/>
  <c r="S19" i="3" s="1"/>
  <c r="K8" i="3"/>
  <c r="S8" i="3" s="1"/>
  <c r="L31" i="3"/>
  <c r="O31" i="3" s="1"/>
  <c r="L21" i="3"/>
  <c r="O21" i="3" s="1"/>
  <c r="Q62" i="3"/>
  <c r="M21" i="3"/>
  <c r="Q21" i="3" s="1"/>
  <c r="R21" i="3" s="1"/>
  <c r="P65" i="3"/>
  <c r="P24" i="3"/>
  <c r="M27" i="4"/>
  <c r="O27" i="4"/>
  <c r="K27" i="4"/>
  <c r="E16" i="3"/>
  <c r="L16" i="3"/>
  <c r="O16" i="3" s="1"/>
  <c r="Q68" i="3"/>
  <c r="J56" i="3"/>
  <c r="K60" i="3"/>
  <c r="K17" i="3"/>
  <c r="K7" i="3"/>
  <c r="S7" i="3" s="1"/>
  <c r="L19" i="3"/>
  <c r="O19" i="3" s="1"/>
  <c r="L9" i="3"/>
  <c r="O9" i="3" s="1"/>
  <c r="M38" i="3"/>
  <c r="Q38" i="3" s="1"/>
  <c r="R38" i="3" s="1"/>
  <c r="P64" i="3"/>
  <c r="P41" i="3"/>
  <c r="E4" i="4"/>
  <c r="L4" i="4"/>
  <c r="M50" i="4"/>
  <c r="O50" i="4"/>
  <c r="B12" i="3"/>
  <c r="L12" i="3"/>
  <c r="O12" i="3" s="1"/>
  <c r="K26" i="3"/>
  <c r="S26" i="3" s="1"/>
  <c r="M26" i="3"/>
  <c r="B36" i="3"/>
  <c r="L36" i="3"/>
  <c r="O36" i="3" s="1"/>
  <c r="K58" i="3"/>
  <c r="M58" i="3"/>
  <c r="E68" i="3"/>
  <c r="L68" i="3"/>
  <c r="P55" i="3"/>
  <c r="P47" i="3"/>
  <c r="P15" i="3"/>
  <c r="J55" i="3"/>
  <c r="J33" i="3"/>
  <c r="P33" i="3" s="1"/>
  <c r="J23" i="3"/>
  <c r="P23" i="3" s="1"/>
  <c r="K2" i="3"/>
  <c r="K37" i="3"/>
  <c r="K27" i="3"/>
  <c r="S27" i="3" s="1"/>
  <c r="K5" i="3"/>
  <c r="L50" i="3"/>
  <c r="O50" i="3" s="1"/>
  <c r="L39" i="3"/>
  <c r="O39" i="3" s="1"/>
  <c r="L29" i="3"/>
  <c r="O29" i="3" s="1"/>
  <c r="L18" i="3"/>
  <c r="O18" i="3" s="1"/>
  <c r="L7" i="3"/>
  <c r="O7" i="3" s="1"/>
  <c r="M14" i="3"/>
  <c r="P40" i="3"/>
  <c r="P17" i="3"/>
  <c r="P2" i="4"/>
  <c r="L5" i="4"/>
  <c r="M31" i="4"/>
  <c r="O31" i="4"/>
  <c r="K31" i="4"/>
  <c r="K50" i="3"/>
  <c r="M50" i="3"/>
  <c r="E2" i="3"/>
  <c r="L2" i="3"/>
  <c r="O2" i="3" s="1"/>
  <c r="E12" i="3"/>
  <c r="B15" i="3"/>
  <c r="B29" i="3"/>
  <c r="E33" i="3"/>
  <c r="E38" i="3"/>
  <c r="E43" i="3"/>
  <c r="B46" i="3"/>
  <c r="B48" i="3"/>
  <c r="L48" i="3"/>
  <c r="O48" i="3" s="1"/>
  <c r="B61" i="3"/>
  <c r="B63" i="3"/>
  <c r="B66" i="3"/>
  <c r="J62" i="3"/>
  <c r="P62" i="3" s="1"/>
  <c r="J54" i="3"/>
  <c r="P54" i="3"/>
  <c r="J46" i="3"/>
  <c r="P46" i="3" s="1"/>
  <c r="J38" i="3"/>
  <c r="P38" i="3"/>
  <c r="J30" i="3"/>
  <c r="P30" i="3" s="1"/>
  <c r="J22" i="3"/>
  <c r="P22" i="3"/>
  <c r="J14" i="3"/>
  <c r="P14" i="3" s="1"/>
  <c r="J6" i="3"/>
  <c r="P6" i="3"/>
  <c r="J32" i="3"/>
  <c r="P32" i="3" s="1"/>
  <c r="K68" i="3"/>
  <c r="K47" i="3"/>
  <c r="Q47" i="3" s="1"/>
  <c r="R47" i="3" s="1"/>
  <c r="L59" i="3"/>
  <c r="O59" i="3" s="1"/>
  <c r="L49" i="3"/>
  <c r="O49" i="3" s="1"/>
  <c r="L38" i="3"/>
  <c r="O38" i="3" s="1"/>
  <c r="L27" i="3"/>
  <c r="O27" i="3" s="1"/>
  <c r="L17" i="3"/>
  <c r="O17" i="3" s="1"/>
  <c r="L6" i="3"/>
  <c r="O6" i="3" s="1"/>
  <c r="M33" i="3"/>
  <c r="Q33" i="3" s="1"/>
  <c r="P16" i="3"/>
  <c r="M3" i="4"/>
  <c r="O3" i="4"/>
  <c r="B10" i="4"/>
  <c r="E10" i="4"/>
  <c r="E9" i="3"/>
  <c r="E14" i="3"/>
  <c r="K10" i="3"/>
  <c r="S10" i="3" s="1"/>
  <c r="M10" i="3"/>
  <c r="B20" i="3"/>
  <c r="L20" i="3"/>
  <c r="O20" i="3" s="1"/>
  <c r="E36" i="3"/>
  <c r="Q39" i="3"/>
  <c r="Q51" i="3"/>
  <c r="P53" i="3"/>
  <c r="P45" i="3"/>
  <c r="P29" i="3"/>
  <c r="P21" i="3"/>
  <c r="P13" i="3"/>
  <c r="J63" i="3"/>
  <c r="P63" i="3" s="1"/>
  <c r="J31" i="3"/>
  <c r="P31" i="3" s="1"/>
  <c r="J9" i="3"/>
  <c r="P9" i="3" s="1"/>
  <c r="K67" i="3"/>
  <c r="K45" i="3"/>
  <c r="K35" i="3"/>
  <c r="Q35" i="3" s="1"/>
  <c r="R35" i="3" s="1"/>
  <c r="K24" i="3"/>
  <c r="S24" i="3" s="1"/>
  <c r="K3" i="3"/>
  <c r="S3" i="3" s="1"/>
  <c r="L58" i="3"/>
  <c r="O58" i="3" s="1"/>
  <c r="L47" i="3"/>
  <c r="O47" i="3" s="1"/>
  <c r="L37" i="3"/>
  <c r="O37" i="3" s="1"/>
  <c r="L26" i="3"/>
  <c r="O26" i="3" s="1"/>
  <c r="L15" i="3"/>
  <c r="O15" i="3" s="1"/>
  <c r="L5" i="3"/>
  <c r="O5" i="3" s="1"/>
  <c r="M53" i="3"/>
  <c r="Q53" i="3" s="1"/>
  <c r="R53" i="3" s="1"/>
  <c r="M30" i="3"/>
  <c r="Q30" i="3" s="1"/>
  <c r="E8" i="4"/>
  <c r="L8" i="4"/>
  <c r="B8" i="4"/>
  <c r="E14" i="4"/>
  <c r="B14" i="4"/>
  <c r="M18" i="4"/>
  <c r="O18" i="4"/>
  <c r="M66" i="4"/>
  <c r="O66" i="4"/>
  <c r="Q7" i="3"/>
  <c r="E8" i="3"/>
  <c r="L8" i="3"/>
  <c r="O8" i="3" s="1"/>
  <c r="B13" i="3"/>
  <c r="B25" i="3"/>
  <c r="Q27" i="3"/>
  <c r="B34" i="3"/>
  <c r="K42" i="3"/>
  <c r="M42" i="3"/>
  <c r="E44" i="3"/>
  <c r="L44" i="3"/>
  <c r="O44" i="3" s="1"/>
  <c r="B54" i="3"/>
  <c r="B56" i="3"/>
  <c r="L56" i="3"/>
  <c r="O56" i="3" s="1"/>
  <c r="J61" i="3"/>
  <c r="P61" i="3" s="1"/>
  <c r="J29" i="3"/>
  <c r="J8" i="3"/>
  <c r="P8" i="3" s="1"/>
  <c r="K55" i="3"/>
  <c r="Q55" i="3" s="1"/>
  <c r="R55" i="3" s="1"/>
  <c r="K44" i="3"/>
  <c r="Q44" i="3" s="1"/>
  <c r="R44" i="3" s="1"/>
  <c r="K23" i="3"/>
  <c r="S23" i="3" s="1"/>
  <c r="L67" i="3"/>
  <c r="O67" i="3" s="1"/>
  <c r="L57" i="3"/>
  <c r="O57" i="3" s="1"/>
  <c r="L35" i="3"/>
  <c r="O35" i="3" s="1"/>
  <c r="L14" i="3"/>
  <c r="O14" i="3" s="1"/>
  <c r="L3" i="3"/>
  <c r="O3" i="3" s="1"/>
  <c r="M6" i="3"/>
  <c r="Q6" i="3" s="1"/>
  <c r="R6" i="3" s="1"/>
  <c r="B5" i="4"/>
  <c r="E16" i="4"/>
  <c r="B16" i="4"/>
  <c r="L16" i="4"/>
  <c r="E40" i="3"/>
  <c r="L40" i="3"/>
  <c r="O40" i="3" s="1"/>
  <c r="E60" i="3"/>
  <c r="L60" i="3"/>
  <c r="O60" i="3" s="1"/>
  <c r="Q67" i="3"/>
  <c r="P67" i="3"/>
  <c r="P51" i="3"/>
  <c r="P43" i="3"/>
  <c r="P35" i="3"/>
  <c r="P27" i="3"/>
  <c r="P19" i="3"/>
  <c r="P11" i="3"/>
  <c r="J49" i="3"/>
  <c r="P49" i="3" s="1"/>
  <c r="J39" i="3"/>
  <c r="P39" i="3" s="1"/>
  <c r="J7" i="3"/>
  <c r="P7" i="3" s="1"/>
  <c r="K43" i="3"/>
  <c r="Q43" i="3" s="1"/>
  <c r="R43" i="3" s="1"/>
  <c r="S11" i="3"/>
  <c r="L45" i="3"/>
  <c r="O45" i="3" s="1"/>
  <c r="L34" i="3"/>
  <c r="O34" i="3" s="1"/>
  <c r="L13" i="3"/>
  <c r="O13" i="3" s="1"/>
  <c r="M2" i="4"/>
  <c r="O2" i="4"/>
  <c r="M7" i="4"/>
  <c r="O7" i="4"/>
  <c r="Q40" i="4"/>
  <c r="E52" i="3"/>
  <c r="L52" i="3"/>
  <c r="O52" i="3" s="1"/>
  <c r="B4" i="3"/>
  <c r="L4" i="3"/>
  <c r="O4" i="3" s="1"/>
  <c r="Q23" i="3"/>
  <c r="E32" i="3"/>
  <c r="L32" i="3"/>
  <c r="O32" i="3" s="1"/>
  <c r="B64" i="3"/>
  <c r="L64" i="3"/>
  <c r="O64" i="3" s="1"/>
  <c r="P3" i="3"/>
  <c r="E6" i="3"/>
  <c r="Q11" i="3"/>
  <c r="B16" i="3"/>
  <c r="B18" i="3"/>
  <c r="B28" i="3"/>
  <c r="L28" i="3"/>
  <c r="O28" i="3" s="1"/>
  <c r="E42" i="3"/>
  <c r="E49" i="3"/>
  <c r="B52" i="3"/>
  <c r="E59" i="3"/>
  <c r="J66" i="3"/>
  <c r="P66" i="3" s="1"/>
  <c r="P58" i="3"/>
  <c r="J58" i="3"/>
  <c r="P50" i="3"/>
  <c r="J50" i="3"/>
  <c r="J42" i="3"/>
  <c r="P42" i="3" s="1"/>
  <c r="J34" i="3"/>
  <c r="P34" i="3" s="1"/>
  <c r="P26" i="3"/>
  <c r="J26" i="3"/>
  <c r="P18" i="3"/>
  <c r="J18" i="3"/>
  <c r="J10" i="3"/>
  <c r="P10" i="3" s="1"/>
  <c r="J2" i="3"/>
  <c r="P2" i="3" s="1"/>
  <c r="J59" i="3"/>
  <c r="P59" i="3" s="1"/>
  <c r="J48" i="3"/>
  <c r="P48" i="3" s="1"/>
  <c r="J37" i="3"/>
  <c r="P37" i="3" s="1"/>
  <c r="J27" i="3"/>
  <c r="J5" i="3"/>
  <c r="P5" i="3" s="1"/>
  <c r="K31" i="3"/>
  <c r="Q31" i="3" s="1"/>
  <c r="L65" i="3"/>
  <c r="O65" i="3" s="1"/>
  <c r="L43" i="3"/>
  <c r="O43" i="3" s="1"/>
  <c r="L22" i="3"/>
  <c r="O22" i="3" s="1"/>
  <c r="L11" i="3"/>
  <c r="O11" i="3" s="1"/>
  <c r="M22" i="3"/>
  <c r="L2" i="4"/>
  <c r="E2" i="4"/>
  <c r="L14" i="4"/>
  <c r="M58" i="4"/>
  <c r="O58" i="4"/>
  <c r="B9" i="4"/>
  <c r="P12" i="4"/>
  <c r="B15" i="4"/>
  <c r="E18" i="4"/>
  <c r="B23" i="4"/>
  <c r="L23" i="4"/>
  <c r="L24" i="4"/>
  <c r="E27" i="4"/>
  <c r="E31" i="4"/>
  <c r="E35" i="4"/>
  <c r="B42" i="4"/>
  <c r="E58" i="4"/>
  <c r="B62" i="4"/>
  <c r="B68" i="4"/>
  <c r="E3" i="4"/>
  <c r="P4" i="4"/>
  <c r="L6" i="4"/>
  <c r="B24" i="4"/>
  <c r="E26" i="4"/>
  <c r="E30" i="4"/>
  <c r="J37" i="4"/>
  <c r="P37" i="4" s="1"/>
  <c r="L38" i="4"/>
  <c r="L46" i="4"/>
  <c r="B49" i="4"/>
  <c r="B56" i="4"/>
  <c r="B61" i="4"/>
  <c r="B67" i="4"/>
  <c r="M22" i="4"/>
  <c r="O22" i="4"/>
  <c r="P36" i="4"/>
  <c r="M39" i="4"/>
  <c r="Q39" i="4" s="1"/>
  <c r="O39" i="4"/>
  <c r="M40" i="4"/>
  <c r="O40" i="4"/>
  <c r="K41" i="4"/>
  <c r="O41" i="4"/>
  <c r="M47" i="4"/>
  <c r="Q47" i="4" s="1"/>
  <c r="O47" i="4"/>
  <c r="M48" i="4"/>
  <c r="Q48" i="4" s="1"/>
  <c r="O48" i="4"/>
  <c r="M55" i="4"/>
  <c r="Q55" i="4" s="1"/>
  <c r="O55" i="4"/>
  <c r="M60" i="4"/>
  <c r="O60" i="4"/>
  <c r="L11" i="4"/>
  <c r="L12" i="4"/>
  <c r="M19" i="4"/>
  <c r="Q19" i="4" s="1"/>
  <c r="O19" i="4"/>
  <c r="M20" i="4"/>
  <c r="Q20" i="4" s="1"/>
  <c r="R20" i="4" s="1"/>
  <c r="O20" i="4"/>
  <c r="K21" i="4"/>
  <c r="O21" i="4"/>
  <c r="L29" i="4"/>
  <c r="Q29" i="4" s="1"/>
  <c r="R29" i="4" s="1"/>
  <c r="J36" i="4"/>
  <c r="J44" i="4"/>
  <c r="P44" i="4" s="1"/>
  <c r="L52" i="4"/>
  <c r="J57" i="4"/>
  <c r="P57" i="4" s="1"/>
  <c r="B59" i="4"/>
  <c r="E62" i="4"/>
  <c r="B6" i="4"/>
  <c r="B11" i="4"/>
  <c r="B12" i="4"/>
  <c r="B13" i="4"/>
  <c r="L27" i="4"/>
  <c r="L31" i="4"/>
  <c r="B38" i="4"/>
  <c r="B46" i="4"/>
  <c r="L50" i="4"/>
  <c r="L51" i="4"/>
  <c r="B53" i="4"/>
  <c r="B54" i="4"/>
  <c r="P56" i="4"/>
  <c r="L64" i="4"/>
  <c r="P8" i="4"/>
  <c r="P16" i="4"/>
  <c r="P24" i="4"/>
  <c r="M35" i="4"/>
  <c r="Q35" i="4" s="1"/>
  <c r="O35" i="4"/>
  <c r="M52" i="4"/>
  <c r="Q52" i="4" s="1"/>
  <c r="O52" i="4"/>
  <c r="M26" i="4"/>
  <c r="O26" i="4"/>
  <c r="M28" i="4"/>
  <c r="Q28" i="4" s="1"/>
  <c r="O28" i="4"/>
  <c r="K29" i="4"/>
  <c r="O29" i="4"/>
  <c r="M30" i="4"/>
  <c r="O30" i="4"/>
  <c r="M32" i="4"/>
  <c r="Q32" i="4" s="1"/>
  <c r="O32" i="4"/>
  <c r="K33" i="4"/>
  <c r="O33" i="4"/>
  <c r="M34" i="4"/>
  <c r="O34" i="4"/>
  <c r="M36" i="4"/>
  <c r="Q36" i="4" s="1"/>
  <c r="R36" i="4" s="1"/>
  <c r="O36" i="4"/>
  <c r="J41" i="4"/>
  <c r="P41" i="4" s="1"/>
  <c r="M44" i="4"/>
  <c r="Q44" i="4" s="1"/>
  <c r="O44" i="4"/>
  <c r="J48" i="4"/>
  <c r="P48" i="4" s="1"/>
  <c r="M51" i="4"/>
  <c r="O51" i="4"/>
  <c r="M64" i="4"/>
  <c r="Q64" i="4" s="1"/>
  <c r="R64" i="4" s="1"/>
  <c r="O64" i="4"/>
  <c r="L68" i="4"/>
  <c r="P14" i="4"/>
  <c r="P20" i="4"/>
  <c r="J40" i="4"/>
  <c r="P40" i="4" s="1"/>
  <c r="R40" i="4" s="1"/>
  <c r="M43" i="4"/>
  <c r="O43" i="4"/>
  <c r="K48" i="4"/>
  <c r="K55" i="4"/>
  <c r="L56" i="4"/>
  <c r="K60" i="4"/>
  <c r="B63" i="4"/>
  <c r="L67" i="4"/>
  <c r="Q43" i="4"/>
  <c r="R68" i="3"/>
  <c r="R67" i="3"/>
  <c r="R51" i="3"/>
  <c r="R27" i="3"/>
  <c r="R11" i="3"/>
  <c r="J55" i="4"/>
  <c r="P55" i="4" s="1"/>
  <c r="R55" i="4" s="1"/>
  <c r="J67" i="4"/>
  <c r="P67" i="4" s="1"/>
  <c r="J7" i="4"/>
  <c r="P7" i="4" s="1"/>
  <c r="B37" i="4"/>
  <c r="O37" i="4" s="1"/>
  <c r="J47" i="4"/>
  <c r="P47" i="4" s="1"/>
  <c r="R47" i="4" s="1"/>
  <c r="P68" i="4"/>
  <c r="L17" i="4"/>
  <c r="L57" i="4"/>
  <c r="J59" i="4"/>
  <c r="P59" i="4" s="1"/>
  <c r="J39" i="4"/>
  <c r="P39" i="4" s="1"/>
  <c r="R39" i="4" s="1"/>
  <c r="Q33" i="4"/>
  <c r="R33" i="4"/>
  <c r="J35" i="4"/>
  <c r="P35" i="4" s="1"/>
  <c r="L13" i="4"/>
  <c r="P23" i="4"/>
  <c r="B25" i="4"/>
  <c r="O25" i="4" s="1"/>
  <c r="J27" i="4"/>
  <c r="P27" i="4" s="1"/>
  <c r="J31" i="4"/>
  <c r="P31" i="4" s="1"/>
  <c r="L41" i="4"/>
  <c r="B45" i="4"/>
  <c r="O45" i="4" s="1"/>
  <c r="P60" i="4"/>
  <c r="B65" i="4"/>
  <c r="O65" i="4" s="1"/>
  <c r="L9" i="4"/>
  <c r="M13" i="4"/>
  <c r="Q21" i="4"/>
  <c r="R21" i="4" s="1"/>
  <c r="M41" i="4"/>
  <c r="Q41" i="4" s="1"/>
  <c r="J43" i="4"/>
  <c r="P43" i="4" s="1"/>
  <c r="L49" i="4"/>
  <c r="J51" i="4"/>
  <c r="P51" i="4" s="1"/>
  <c r="P11" i="4"/>
  <c r="P3" i="4"/>
  <c r="R3" i="4" s="1"/>
  <c r="K8" i="4"/>
  <c r="M9" i="4"/>
  <c r="P15" i="4"/>
  <c r="B17" i="4"/>
  <c r="O17" i="4" s="1"/>
  <c r="J19" i="4"/>
  <c r="P19" i="4" s="1"/>
  <c r="R19" i="4" s="1"/>
  <c r="P28" i="4"/>
  <c r="P32" i="4"/>
  <c r="P52" i="4"/>
  <c r="B57" i="4"/>
  <c r="O57" i="4" s="1"/>
  <c r="Q60" i="4"/>
  <c r="L61" i="4"/>
  <c r="J63" i="4"/>
  <c r="P63" i="4" s="1"/>
  <c r="K3" i="4"/>
  <c r="Q3" i="4" s="1"/>
  <c r="K7" i="4"/>
  <c r="Q7" i="4" s="1"/>
  <c r="K2" i="4"/>
  <c r="Q2" i="4" s="1"/>
  <c r="R2" i="4" s="1"/>
  <c r="K6" i="4"/>
  <c r="K10" i="4"/>
  <c r="K14" i="4"/>
  <c r="K18" i="4"/>
  <c r="Q18" i="4" s="1"/>
  <c r="R18" i="4" s="1"/>
  <c r="K22" i="4"/>
  <c r="Q22" i="4" s="1"/>
  <c r="R22" i="4" s="1"/>
  <c r="K26" i="4"/>
  <c r="Q26" i="4" s="1"/>
  <c r="R26" i="4" s="1"/>
  <c r="K30" i="4"/>
  <c r="Q30" i="4" s="1"/>
  <c r="R30" i="4" s="1"/>
  <c r="K34" i="4"/>
  <c r="Q34" i="4" s="1"/>
  <c r="R34" i="4" s="1"/>
  <c r="K38" i="4"/>
  <c r="K42" i="4"/>
  <c r="K46" i="4"/>
  <c r="K50" i="4"/>
  <c r="K54" i="4"/>
  <c r="K58" i="4"/>
  <c r="Q58" i="4" s="1"/>
  <c r="R58" i="4" s="1"/>
  <c r="K62" i="4"/>
  <c r="K66" i="4"/>
  <c r="Q66" i="4" s="1"/>
  <c r="R66" i="4" s="1"/>
  <c r="E48" i="3"/>
  <c r="E64" i="3"/>
  <c r="E3" i="3"/>
  <c r="E41" i="3"/>
  <c r="E24" i="3"/>
  <c r="B57" i="3"/>
  <c r="B65" i="3"/>
  <c r="E19" i="3"/>
  <c r="E27" i="3"/>
  <c r="E56" i="3"/>
  <c r="E11" i="3"/>
  <c r="E35" i="3"/>
  <c r="B21" i="1"/>
  <c r="H17" i="1"/>
  <c r="H16" i="1"/>
  <c r="H15" i="1"/>
  <c r="H14" i="1"/>
  <c r="H13" i="1"/>
  <c r="K2" i="1"/>
  <c r="I2" i="1"/>
  <c r="L2" i="1"/>
  <c r="H2" i="1"/>
  <c r="E2" i="1"/>
  <c r="N2" i="1" s="1"/>
  <c r="R59" i="3" l="1"/>
  <c r="R4" i="4"/>
  <c r="R33" i="3"/>
  <c r="R44" i="4"/>
  <c r="R48" i="4"/>
  <c r="R31" i="3"/>
  <c r="M63" i="4"/>
  <c r="O63" i="4"/>
  <c r="K63" i="4"/>
  <c r="M11" i="4"/>
  <c r="Q11" i="4" s="1"/>
  <c r="O11" i="4"/>
  <c r="K11" i="4"/>
  <c r="K49" i="4"/>
  <c r="O49" i="4"/>
  <c r="K18" i="3"/>
  <c r="S18" i="3" s="1"/>
  <c r="M18" i="3"/>
  <c r="Q18" i="3" s="1"/>
  <c r="R18" i="3" s="1"/>
  <c r="K5" i="4"/>
  <c r="Q5" i="4" s="1"/>
  <c r="R5" i="4" s="1"/>
  <c r="O5" i="4"/>
  <c r="M5" i="4"/>
  <c r="K54" i="3"/>
  <c r="M54" i="3"/>
  <c r="K13" i="3"/>
  <c r="M13" i="3"/>
  <c r="Q40" i="3"/>
  <c r="R40" i="3" s="1"/>
  <c r="S9" i="3"/>
  <c r="Q9" i="3"/>
  <c r="R9" i="3" s="1"/>
  <c r="M6" i="4"/>
  <c r="Q6" i="4" s="1"/>
  <c r="R6" i="4" s="1"/>
  <c r="O6" i="4"/>
  <c r="M16" i="3"/>
  <c r="K16" i="3"/>
  <c r="S16" i="3" s="1"/>
  <c r="M48" i="3"/>
  <c r="K48" i="3"/>
  <c r="Q24" i="3"/>
  <c r="R24" i="3" s="1"/>
  <c r="M36" i="3"/>
  <c r="Q36" i="3" s="1"/>
  <c r="R36" i="3" s="1"/>
  <c r="K36" i="3"/>
  <c r="R62" i="3"/>
  <c r="Q60" i="3"/>
  <c r="R60" i="3" s="1"/>
  <c r="R52" i="4"/>
  <c r="M46" i="4"/>
  <c r="O46" i="4"/>
  <c r="M68" i="4"/>
  <c r="K68" i="4"/>
  <c r="R23" i="3"/>
  <c r="M14" i="4"/>
  <c r="O14" i="4"/>
  <c r="Q45" i="3"/>
  <c r="R45" i="3" s="1"/>
  <c r="R39" i="3"/>
  <c r="K46" i="3"/>
  <c r="M46" i="3"/>
  <c r="Q26" i="3"/>
  <c r="R26" i="3" s="1"/>
  <c r="Q32" i="3"/>
  <c r="R32" i="3" s="1"/>
  <c r="Q38" i="4"/>
  <c r="R38" i="4" s="1"/>
  <c r="M65" i="3"/>
  <c r="K65" i="3"/>
  <c r="Q65" i="3" s="1"/>
  <c r="R65" i="3" s="1"/>
  <c r="M49" i="4"/>
  <c r="M38" i="4"/>
  <c r="O38" i="4"/>
  <c r="M59" i="4"/>
  <c r="Q59" i="4" s="1"/>
  <c r="O59" i="4"/>
  <c r="K59" i="4"/>
  <c r="M62" i="4"/>
  <c r="Q62" i="4" s="1"/>
  <c r="R62" i="4" s="1"/>
  <c r="O62" i="4"/>
  <c r="M23" i="4"/>
  <c r="O23" i="4"/>
  <c r="K23" i="4"/>
  <c r="M52" i="3"/>
  <c r="K52" i="3"/>
  <c r="Q42" i="3"/>
  <c r="R42" i="3" s="1"/>
  <c r="Q8" i="3"/>
  <c r="R8" i="3" s="1"/>
  <c r="Q27" i="4"/>
  <c r="Q4" i="4"/>
  <c r="K57" i="3"/>
  <c r="M57" i="3"/>
  <c r="R32" i="4"/>
  <c r="M4" i="3"/>
  <c r="Q4" i="3" s="1"/>
  <c r="R4" i="3" s="1"/>
  <c r="K4" i="3"/>
  <c r="S4" i="3" s="1"/>
  <c r="Q3" i="3"/>
  <c r="R3" i="3" s="1"/>
  <c r="M8" i="4"/>
  <c r="Q8" i="4" s="1"/>
  <c r="R8" i="4" s="1"/>
  <c r="O8" i="4"/>
  <c r="Q50" i="3"/>
  <c r="R50" i="3" s="1"/>
  <c r="S5" i="3"/>
  <c r="Q5" i="3"/>
  <c r="R5" i="3" s="1"/>
  <c r="Q19" i="3"/>
  <c r="R19" i="3" s="1"/>
  <c r="S17" i="3"/>
  <c r="Q17" i="3"/>
  <c r="R17" i="3" s="1"/>
  <c r="R28" i="4"/>
  <c r="R41" i="4"/>
  <c r="R59" i="4"/>
  <c r="M67" i="4"/>
  <c r="O67" i="4"/>
  <c r="K67" i="4"/>
  <c r="M42" i="4"/>
  <c r="O42" i="4"/>
  <c r="M15" i="4"/>
  <c r="O15" i="4"/>
  <c r="K15" i="4"/>
  <c r="Q59" i="3"/>
  <c r="K34" i="3"/>
  <c r="M34" i="3"/>
  <c r="R7" i="3"/>
  <c r="M20" i="3"/>
  <c r="K20" i="3"/>
  <c r="S20" i="3" s="1"/>
  <c r="K66" i="3"/>
  <c r="M66" i="3"/>
  <c r="Q66" i="3" s="1"/>
  <c r="R66" i="3" s="1"/>
  <c r="Q58" i="3"/>
  <c r="R58" i="3" s="1"/>
  <c r="Q49" i="3"/>
  <c r="R49" i="3" s="1"/>
  <c r="Q42" i="4"/>
  <c r="R42" i="4" s="1"/>
  <c r="R27" i="4"/>
  <c r="Q50" i="4"/>
  <c r="R50" i="4" s="1"/>
  <c r="Q51" i="4"/>
  <c r="R51" i="4" s="1"/>
  <c r="M54" i="4"/>
  <c r="Q54" i="4" s="1"/>
  <c r="R54" i="4" s="1"/>
  <c r="O54" i="4"/>
  <c r="K13" i="4"/>
  <c r="Q13" i="4" s="1"/>
  <c r="R13" i="4" s="1"/>
  <c r="O13" i="4"/>
  <c r="K61" i="4"/>
  <c r="O61" i="4"/>
  <c r="M61" i="4"/>
  <c r="M24" i="4"/>
  <c r="O24" i="4"/>
  <c r="K24" i="4"/>
  <c r="Q24" i="4" s="1"/>
  <c r="R24" i="4" s="1"/>
  <c r="Q22" i="3"/>
  <c r="R22" i="3" s="1"/>
  <c r="M16" i="4"/>
  <c r="O16" i="4"/>
  <c r="K16" i="4"/>
  <c r="Q10" i="3"/>
  <c r="R10" i="3" s="1"/>
  <c r="M63" i="3"/>
  <c r="K63" i="3"/>
  <c r="M29" i="3"/>
  <c r="K29" i="3"/>
  <c r="Q14" i="3"/>
  <c r="R14" i="3" s="1"/>
  <c r="Q37" i="3"/>
  <c r="R37" i="3" s="1"/>
  <c r="Q46" i="4"/>
  <c r="R46" i="4" s="1"/>
  <c r="Q14" i="4"/>
  <c r="R14" i="4" s="1"/>
  <c r="Q61" i="4"/>
  <c r="R61" i="4" s="1"/>
  <c r="R11" i="4"/>
  <c r="R35" i="4"/>
  <c r="K53" i="4"/>
  <c r="O53" i="4"/>
  <c r="M53" i="4"/>
  <c r="M12" i="4"/>
  <c r="O12" i="4"/>
  <c r="K12" i="4"/>
  <c r="Q12" i="4" s="1"/>
  <c r="R12" i="4" s="1"/>
  <c r="M56" i="4"/>
  <c r="O56" i="4"/>
  <c r="K56" i="4"/>
  <c r="K9" i="4"/>
  <c r="Q9" i="4" s="1"/>
  <c r="R9" i="4" s="1"/>
  <c r="O9" i="4"/>
  <c r="M28" i="3"/>
  <c r="K28" i="3"/>
  <c r="M64" i="3"/>
  <c r="K64" i="3"/>
  <c r="M56" i="3"/>
  <c r="Q56" i="3" s="1"/>
  <c r="R56" i="3" s="1"/>
  <c r="K56" i="3"/>
  <c r="M25" i="3"/>
  <c r="K25" i="3"/>
  <c r="R30" i="3"/>
  <c r="M10" i="4"/>
  <c r="Q10" i="4" s="1"/>
  <c r="R10" i="4" s="1"/>
  <c r="O10" i="4"/>
  <c r="M61" i="3"/>
  <c r="K61" i="3"/>
  <c r="Q61" i="3" s="1"/>
  <c r="R61" i="3" s="1"/>
  <c r="M15" i="3"/>
  <c r="K15" i="3"/>
  <c r="S15" i="3" s="1"/>
  <c r="Q31" i="4"/>
  <c r="R31" i="4" s="1"/>
  <c r="S2" i="3"/>
  <c r="Q2" i="3"/>
  <c r="R2" i="3" s="1"/>
  <c r="M12" i="3"/>
  <c r="K12" i="3"/>
  <c r="S12" i="3" s="1"/>
  <c r="R43" i="4"/>
  <c r="R7" i="4"/>
  <c r="K37" i="4"/>
  <c r="M37" i="4"/>
  <c r="K57" i="4"/>
  <c r="M57" i="4"/>
  <c r="R60" i="4"/>
  <c r="K17" i="4"/>
  <c r="M17" i="4"/>
  <c r="K25" i="4"/>
  <c r="M25" i="4"/>
  <c r="K65" i="4"/>
  <c r="M65" i="4"/>
  <c r="K45" i="4"/>
  <c r="M45" i="4"/>
  <c r="B13" i="1"/>
  <c r="C13" i="1" s="1"/>
  <c r="M2" i="1"/>
  <c r="H5" i="1" s="1"/>
  <c r="H6" i="1"/>
  <c r="H8" i="1"/>
  <c r="F37" i="2"/>
  <c r="F38" i="2"/>
  <c r="F39" i="2"/>
  <c r="F41" i="2"/>
  <c r="F45" i="2"/>
  <c r="F46" i="2"/>
  <c r="F47" i="2"/>
  <c r="F49" i="2"/>
  <c r="F53" i="2"/>
  <c r="F54" i="2"/>
  <c r="F55" i="2"/>
  <c r="F57" i="2"/>
  <c r="F61" i="2"/>
  <c r="F62" i="2"/>
  <c r="F63" i="2"/>
  <c r="F65" i="2"/>
  <c r="F2" i="2"/>
  <c r="E35" i="2"/>
  <c r="G38" i="2"/>
  <c r="D35" i="2"/>
  <c r="F35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6" i="2"/>
  <c r="F36" i="2" s="1"/>
  <c r="D37" i="2"/>
  <c r="D38" i="2"/>
  <c r="D39" i="2"/>
  <c r="D40" i="2"/>
  <c r="F40" i="2" s="1"/>
  <c r="D41" i="2"/>
  <c r="D42" i="2"/>
  <c r="F42" i="2" s="1"/>
  <c r="D43" i="2"/>
  <c r="F43" i="2" s="1"/>
  <c r="D44" i="2"/>
  <c r="F44" i="2" s="1"/>
  <c r="D45" i="2"/>
  <c r="D46" i="2"/>
  <c r="D47" i="2"/>
  <c r="D48" i="2"/>
  <c r="F48" i="2" s="1"/>
  <c r="D49" i="2"/>
  <c r="D50" i="2"/>
  <c r="F50" i="2" s="1"/>
  <c r="D51" i="2"/>
  <c r="F51" i="2" s="1"/>
  <c r="D52" i="2"/>
  <c r="F52" i="2" s="1"/>
  <c r="D53" i="2"/>
  <c r="D54" i="2"/>
  <c r="D55" i="2"/>
  <c r="D56" i="2"/>
  <c r="F56" i="2" s="1"/>
  <c r="D57" i="2"/>
  <c r="D58" i="2"/>
  <c r="F58" i="2" s="1"/>
  <c r="D59" i="2"/>
  <c r="F59" i="2" s="1"/>
  <c r="D60" i="2"/>
  <c r="F60" i="2" s="1"/>
  <c r="D61" i="2"/>
  <c r="D62" i="2"/>
  <c r="D63" i="2"/>
  <c r="D64" i="2"/>
  <c r="F64" i="2" s="1"/>
  <c r="D65" i="2"/>
  <c r="D66" i="2"/>
  <c r="F66" i="2" s="1"/>
  <c r="D67" i="2"/>
  <c r="F67" i="2" s="1"/>
  <c r="D68" i="2"/>
  <c r="F68" i="2" s="1"/>
  <c r="D2" i="2"/>
  <c r="C35" i="2"/>
  <c r="B35" i="2" s="1"/>
  <c r="Q52" i="3" l="1"/>
  <c r="R52" i="3" s="1"/>
  <c r="Q48" i="3"/>
  <c r="R48" i="3" s="1"/>
  <c r="Q12" i="3"/>
  <c r="R12" i="3" s="1"/>
  <c r="Q64" i="3"/>
  <c r="R64" i="3" s="1"/>
  <c r="Q63" i="3"/>
  <c r="R63" i="3" s="1"/>
  <c r="Q15" i="4"/>
  <c r="R15" i="4" s="1"/>
  <c r="Q20" i="3"/>
  <c r="R20" i="3" s="1"/>
  <c r="Q57" i="3"/>
  <c r="R57" i="3" s="1"/>
  <c r="Q16" i="3"/>
  <c r="R16" i="3" s="1"/>
  <c r="Q63" i="4"/>
  <c r="R63" i="4" s="1"/>
  <c r="Q28" i="3"/>
  <c r="R28" i="3" s="1"/>
  <c r="Q16" i="4"/>
  <c r="R16" i="4" s="1"/>
  <c r="Q23" i="4"/>
  <c r="R23" i="4" s="1"/>
  <c r="Q68" i="4"/>
  <c r="R68" i="4" s="1"/>
  <c r="S13" i="3"/>
  <c r="Q13" i="3"/>
  <c r="R13" i="3" s="1"/>
  <c r="S25" i="3"/>
  <c r="Q25" i="3"/>
  <c r="R25" i="3" s="1"/>
  <c r="Q34" i="3"/>
  <c r="R34" i="3" s="1"/>
  <c r="Q46" i="3"/>
  <c r="R46" i="3" s="1"/>
  <c r="Q54" i="3"/>
  <c r="R54" i="3" s="1"/>
  <c r="Q49" i="4"/>
  <c r="R49" i="4" s="1"/>
  <c r="Q25" i="4"/>
  <c r="R25" i="4" s="1"/>
  <c r="Q15" i="3"/>
  <c r="R15" i="3" s="1"/>
  <c r="Q56" i="4"/>
  <c r="R56" i="4" s="1"/>
  <c r="Q53" i="4"/>
  <c r="R53" i="4" s="1"/>
  <c r="Q29" i="3"/>
  <c r="R29" i="3" s="1"/>
  <c r="Q67" i="4"/>
  <c r="R67" i="4" s="1"/>
  <c r="Q57" i="4"/>
  <c r="R57" i="4" s="1"/>
  <c r="Q65" i="4"/>
  <c r="R65" i="4" s="1"/>
  <c r="Q17" i="4"/>
  <c r="R17" i="4" s="1"/>
  <c r="Q45" i="4"/>
  <c r="R45" i="4" s="1"/>
  <c r="Q37" i="4"/>
  <c r="R37" i="4" s="1"/>
  <c r="H7" i="1"/>
  <c r="B11" i="1" s="1"/>
  <c r="C11" i="1" s="1"/>
  <c r="C68" i="2"/>
  <c r="C67" i="2"/>
  <c r="E67" i="2" s="1"/>
  <c r="C66" i="2"/>
  <c r="C65" i="2"/>
  <c r="C64" i="2"/>
  <c r="E64" i="2" s="1"/>
  <c r="B64" i="2"/>
  <c r="C63" i="2"/>
  <c r="C62" i="2"/>
  <c r="C61" i="2"/>
  <c r="E61" i="2" s="1"/>
  <c r="C60" i="2"/>
  <c r="E60" i="2" s="1"/>
  <c r="B60" i="2"/>
  <c r="C59" i="2"/>
  <c r="E59" i="2" s="1"/>
  <c r="C58" i="2"/>
  <c r="C57" i="2"/>
  <c r="C56" i="2"/>
  <c r="E56" i="2" s="1"/>
  <c r="C55" i="2"/>
  <c r="C54" i="2"/>
  <c r="C53" i="2"/>
  <c r="C52" i="2"/>
  <c r="E52" i="2" s="1"/>
  <c r="C51" i="2"/>
  <c r="E51" i="2" s="1"/>
  <c r="C50" i="2"/>
  <c r="C49" i="2"/>
  <c r="C48" i="2"/>
  <c r="C47" i="2"/>
  <c r="C46" i="2"/>
  <c r="E46" i="2" s="1"/>
  <c r="B46" i="2"/>
  <c r="C45" i="2"/>
  <c r="E45" i="2" s="1"/>
  <c r="C44" i="2"/>
  <c r="C43" i="2"/>
  <c r="E43" i="2" s="1"/>
  <c r="C42" i="2"/>
  <c r="C41" i="2"/>
  <c r="C40" i="2"/>
  <c r="E40" i="2" s="1"/>
  <c r="C39" i="2"/>
  <c r="C38" i="2"/>
  <c r="E38" i="2" s="1"/>
  <c r="C37" i="2"/>
  <c r="E37" i="2" s="1"/>
  <c r="C36" i="2"/>
  <c r="E36" i="2" s="1"/>
  <c r="C34" i="2"/>
  <c r="E34" i="2" s="1"/>
  <c r="C33" i="2"/>
  <c r="C32" i="2"/>
  <c r="C31" i="2"/>
  <c r="E31" i="2" s="1"/>
  <c r="B31" i="2"/>
  <c r="C30" i="2"/>
  <c r="C29" i="2"/>
  <c r="C28" i="2"/>
  <c r="E28" i="2" s="1"/>
  <c r="C27" i="2"/>
  <c r="E27" i="2" s="1"/>
  <c r="C26" i="2"/>
  <c r="E26" i="2" s="1"/>
  <c r="C25" i="2"/>
  <c r="C24" i="2"/>
  <c r="C23" i="2"/>
  <c r="E23" i="2" s="1"/>
  <c r="C22" i="2"/>
  <c r="C21" i="2"/>
  <c r="C20" i="2"/>
  <c r="C19" i="2"/>
  <c r="E19" i="2" s="1"/>
  <c r="C18" i="2"/>
  <c r="E18" i="2" s="1"/>
  <c r="C17" i="2"/>
  <c r="C16" i="2"/>
  <c r="C15" i="2"/>
  <c r="C14" i="2"/>
  <c r="C13" i="2"/>
  <c r="E13" i="2" s="1"/>
  <c r="C12" i="2"/>
  <c r="E12" i="2" s="1"/>
  <c r="C11" i="2"/>
  <c r="C10" i="2"/>
  <c r="E10" i="2" s="1"/>
  <c r="C9" i="2"/>
  <c r="C8" i="2"/>
  <c r="C7" i="2"/>
  <c r="E7" i="2" s="1"/>
  <c r="C6" i="2"/>
  <c r="C5" i="2"/>
  <c r="E5" i="2" s="1"/>
  <c r="C4" i="2"/>
  <c r="E4" i="2" s="1"/>
  <c r="B4" i="2"/>
  <c r="C3" i="2"/>
  <c r="E3" i="2" s="1"/>
  <c r="C2" i="2"/>
  <c r="B20" i="2" l="1"/>
  <c r="E20" i="2"/>
  <c r="B42" i="2"/>
  <c r="E42" i="2"/>
  <c r="B49" i="2"/>
  <c r="E49" i="2"/>
  <c r="B57" i="2"/>
  <c r="E57" i="2"/>
  <c r="B21" i="2"/>
  <c r="E21" i="2"/>
  <c r="B50" i="2"/>
  <c r="E50" i="2"/>
  <c r="B58" i="2"/>
  <c r="E58" i="2"/>
  <c r="B14" i="2"/>
  <c r="E14" i="2"/>
  <c r="B22" i="2"/>
  <c r="E22" i="2"/>
  <c r="B29" i="2"/>
  <c r="E29" i="2"/>
  <c r="B37" i="2"/>
  <c r="B44" i="2"/>
  <c r="E44" i="2"/>
  <c r="B65" i="2"/>
  <c r="E65" i="2"/>
  <c r="B66" i="2"/>
  <c r="E66" i="2"/>
  <c r="B15" i="2"/>
  <c r="E15" i="2"/>
  <c r="B2" i="2"/>
  <c r="E2" i="2"/>
  <c r="B24" i="2"/>
  <c r="M42" i="2"/>
  <c r="E24" i="2"/>
  <c r="B53" i="2"/>
  <c r="E53" i="2"/>
  <c r="B16" i="2"/>
  <c r="E16" i="2"/>
  <c r="B17" i="2"/>
  <c r="E17" i="2"/>
  <c r="B25" i="2"/>
  <c r="K42" i="2"/>
  <c r="E25" i="2"/>
  <c r="B39" i="2"/>
  <c r="E39" i="2"/>
  <c r="B54" i="2"/>
  <c r="E54" i="2"/>
  <c r="B68" i="2"/>
  <c r="E68" i="2"/>
  <c r="B13" i="2"/>
  <c r="B8" i="2"/>
  <c r="E8" i="2"/>
  <c r="B11" i="2"/>
  <c r="E11" i="2"/>
  <c r="B32" i="2"/>
  <c r="E32" i="2"/>
  <c r="B47" i="2"/>
  <c r="E47" i="2"/>
  <c r="B55" i="2"/>
  <c r="E55" i="2"/>
  <c r="B62" i="2"/>
  <c r="E62" i="2"/>
  <c r="B6" i="2"/>
  <c r="E6" i="2"/>
  <c r="B30" i="2"/>
  <c r="E30" i="2"/>
  <c r="B9" i="2"/>
  <c r="E9" i="2"/>
  <c r="B27" i="2"/>
  <c r="B33" i="2"/>
  <c r="E33" i="2"/>
  <c r="B41" i="2"/>
  <c r="E41" i="2"/>
  <c r="B48" i="2"/>
  <c r="E48" i="2"/>
  <c r="B63" i="2"/>
  <c r="E63" i="2"/>
  <c r="B5" i="2"/>
  <c r="B19" i="2"/>
  <c r="B23" i="2"/>
  <c r="B28" i="2"/>
  <c r="B38" i="2"/>
  <c r="B52" i="2"/>
  <c r="B56" i="2"/>
  <c r="B61" i="2"/>
  <c r="B3" i="2"/>
  <c r="B7" i="2"/>
  <c r="B12" i="2"/>
  <c r="B36" i="2"/>
  <c r="B40" i="2"/>
  <c r="B45" i="2"/>
  <c r="B10" i="2"/>
  <c r="B18" i="2"/>
  <c r="B26" i="2"/>
  <c r="B34" i="2"/>
  <c r="B43" i="2"/>
  <c r="B51" i="2"/>
  <c r="B59" i="2"/>
  <c r="B67" i="2"/>
  <c r="L42" i="2" l="1"/>
  <c r="J42" i="2"/>
  <c r="O42" i="2" l="1"/>
</calcChain>
</file>

<file path=xl/sharedStrings.xml><?xml version="1.0" encoding="utf-8"?>
<sst xmlns="http://schemas.openxmlformats.org/spreadsheetml/2006/main" count="96" uniqueCount="55">
  <si>
    <t xml:space="preserve">Base </t>
  </si>
  <si>
    <t>Cap</t>
  </si>
  <si>
    <t>Elevation</t>
  </si>
  <si>
    <t>EL-57.5</t>
  </si>
  <si>
    <t>Cos(CAP)</t>
  </si>
  <si>
    <t>A1</t>
  </si>
  <si>
    <t>B1</t>
  </si>
  <si>
    <t>A2</t>
  </si>
  <si>
    <t>B2</t>
  </si>
  <si>
    <t>DeltaB</t>
  </si>
  <si>
    <t>A</t>
  </si>
  <si>
    <t>B</t>
  </si>
  <si>
    <t>COSa1</t>
  </si>
  <si>
    <t>COSa2</t>
  </si>
  <si>
    <t>SINa1</t>
  </si>
  <si>
    <t>SINa2</t>
  </si>
  <si>
    <t>SINdb</t>
  </si>
  <si>
    <t>COSdb</t>
  </si>
  <si>
    <t>Sina1</t>
  </si>
  <si>
    <t>sina2</t>
  </si>
  <si>
    <t>cosa1</t>
  </si>
  <si>
    <t>cosa2</t>
  </si>
  <si>
    <t>cosA1-A2</t>
  </si>
  <si>
    <t>Law of cosine</t>
  </si>
  <si>
    <t>Vincenty</t>
  </si>
  <si>
    <t>Simple</t>
  </si>
  <si>
    <t>P1x</t>
  </si>
  <si>
    <t>P1y</t>
  </si>
  <si>
    <t>P2x</t>
  </si>
  <si>
    <t>P2y</t>
  </si>
  <si>
    <t>(60,48)</t>
  </si>
  <si>
    <t>P1a</t>
  </si>
  <si>
    <t>P1e</t>
  </si>
  <si>
    <t>P2a</t>
  </si>
  <si>
    <t>P1b</t>
  </si>
  <si>
    <t>P1c</t>
  </si>
  <si>
    <t>P2b</t>
  </si>
  <si>
    <t>P2c</t>
  </si>
  <si>
    <t>D1</t>
  </si>
  <si>
    <t>D2</t>
  </si>
  <si>
    <t>P2e</t>
  </si>
  <si>
    <t>DeltaB2</t>
  </si>
  <si>
    <t>A.B</t>
  </si>
  <si>
    <t>|A|.|B|</t>
  </si>
  <si>
    <t>Angle</t>
  </si>
  <si>
    <t>Vx</t>
  </si>
  <si>
    <t>Ux</t>
  </si>
  <si>
    <t>Uy</t>
  </si>
  <si>
    <t>Vy</t>
  </si>
  <si>
    <t>|U|</t>
  </si>
  <si>
    <t>|V|</t>
  </si>
  <si>
    <t>U.V</t>
  </si>
  <si>
    <t>|U|.|V|</t>
  </si>
  <si>
    <t>C1/C2</t>
  </si>
  <si>
    <t>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</si>
</sst>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'Coord Test (2)'!$A$2:$A$68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57.5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D-034F-B46E-0D730F8BE5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'Coord Test (2)'!$C$2:$C$68</c:f>
              <c:numCache>
                <c:formatCode>General</c:formatCode>
                <c:ptCount val="67"/>
                <c:pt idx="0">
                  <c:v>180</c:v>
                </c:pt>
                <c:pt idx="1">
                  <c:v>164.1</c:v>
                </c:pt>
                <c:pt idx="2">
                  <c:v>157.6</c:v>
                </c:pt>
                <c:pt idx="3">
                  <c:v>152.6</c:v>
                </c:pt>
                <c:pt idx="4">
                  <c:v>148.5</c:v>
                </c:pt>
                <c:pt idx="5">
                  <c:v>144.80000000000001</c:v>
                </c:pt>
                <c:pt idx="6">
                  <c:v>141.5</c:v>
                </c:pt>
                <c:pt idx="7">
                  <c:v>138.5</c:v>
                </c:pt>
                <c:pt idx="8">
                  <c:v>135.69999999999999</c:v>
                </c:pt>
                <c:pt idx="9">
                  <c:v>133</c:v>
                </c:pt>
                <c:pt idx="10">
                  <c:v>130.6</c:v>
                </c:pt>
                <c:pt idx="11">
                  <c:v>128.19999999999999</c:v>
                </c:pt>
                <c:pt idx="12">
                  <c:v>125.9</c:v>
                </c:pt>
                <c:pt idx="13">
                  <c:v>123.8</c:v>
                </c:pt>
                <c:pt idx="14">
                  <c:v>121.7</c:v>
                </c:pt>
                <c:pt idx="15">
                  <c:v>119.7</c:v>
                </c:pt>
                <c:pt idx="16">
                  <c:v>117.7</c:v>
                </c:pt>
                <c:pt idx="17">
                  <c:v>115.8</c:v>
                </c:pt>
                <c:pt idx="18">
                  <c:v>114</c:v>
                </c:pt>
                <c:pt idx="19">
                  <c:v>112.1</c:v>
                </c:pt>
                <c:pt idx="20">
                  <c:v>110.4</c:v>
                </c:pt>
                <c:pt idx="21">
                  <c:v>108.6</c:v>
                </c:pt>
                <c:pt idx="22">
                  <c:v>106.9</c:v>
                </c:pt>
                <c:pt idx="23">
                  <c:v>105.2</c:v>
                </c:pt>
                <c:pt idx="24">
                  <c:v>103.6</c:v>
                </c:pt>
                <c:pt idx="25">
                  <c:v>101.9</c:v>
                </c:pt>
                <c:pt idx="26">
                  <c:v>100.3</c:v>
                </c:pt>
                <c:pt idx="27">
                  <c:v>98.7</c:v>
                </c:pt>
                <c:pt idx="28">
                  <c:v>97.1</c:v>
                </c:pt>
                <c:pt idx="29">
                  <c:v>95.5</c:v>
                </c:pt>
                <c:pt idx="30">
                  <c:v>93.9</c:v>
                </c:pt>
                <c:pt idx="31">
                  <c:v>92.4</c:v>
                </c:pt>
                <c:pt idx="32">
                  <c:v>90.8</c:v>
                </c:pt>
                <c:pt idx="33">
                  <c:v>90</c:v>
                </c:pt>
                <c:pt idx="34">
                  <c:v>89.2</c:v>
                </c:pt>
                <c:pt idx="35">
                  <c:v>87.6</c:v>
                </c:pt>
                <c:pt idx="36">
                  <c:v>86.1</c:v>
                </c:pt>
                <c:pt idx="37">
                  <c:v>84.5</c:v>
                </c:pt>
                <c:pt idx="38">
                  <c:v>82.9</c:v>
                </c:pt>
                <c:pt idx="39">
                  <c:v>81.3</c:v>
                </c:pt>
                <c:pt idx="40">
                  <c:v>79.7</c:v>
                </c:pt>
                <c:pt idx="41">
                  <c:v>78.099999999999994</c:v>
                </c:pt>
                <c:pt idx="42">
                  <c:v>76.400000000000006</c:v>
                </c:pt>
                <c:pt idx="43">
                  <c:v>74.8</c:v>
                </c:pt>
                <c:pt idx="44">
                  <c:v>73.099999999999994</c:v>
                </c:pt>
                <c:pt idx="45">
                  <c:v>71.400000000000006</c:v>
                </c:pt>
                <c:pt idx="46">
                  <c:v>69.599999999999994</c:v>
                </c:pt>
                <c:pt idx="47">
                  <c:v>67.900000000000006</c:v>
                </c:pt>
                <c:pt idx="48">
                  <c:v>66</c:v>
                </c:pt>
                <c:pt idx="49">
                  <c:v>64.2</c:v>
                </c:pt>
                <c:pt idx="50">
                  <c:v>62.3</c:v>
                </c:pt>
                <c:pt idx="51">
                  <c:v>60.3</c:v>
                </c:pt>
                <c:pt idx="52">
                  <c:v>58.3</c:v>
                </c:pt>
                <c:pt idx="53">
                  <c:v>56.2</c:v>
                </c:pt>
                <c:pt idx="54">
                  <c:v>54.1</c:v>
                </c:pt>
                <c:pt idx="55">
                  <c:v>51.8</c:v>
                </c:pt>
                <c:pt idx="56">
                  <c:v>49.4</c:v>
                </c:pt>
                <c:pt idx="57">
                  <c:v>47</c:v>
                </c:pt>
                <c:pt idx="58">
                  <c:v>44.3</c:v>
                </c:pt>
                <c:pt idx="59">
                  <c:v>41.5</c:v>
                </c:pt>
                <c:pt idx="60">
                  <c:v>38.5</c:v>
                </c:pt>
                <c:pt idx="61">
                  <c:v>35.200000000000003</c:v>
                </c:pt>
                <c:pt idx="62">
                  <c:v>31.5</c:v>
                </c:pt>
                <c:pt idx="63">
                  <c:v>27.4</c:v>
                </c:pt>
                <c:pt idx="64">
                  <c:v>22.4</c:v>
                </c:pt>
                <c:pt idx="65">
                  <c:v>15.9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D-034F-B46E-0D730F8B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015"/>
        <c:axId val="5531647"/>
      </c:lineChart>
      <c:catAx>
        <c:axId val="55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47"/>
        <c:crosses val="autoZero"/>
        <c:auto val="1"/>
        <c:lblAlgn val="ctr"/>
        <c:lblOffset val="100"/>
        <c:noMultiLvlLbl val="0"/>
      </c:catAx>
      <c:valAx>
        <c:axId val="5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'Coord Test (2)'!$A$2:$A$68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57.5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8-674D-98F2-80B53595EA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'Coord Test (2)'!$B$2:$B$68</c:f>
              <c:numCache>
                <c:formatCode>General</c:formatCode>
                <c:ptCount val="67"/>
                <c:pt idx="0">
                  <c:v>42.6</c:v>
                </c:pt>
                <c:pt idx="1">
                  <c:v>20.3</c:v>
                </c:pt>
                <c:pt idx="2">
                  <c:v>-0.4</c:v>
                </c:pt>
                <c:pt idx="3">
                  <c:v>-17.5</c:v>
                </c:pt>
                <c:pt idx="4">
                  <c:v>-29.1</c:v>
                </c:pt>
                <c:pt idx="5">
                  <c:v>-36.6</c:v>
                </c:pt>
                <c:pt idx="6">
                  <c:v>-41.2</c:v>
                </c:pt>
                <c:pt idx="7">
                  <c:v>-43.7</c:v>
                </c:pt>
                <c:pt idx="8">
                  <c:v>-44.8</c:v>
                </c:pt>
                <c:pt idx="9">
                  <c:v>-44.9</c:v>
                </c:pt>
                <c:pt idx="10">
                  <c:v>-44.1</c:v>
                </c:pt>
                <c:pt idx="11">
                  <c:v>-42.4</c:v>
                </c:pt>
                <c:pt idx="12">
                  <c:v>-39.9</c:v>
                </c:pt>
                <c:pt idx="13">
                  <c:v>-36.799999999999997</c:v>
                </c:pt>
                <c:pt idx="14">
                  <c:v>-32.799999999999997</c:v>
                </c:pt>
                <c:pt idx="15">
                  <c:v>-28.1</c:v>
                </c:pt>
                <c:pt idx="16">
                  <c:v>-22.5</c:v>
                </c:pt>
                <c:pt idx="17">
                  <c:v>-16.399999999999999</c:v>
                </c:pt>
                <c:pt idx="18">
                  <c:v>-10</c:v>
                </c:pt>
                <c:pt idx="19">
                  <c:v>-2.9</c:v>
                </c:pt>
                <c:pt idx="20">
                  <c:v>3.5</c:v>
                </c:pt>
                <c:pt idx="21">
                  <c:v>10</c:v>
                </c:pt>
                <c:pt idx="22">
                  <c:v>15.8</c:v>
                </c:pt>
                <c:pt idx="23">
                  <c:v>21</c:v>
                </c:pt>
                <c:pt idx="24">
                  <c:v>25.3</c:v>
                </c:pt>
                <c:pt idx="25">
                  <c:v>29.4</c:v>
                </c:pt>
                <c:pt idx="26">
                  <c:v>32.6</c:v>
                </c:pt>
                <c:pt idx="27">
                  <c:v>35.4</c:v>
                </c:pt>
                <c:pt idx="28">
                  <c:v>37.700000000000003</c:v>
                </c:pt>
                <c:pt idx="29">
                  <c:v>39.6</c:v>
                </c:pt>
                <c:pt idx="30">
                  <c:v>41.2</c:v>
                </c:pt>
                <c:pt idx="31">
                  <c:v>42.4</c:v>
                </c:pt>
                <c:pt idx="32">
                  <c:v>43.4</c:v>
                </c:pt>
                <c:pt idx="33">
                  <c:v>43.8</c:v>
                </c:pt>
                <c:pt idx="34">
                  <c:v>44.1</c:v>
                </c:pt>
                <c:pt idx="35">
                  <c:v>44.6</c:v>
                </c:pt>
                <c:pt idx="36">
                  <c:v>44.9</c:v>
                </c:pt>
                <c:pt idx="37">
                  <c:v>45</c:v>
                </c:pt>
                <c:pt idx="38">
                  <c:v>44.9</c:v>
                </c:pt>
                <c:pt idx="39">
                  <c:v>44.7</c:v>
                </c:pt>
                <c:pt idx="40">
                  <c:v>44.3</c:v>
                </c:pt>
                <c:pt idx="41">
                  <c:v>43.8</c:v>
                </c:pt>
                <c:pt idx="42">
                  <c:v>43.1</c:v>
                </c:pt>
                <c:pt idx="43">
                  <c:v>42.3</c:v>
                </c:pt>
                <c:pt idx="44">
                  <c:v>41.3</c:v>
                </c:pt>
                <c:pt idx="45">
                  <c:v>40.200000000000003</c:v>
                </c:pt>
                <c:pt idx="46">
                  <c:v>38.9</c:v>
                </c:pt>
                <c:pt idx="47">
                  <c:v>37.5</c:v>
                </c:pt>
                <c:pt idx="48">
                  <c:v>35.9</c:v>
                </c:pt>
                <c:pt idx="49">
                  <c:v>34.299999999999997</c:v>
                </c:pt>
                <c:pt idx="50">
                  <c:v>32.5</c:v>
                </c:pt>
                <c:pt idx="51">
                  <c:v>30.5</c:v>
                </c:pt>
                <c:pt idx="52">
                  <c:v>28.4</c:v>
                </c:pt>
                <c:pt idx="53">
                  <c:v>26.3</c:v>
                </c:pt>
                <c:pt idx="54">
                  <c:v>24.1</c:v>
                </c:pt>
                <c:pt idx="55">
                  <c:v>21.7</c:v>
                </c:pt>
                <c:pt idx="56">
                  <c:v>19.3</c:v>
                </c:pt>
                <c:pt idx="57">
                  <c:v>16.899999999999999</c:v>
                </c:pt>
                <c:pt idx="58">
                  <c:v>14.5</c:v>
                </c:pt>
                <c:pt idx="59">
                  <c:v>12.1</c:v>
                </c:pt>
                <c:pt idx="60">
                  <c:v>9.8000000000000007</c:v>
                </c:pt>
                <c:pt idx="61">
                  <c:v>7.6</c:v>
                </c:pt>
                <c:pt idx="62">
                  <c:v>5.5</c:v>
                </c:pt>
                <c:pt idx="63">
                  <c:v>3.6</c:v>
                </c:pt>
                <c:pt idx="64">
                  <c:v>2</c:v>
                </c:pt>
                <c:pt idx="65">
                  <c:v>0.7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8-674D-98F2-80B53595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015"/>
        <c:axId val="5531647"/>
      </c:lineChart>
      <c:catAx>
        <c:axId val="55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47"/>
        <c:crosses val="autoZero"/>
        <c:auto val="1"/>
        <c:lblAlgn val="ctr"/>
        <c:lblOffset val="100"/>
        <c:noMultiLvlLbl val="0"/>
      </c:catAx>
      <c:valAx>
        <c:axId val="5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'Coord Test (2)'!$A$2:$A$68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57.5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4-A54C-A294-8115496F0EE1}"/>
            </c:ext>
          </c:extLst>
        </c:ser>
        <c:ser>
          <c:idx val="1"/>
          <c:order val="1"/>
          <c:tx>
            <c:strRef>
              <c:f>'Coord Test (2)'!$O$1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'Coord Test (2)'!$O$2:$O$68</c:f>
              <c:numCache>
                <c:formatCode>General</c:formatCode>
                <c:ptCount val="67"/>
                <c:pt idx="0">
                  <c:v>162.6</c:v>
                </c:pt>
                <c:pt idx="1">
                  <c:v>140.30000000000001</c:v>
                </c:pt>
                <c:pt idx="2">
                  <c:v>119.6</c:v>
                </c:pt>
                <c:pt idx="3">
                  <c:v>102.5</c:v>
                </c:pt>
                <c:pt idx="4">
                  <c:v>90.9</c:v>
                </c:pt>
                <c:pt idx="5">
                  <c:v>83.4</c:v>
                </c:pt>
                <c:pt idx="6">
                  <c:v>78.8</c:v>
                </c:pt>
                <c:pt idx="7">
                  <c:v>76.3</c:v>
                </c:pt>
                <c:pt idx="8">
                  <c:v>75.2</c:v>
                </c:pt>
                <c:pt idx="9">
                  <c:v>75.099999999999994</c:v>
                </c:pt>
                <c:pt idx="10">
                  <c:v>75.900000000000006</c:v>
                </c:pt>
                <c:pt idx="11">
                  <c:v>77.599999999999994</c:v>
                </c:pt>
                <c:pt idx="12">
                  <c:v>80.099999999999994</c:v>
                </c:pt>
                <c:pt idx="13">
                  <c:v>83.2</c:v>
                </c:pt>
                <c:pt idx="14">
                  <c:v>87.2</c:v>
                </c:pt>
                <c:pt idx="15">
                  <c:v>91.9</c:v>
                </c:pt>
                <c:pt idx="16">
                  <c:v>97.5</c:v>
                </c:pt>
                <c:pt idx="17">
                  <c:v>103.6</c:v>
                </c:pt>
                <c:pt idx="18">
                  <c:v>110</c:v>
                </c:pt>
                <c:pt idx="19">
                  <c:v>117.1</c:v>
                </c:pt>
                <c:pt idx="20">
                  <c:v>123.5</c:v>
                </c:pt>
                <c:pt idx="21">
                  <c:v>130</c:v>
                </c:pt>
                <c:pt idx="22">
                  <c:v>135.80000000000001</c:v>
                </c:pt>
                <c:pt idx="23">
                  <c:v>141</c:v>
                </c:pt>
                <c:pt idx="24">
                  <c:v>145.30000000000001</c:v>
                </c:pt>
                <c:pt idx="25">
                  <c:v>149.4</c:v>
                </c:pt>
                <c:pt idx="26">
                  <c:v>152.6</c:v>
                </c:pt>
                <c:pt idx="27">
                  <c:v>155.4</c:v>
                </c:pt>
                <c:pt idx="28">
                  <c:v>157.69999999999999</c:v>
                </c:pt>
                <c:pt idx="29">
                  <c:v>159.6</c:v>
                </c:pt>
                <c:pt idx="30">
                  <c:v>161.19999999999999</c:v>
                </c:pt>
                <c:pt idx="31">
                  <c:v>162.4</c:v>
                </c:pt>
                <c:pt idx="32">
                  <c:v>163.4</c:v>
                </c:pt>
                <c:pt idx="33">
                  <c:v>163.80000000000001</c:v>
                </c:pt>
                <c:pt idx="34">
                  <c:v>164.1</c:v>
                </c:pt>
                <c:pt idx="35">
                  <c:v>164.6</c:v>
                </c:pt>
                <c:pt idx="36">
                  <c:v>164.9</c:v>
                </c:pt>
                <c:pt idx="37">
                  <c:v>165</c:v>
                </c:pt>
                <c:pt idx="38">
                  <c:v>164.9</c:v>
                </c:pt>
                <c:pt idx="39">
                  <c:v>164.7</c:v>
                </c:pt>
                <c:pt idx="40">
                  <c:v>164.3</c:v>
                </c:pt>
                <c:pt idx="41">
                  <c:v>163.80000000000001</c:v>
                </c:pt>
                <c:pt idx="42">
                  <c:v>163.1</c:v>
                </c:pt>
                <c:pt idx="43">
                  <c:v>162.30000000000001</c:v>
                </c:pt>
                <c:pt idx="44">
                  <c:v>161.30000000000001</c:v>
                </c:pt>
                <c:pt idx="45">
                  <c:v>160.19999999999999</c:v>
                </c:pt>
                <c:pt idx="46">
                  <c:v>158.9</c:v>
                </c:pt>
                <c:pt idx="47">
                  <c:v>157.5</c:v>
                </c:pt>
                <c:pt idx="48">
                  <c:v>155.9</c:v>
                </c:pt>
                <c:pt idx="49">
                  <c:v>154.30000000000001</c:v>
                </c:pt>
                <c:pt idx="50">
                  <c:v>152.5</c:v>
                </c:pt>
                <c:pt idx="51">
                  <c:v>150.5</c:v>
                </c:pt>
                <c:pt idx="52">
                  <c:v>148.4</c:v>
                </c:pt>
                <c:pt idx="53">
                  <c:v>146.30000000000001</c:v>
                </c:pt>
                <c:pt idx="54">
                  <c:v>144.1</c:v>
                </c:pt>
                <c:pt idx="55">
                  <c:v>141.69999999999999</c:v>
                </c:pt>
                <c:pt idx="56">
                  <c:v>139.30000000000001</c:v>
                </c:pt>
                <c:pt idx="57">
                  <c:v>136.9</c:v>
                </c:pt>
                <c:pt idx="58">
                  <c:v>134.5</c:v>
                </c:pt>
                <c:pt idx="59">
                  <c:v>132.1</c:v>
                </c:pt>
                <c:pt idx="60">
                  <c:v>129.80000000000001</c:v>
                </c:pt>
                <c:pt idx="61">
                  <c:v>127.6</c:v>
                </c:pt>
                <c:pt idx="62">
                  <c:v>125.5</c:v>
                </c:pt>
                <c:pt idx="63">
                  <c:v>123.6</c:v>
                </c:pt>
                <c:pt idx="64">
                  <c:v>122</c:v>
                </c:pt>
                <c:pt idx="65">
                  <c:v>120.7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4-A54C-A294-8115496F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015"/>
        <c:axId val="5531647"/>
      </c:lineChart>
      <c:catAx>
        <c:axId val="55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47"/>
        <c:crosses val="autoZero"/>
        <c:auto val="1"/>
        <c:lblAlgn val="ctr"/>
        <c:lblOffset val="100"/>
        <c:noMultiLvlLbl val="0"/>
      </c:catAx>
      <c:valAx>
        <c:axId val="5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'Coord Test'!$A$2:$A$68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57.5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8-6D45-818E-F03DE497A2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'Coord Test'!$C$2:$C$68</c:f>
              <c:numCache>
                <c:formatCode>General</c:formatCode>
                <c:ptCount val="67"/>
                <c:pt idx="0">
                  <c:v>180</c:v>
                </c:pt>
                <c:pt idx="1">
                  <c:v>164.1</c:v>
                </c:pt>
                <c:pt idx="2">
                  <c:v>157.6</c:v>
                </c:pt>
                <c:pt idx="3">
                  <c:v>152.6</c:v>
                </c:pt>
                <c:pt idx="4">
                  <c:v>148.5</c:v>
                </c:pt>
                <c:pt idx="5">
                  <c:v>144.80000000000001</c:v>
                </c:pt>
                <c:pt idx="6">
                  <c:v>141.5</c:v>
                </c:pt>
                <c:pt idx="7">
                  <c:v>138.5</c:v>
                </c:pt>
                <c:pt idx="8">
                  <c:v>135.69999999999999</c:v>
                </c:pt>
                <c:pt idx="9">
                  <c:v>133</c:v>
                </c:pt>
                <c:pt idx="10">
                  <c:v>130.6</c:v>
                </c:pt>
                <c:pt idx="11">
                  <c:v>128.19999999999999</c:v>
                </c:pt>
                <c:pt idx="12">
                  <c:v>125.9</c:v>
                </c:pt>
                <c:pt idx="13">
                  <c:v>123.8</c:v>
                </c:pt>
                <c:pt idx="14">
                  <c:v>121.7</c:v>
                </c:pt>
                <c:pt idx="15">
                  <c:v>119.7</c:v>
                </c:pt>
                <c:pt idx="16">
                  <c:v>117.7</c:v>
                </c:pt>
                <c:pt idx="17">
                  <c:v>115.8</c:v>
                </c:pt>
                <c:pt idx="18">
                  <c:v>114</c:v>
                </c:pt>
                <c:pt idx="19">
                  <c:v>112.1</c:v>
                </c:pt>
                <c:pt idx="20">
                  <c:v>110.4</c:v>
                </c:pt>
                <c:pt idx="21">
                  <c:v>108.6</c:v>
                </c:pt>
                <c:pt idx="22">
                  <c:v>106.9</c:v>
                </c:pt>
                <c:pt idx="23">
                  <c:v>105.2</c:v>
                </c:pt>
                <c:pt idx="24">
                  <c:v>103.6</c:v>
                </c:pt>
                <c:pt idx="25">
                  <c:v>101.9</c:v>
                </c:pt>
                <c:pt idx="26">
                  <c:v>100.3</c:v>
                </c:pt>
                <c:pt idx="27">
                  <c:v>98.7</c:v>
                </c:pt>
                <c:pt idx="28">
                  <c:v>97.1</c:v>
                </c:pt>
                <c:pt idx="29">
                  <c:v>95.5</c:v>
                </c:pt>
                <c:pt idx="30">
                  <c:v>93.9</c:v>
                </c:pt>
                <c:pt idx="31">
                  <c:v>92.4</c:v>
                </c:pt>
                <c:pt idx="32">
                  <c:v>90.8</c:v>
                </c:pt>
                <c:pt idx="33">
                  <c:v>90</c:v>
                </c:pt>
                <c:pt idx="34">
                  <c:v>89.2</c:v>
                </c:pt>
                <c:pt idx="35">
                  <c:v>87.6</c:v>
                </c:pt>
                <c:pt idx="36">
                  <c:v>86.1</c:v>
                </c:pt>
                <c:pt idx="37">
                  <c:v>84.5</c:v>
                </c:pt>
                <c:pt idx="38">
                  <c:v>82.9</c:v>
                </c:pt>
                <c:pt idx="39">
                  <c:v>81.3</c:v>
                </c:pt>
                <c:pt idx="40">
                  <c:v>79.7</c:v>
                </c:pt>
                <c:pt idx="41">
                  <c:v>78.099999999999994</c:v>
                </c:pt>
                <c:pt idx="42">
                  <c:v>76.400000000000006</c:v>
                </c:pt>
                <c:pt idx="43">
                  <c:v>74.8</c:v>
                </c:pt>
                <c:pt idx="44">
                  <c:v>73.099999999999994</c:v>
                </c:pt>
                <c:pt idx="45">
                  <c:v>71.400000000000006</c:v>
                </c:pt>
                <c:pt idx="46">
                  <c:v>69.599999999999994</c:v>
                </c:pt>
                <c:pt idx="47">
                  <c:v>67.900000000000006</c:v>
                </c:pt>
                <c:pt idx="48">
                  <c:v>66</c:v>
                </c:pt>
                <c:pt idx="49">
                  <c:v>64.2</c:v>
                </c:pt>
                <c:pt idx="50">
                  <c:v>62.3</c:v>
                </c:pt>
                <c:pt idx="51">
                  <c:v>60.3</c:v>
                </c:pt>
                <c:pt idx="52">
                  <c:v>58.3</c:v>
                </c:pt>
                <c:pt idx="53">
                  <c:v>56.2</c:v>
                </c:pt>
                <c:pt idx="54">
                  <c:v>54.1</c:v>
                </c:pt>
                <c:pt idx="55">
                  <c:v>51.8</c:v>
                </c:pt>
                <c:pt idx="56">
                  <c:v>49.4</c:v>
                </c:pt>
                <c:pt idx="57">
                  <c:v>47</c:v>
                </c:pt>
                <c:pt idx="58">
                  <c:v>44.3</c:v>
                </c:pt>
                <c:pt idx="59">
                  <c:v>41.5</c:v>
                </c:pt>
                <c:pt idx="60">
                  <c:v>38.5</c:v>
                </c:pt>
                <c:pt idx="61">
                  <c:v>35.200000000000003</c:v>
                </c:pt>
                <c:pt idx="62">
                  <c:v>31.5</c:v>
                </c:pt>
                <c:pt idx="63">
                  <c:v>27.4</c:v>
                </c:pt>
                <c:pt idx="64">
                  <c:v>22.4</c:v>
                </c:pt>
                <c:pt idx="65">
                  <c:v>15.9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8-6D45-818E-F03DE497A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015"/>
        <c:axId val="5531647"/>
      </c:lineChart>
      <c:catAx>
        <c:axId val="55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47"/>
        <c:crosses val="autoZero"/>
        <c:auto val="1"/>
        <c:lblAlgn val="ctr"/>
        <c:lblOffset val="100"/>
        <c:noMultiLvlLbl val="0"/>
      </c:catAx>
      <c:valAx>
        <c:axId val="5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'Coord Test'!$A$2:$A$68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57.5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1-2E4E-82CD-15D5C90B68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'Coord Test'!$B$2:$B$68</c:f>
              <c:numCache>
                <c:formatCode>General</c:formatCode>
                <c:ptCount val="67"/>
                <c:pt idx="0">
                  <c:v>42.6</c:v>
                </c:pt>
                <c:pt idx="1">
                  <c:v>20.3</c:v>
                </c:pt>
                <c:pt idx="2">
                  <c:v>-0.4</c:v>
                </c:pt>
                <c:pt idx="3">
                  <c:v>-17.5</c:v>
                </c:pt>
                <c:pt idx="4">
                  <c:v>-29.1</c:v>
                </c:pt>
                <c:pt idx="5">
                  <c:v>-36.6</c:v>
                </c:pt>
                <c:pt idx="6">
                  <c:v>-41.2</c:v>
                </c:pt>
                <c:pt idx="7">
                  <c:v>-43.7</c:v>
                </c:pt>
                <c:pt idx="8">
                  <c:v>-44.8</c:v>
                </c:pt>
                <c:pt idx="9">
                  <c:v>-44.9</c:v>
                </c:pt>
                <c:pt idx="10">
                  <c:v>-44.1</c:v>
                </c:pt>
                <c:pt idx="11">
                  <c:v>-42.4</c:v>
                </c:pt>
                <c:pt idx="12">
                  <c:v>-39.9</c:v>
                </c:pt>
                <c:pt idx="13">
                  <c:v>-36.799999999999997</c:v>
                </c:pt>
                <c:pt idx="14">
                  <c:v>-32.799999999999997</c:v>
                </c:pt>
                <c:pt idx="15">
                  <c:v>-28.1</c:v>
                </c:pt>
                <c:pt idx="16">
                  <c:v>-22.5</c:v>
                </c:pt>
                <c:pt idx="17">
                  <c:v>-16.399999999999999</c:v>
                </c:pt>
                <c:pt idx="18">
                  <c:v>-10</c:v>
                </c:pt>
                <c:pt idx="19">
                  <c:v>-2.9</c:v>
                </c:pt>
                <c:pt idx="20">
                  <c:v>3.5</c:v>
                </c:pt>
                <c:pt idx="21">
                  <c:v>10</c:v>
                </c:pt>
                <c:pt idx="22">
                  <c:v>15.8</c:v>
                </c:pt>
                <c:pt idx="23">
                  <c:v>21</c:v>
                </c:pt>
                <c:pt idx="24">
                  <c:v>25.3</c:v>
                </c:pt>
                <c:pt idx="25">
                  <c:v>29.4</c:v>
                </c:pt>
                <c:pt idx="26">
                  <c:v>32.6</c:v>
                </c:pt>
                <c:pt idx="27">
                  <c:v>35.4</c:v>
                </c:pt>
                <c:pt idx="28">
                  <c:v>37.700000000000003</c:v>
                </c:pt>
                <c:pt idx="29">
                  <c:v>39.6</c:v>
                </c:pt>
                <c:pt idx="30">
                  <c:v>41.2</c:v>
                </c:pt>
                <c:pt idx="31">
                  <c:v>42.4</c:v>
                </c:pt>
                <c:pt idx="32">
                  <c:v>43.4</c:v>
                </c:pt>
                <c:pt idx="33">
                  <c:v>43.8</c:v>
                </c:pt>
                <c:pt idx="34">
                  <c:v>44.1</c:v>
                </c:pt>
                <c:pt idx="35">
                  <c:v>44.6</c:v>
                </c:pt>
                <c:pt idx="36">
                  <c:v>44.9</c:v>
                </c:pt>
                <c:pt idx="37">
                  <c:v>45</c:v>
                </c:pt>
                <c:pt idx="38">
                  <c:v>44.9</c:v>
                </c:pt>
                <c:pt idx="39">
                  <c:v>44.7</c:v>
                </c:pt>
                <c:pt idx="40">
                  <c:v>44.3</c:v>
                </c:pt>
                <c:pt idx="41">
                  <c:v>43.8</c:v>
                </c:pt>
                <c:pt idx="42">
                  <c:v>43.1</c:v>
                </c:pt>
                <c:pt idx="43">
                  <c:v>42.3</c:v>
                </c:pt>
                <c:pt idx="44">
                  <c:v>41.3</c:v>
                </c:pt>
                <c:pt idx="45">
                  <c:v>40.200000000000003</c:v>
                </c:pt>
                <c:pt idx="46">
                  <c:v>38.9</c:v>
                </c:pt>
                <c:pt idx="47">
                  <c:v>37.5</c:v>
                </c:pt>
                <c:pt idx="48">
                  <c:v>35.9</c:v>
                </c:pt>
                <c:pt idx="49">
                  <c:v>34.299999999999997</c:v>
                </c:pt>
                <c:pt idx="50">
                  <c:v>32.5</c:v>
                </c:pt>
                <c:pt idx="51">
                  <c:v>30.5</c:v>
                </c:pt>
                <c:pt idx="52">
                  <c:v>28.4</c:v>
                </c:pt>
                <c:pt idx="53">
                  <c:v>26.3</c:v>
                </c:pt>
                <c:pt idx="54">
                  <c:v>24.1</c:v>
                </c:pt>
                <c:pt idx="55">
                  <c:v>21.7</c:v>
                </c:pt>
                <c:pt idx="56">
                  <c:v>19.3</c:v>
                </c:pt>
                <c:pt idx="57">
                  <c:v>16.899999999999999</c:v>
                </c:pt>
                <c:pt idx="58">
                  <c:v>14.5</c:v>
                </c:pt>
                <c:pt idx="59">
                  <c:v>12.1</c:v>
                </c:pt>
                <c:pt idx="60">
                  <c:v>9.8000000000000007</c:v>
                </c:pt>
                <c:pt idx="61">
                  <c:v>7.6</c:v>
                </c:pt>
                <c:pt idx="62">
                  <c:v>5.5</c:v>
                </c:pt>
                <c:pt idx="63">
                  <c:v>3.6</c:v>
                </c:pt>
                <c:pt idx="64">
                  <c:v>2</c:v>
                </c:pt>
                <c:pt idx="65">
                  <c:v>0.7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1-2E4E-82CD-15D5C90B6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015"/>
        <c:axId val="5531647"/>
      </c:lineChart>
      <c:catAx>
        <c:axId val="55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47"/>
        <c:crosses val="autoZero"/>
        <c:auto val="1"/>
        <c:lblAlgn val="ctr"/>
        <c:lblOffset val="100"/>
        <c:noMultiLvlLbl val="0"/>
      </c:catAx>
      <c:valAx>
        <c:axId val="5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Actual!$A$2:$A$68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57.5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D-8349-AB47-33D3D8233A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Actual!$C$2:$C$68</c:f>
              <c:numCache>
                <c:formatCode>General</c:formatCode>
                <c:ptCount val="67"/>
                <c:pt idx="0">
                  <c:v>180</c:v>
                </c:pt>
                <c:pt idx="1">
                  <c:v>164.1</c:v>
                </c:pt>
                <c:pt idx="2">
                  <c:v>157.6</c:v>
                </c:pt>
                <c:pt idx="3">
                  <c:v>152.6</c:v>
                </c:pt>
                <c:pt idx="4">
                  <c:v>148.5</c:v>
                </c:pt>
                <c:pt idx="5">
                  <c:v>144.80000000000001</c:v>
                </c:pt>
                <c:pt idx="6">
                  <c:v>141.5</c:v>
                </c:pt>
                <c:pt idx="7">
                  <c:v>138.5</c:v>
                </c:pt>
                <c:pt idx="8">
                  <c:v>135.69999999999999</c:v>
                </c:pt>
                <c:pt idx="9">
                  <c:v>133</c:v>
                </c:pt>
                <c:pt idx="10">
                  <c:v>130.6</c:v>
                </c:pt>
                <c:pt idx="11">
                  <c:v>128.19999999999999</c:v>
                </c:pt>
                <c:pt idx="12">
                  <c:v>125.9</c:v>
                </c:pt>
                <c:pt idx="13">
                  <c:v>123.8</c:v>
                </c:pt>
                <c:pt idx="14">
                  <c:v>121.7</c:v>
                </c:pt>
                <c:pt idx="15">
                  <c:v>119.7</c:v>
                </c:pt>
                <c:pt idx="16">
                  <c:v>117.7</c:v>
                </c:pt>
                <c:pt idx="17">
                  <c:v>115.8</c:v>
                </c:pt>
                <c:pt idx="18">
                  <c:v>114</c:v>
                </c:pt>
                <c:pt idx="19">
                  <c:v>112.1</c:v>
                </c:pt>
                <c:pt idx="20">
                  <c:v>110.4</c:v>
                </c:pt>
                <c:pt idx="21">
                  <c:v>108.6</c:v>
                </c:pt>
                <c:pt idx="22">
                  <c:v>106.9</c:v>
                </c:pt>
                <c:pt idx="23">
                  <c:v>105.2</c:v>
                </c:pt>
                <c:pt idx="24">
                  <c:v>103.6</c:v>
                </c:pt>
                <c:pt idx="25">
                  <c:v>101.9</c:v>
                </c:pt>
                <c:pt idx="26">
                  <c:v>100.3</c:v>
                </c:pt>
                <c:pt idx="27">
                  <c:v>98.7</c:v>
                </c:pt>
                <c:pt idx="28">
                  <c:v>97.1</c:v>
                </c:pt>
                <c:pt idx="29">
                  <c:v>95.5</c:v>
                </c:pt>
                <c:pt idx="30">
                  <c:v>93.9</c:v>
                </c:pt>
                <c:pt idx="31">
                  <c:v>92.4</c:v>
                </c:pt>
                <c:pt idx="32">
                  <c:v>90.8</c:v>
                </c:pt>
                <c:pt idx="33">
                  <c:v>90</c:v>
                </c:pt>
                <c:pt idx="34">
                  <c:v>89.2</c:v>
                </c:pt>
                <c:pt idx="35">
                  <c:v>87.6</c:v>
                </c:pt>
                <c:pt idx="36">
                  <c:v>86.1</c:v>
                </c:pt>
                <c:pt idx="37">
                  <c:v>84.5</c:v>
                </c:pt>
                <c:pt idx="38">
                  <c:v>82.9</c:v>
                </c:pt>
                <c:pt idx="39">
                  <c:v>81.3</c:v>
                </c:pt>
                <c:pt idx="40">
                  <c:v>79.7</c:v>
                </c:pt>
                <c:pt idx="41">
                  <c:v>78.099999999999994</c:v>
                </c:pt>
                <c:pt idx="42">
                  <c:v>76.400000000000006</c:v>
                </c:pt>
                <c:pt idx="43">
                  <c:v>74.8</c:v>
                </c:pt>
                <c:pt idx="44">
                  <c:v>73.099999999999994</c:v>
                </c:pt>
                <c:pt idx="45">
                  <c:v>71.400000000000006</c:v>
                </c:pt>
                <c:pt idx="46">
                  <c:v>69.599999999999994</c:v>
                </c:pt>
                <c:pt idx="47">
                  <c:v>67.900000000000006</c:v>
                </c:pt>
                <c:pt idx="48">
                  <c:v>66</c:v>
                </c:pt>
                <c:pt idx="49">
                  <c:v>64.2</c:v>
                </c:pt>
                <c:pt idx="50">
                  <c:v>62.3</c:v>
                </c:pt>
                <c:pt idx="51">
                  <c:v>60.3</c:v>
                </c:pt>
                <c:pt idx="52">
                  <c:v>58.3</c:v>
                </c:pt>
                <c:pt idx="53">
                  <c:v>56.2</c:v>
                </c:pt>
                <c:pt idx="54">
                  <c:v>54.1</c:v>
                </c:pt>
                <c:pt idx="55">
                  <c:v>51.8</c:v>
                </c:pt>
                <c:pt idx="56">
                  <c:v>49.4</c:v>
                </c:pt>
                <c:pt idx="57">
                  <c:v>47</c:v>
                </c:pt>
                <c:pt idx="58">
                  <c:v>44.3</c:v>
                </c:pt>
                <c:pt idx="59">
                  <c:v>41.5</c:v>
                </c:pt>
                <c:pt idx="60">
                  <c:v>38.5</c:v>
                </c:pt>
                <c:pt idx="61">
                  <c:v>35.200000000000003</c:v>
                </c:pt>
                <c:pt idx="62">
                  <c:v>31.5</c:v>
                </c:pt>
                <c:pt idx="63">
                  <c:v>27.4</c:v>
                </c:pt>
                <c:pt idx="64">
                  <c:v>22.4</c:v>
                </c:pt>
                <c:pt idx="65">
                  <c:v>15.9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D-8349-AB47-33D3D823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015"/>
        <c:axId val="5531647"/>
      </c:lineChart>
      <c:catAx>
        <c:axId val="55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47"/>
        <c:crosses val="autoZero"/>
        <c:auto val="1"/>
        <c:lblAlgn val="ctr"/>
        <c:lblOffset val="100"/>
        <c:noMultiLvlLbl val="0"/>
      </c:catAx>
      <c:valAx>
        <c:axId val="5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Actual!$A$2:$A$68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57.5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0-6D43-95B5-A05D0786BF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Actual!$B$2:$B$68</c:f>
              <c:numCache>
                <c:formatCode>General</c:formatCode>
                <c:ptCount val="67"/>
                <c:pt idx="0">
                  <c:v>42.6</c:v>
                </c:pt>
                <c:pt idx="1">
                  <c:v>20.3</c:v>
                </c:pt>
                <c:pt idx="2">
                  <c:v>-0.4</c:v>
                </c:pt>
                <c:pt idx="3">
                  <c:v>-17.5</c:v>
                </c:pt>
                <c:pt idx="4">
                  <c:v>-29.1</c:v>
                </c:pt>
                <c:pt idx="5">
                  <c:v>-36.6</c:v>
                </c:pt>
                <c:pt idx="6">
                  <c:v>-41.2</c:v>
                </c:pt>
                <c:pt idx="7">
                  <c:v>-43.7</c:v>
                </c:pt>
                <c:pt idx="8">
                  <c:v>-44.8</c:v>
                </c:pt>
                <c:pt idx="9">
                  <c:v>-44.9</c:v>
                </c:pt>
                <c:pt idx="10">
                  <c:v>-44.1</c:v>
                </c:pt>
                <c:pt idx="11">
                  <c:v>-42.4</c:v>
                </c:pt>
                <c:pt idx="12">
                  <c:v>-39.9</c:v>
                </c:pt>
                <c:pt idx="13">
                  <c:v>-36.799999999999997</c:v>
                </c:pt>
                <c:pt idx="14">
                  <c:v>-32.799999999999997</c:v>
                </c:pt>
                <c:pt idx="15">
                  <c:v>-28.1</c:v>
                </c:pt>
                <c:pt idx="16">
                  <c:v>-22.5</c:v>
                </c:pt>
                <c:pt idx="17">
                  <c:v>-16.399999999999999</c:v>
                </c:pt>
                <c:pt idx="18">
                  <c:v>-10</c:v>
                </c:pt>
                <c:pt idx="19">
                  <c:v>-2.9</c:v>
                </c:pt>
                <c:pt idx="20">
                  <c:v>3.5</c:v>
                </c:pt>
                <c:pt idx="21">
                  <c:v>10</c:v>
                </c:pt>
                <c:pt idx="22">
                  <c:v>15.8</c:v>
                </c:pt>
                <c:pt idx="23">
                  <c:v>21</c:v>
                </c:pt>
                <c:pt idx="24">
                  <c:v>25.3</c:v>
                </c:pt>
                <c:pt idx="25">
                  <c:v>29.4</c:v>
                </c:pt>
                <c:pt idx="26">
                  <c:v>32.6</c:v>
                </c:pt>
                <c:pt idx="27">
                  <c:v>35.4</c:v>
                </c:pt>
                <c:pt idx="28">
                  <c:v>37.700000000000003</c:v>
                </c:pt>
                <c:pt idx="29">
                  <c:v>39.6</c:v>
                </c:pt>
                <c:pt idx="30">
                  <c:v>41.2</c:v>
                </c:pt>
                <c:pt idx="31">
                  <c:v>42.4</c:v>
                </c:pt>
                <c:pt idx="32">
                  <c:v>43.4</c:v>
                </c:pt>
                <c:pt idx="33">
                  <c:v>43.8</c:v>
                </c:pt>
                <c:pt idx="34">
                  <c:v>44.1</c:v>
                </c:pt>
                <c:pt idx="35">
                  <c:v>44.6</c:v>
                </c:pt>
                <c:pt idx="36">
                  <c:v>44.9</c:v>
                </c:pt>
                <c:pt idx="37">
                  <c:v>45</c:v>
                </c:pt>
                <c:pt idx="38">
                  <c:v>44.9</c:v>
                </c:pt>
                <c:pt idx="39">
                  <c:v>44.7</c:v>
                </c:pt>
                <c:pt idx="40">
                  <c:v>44.3</c:v>
                </c:pt>
                <c:pt idx="41">
                  <c:v>43.8</c:v>
                </c:pt>
                <c:pt idx="42">
                  <c:v>43.1</c:v>
                </c:pt>
                <c:pt idx="43">
                  <c:v>42.3</c:v>
                </c:pt>
                <c:pt idx="44">
                  <c:v>41.3</c:v>
                </c:pt>
                <c:pt idx="45">
                  <c:v>40.200000000000003</c:v>
                </c:pt>
                <c:pt idx="46">
                  <c:v>38.9</c:v>
                </c:pt>
                <c:pt idx="47">
                  <c:v>37.5</c:v>
                </c:pt>
                <c:pt idx="48">
                  <c:v>35.9</c:v>
                </c:pt>
                <c:pt idx="49">
                  <c:v>34.299999999999997</c:v>
                </c:pt>
                <c:pt idx="50">
                  <c:v>32.5</c:v>
                </c:pt>
                <c:pt idx="51">
                  <c:v>30.5</c:v>
                </c:pt>
                <c:pt idx="52">
                  <c:v>28.4</c:v>
                </c:pt>
                <c:pt idx="53">
                  <c:v>26.3</c:v>
                </c:pt>
                <c:pt idx="54">
                  <c:v>24.1</c:v>
                </c:pt>
                <c:pt idx="55">
                  <c:v>21.7</c:v>
                </c:pt>
                <c:pt idx="56">
                  <c:v>19.3</c:v>
                </c:pt>
                <c:pt idx="57">
                  <c:v>16.899999999999999</c:v>
                </c:pt>
                <c:pt idx="58">
                  <c:v>14.5</c:v>
                </c:pt>
                <c:pt idx="59">
                  <c:v>12.1</c:v>
                </c:pt>
                <c:pt idx="60">
                  <c:v>9.8000000000000007</c:v>
                </c:pt>
                <c:pt idx="61">
                  <c:v>7.6</c:v>
                </c:pt>
                <c:pt idx="62">
                  <c:v>5.5</c:v>
                </c:pt>
                <c:pt idx="63">
                  <c:v>3.6</c:v>
                </c:pt>
                <c:pt idx="64">
                  <c:v>2</c:v>
                </c:pt>
                <c:pt idx="65">
                  <c:v>0.7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0-6D43-95B5-A05D0786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015"/>
        <c:axId val="5531647"/>
      </c:lineChart>
      <c:catAx>
        <c:axId val="55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47"/>
        <c:crosses val="autoZero"/>
        <c:auto val="1"/>
        <c:lblAlgn val="ctr"/>
        <c:lblOffset val="100"/>
        <c:noMultiLvlLbl val="0"/>
      </c:catAx>
      <c:valAx>
        <c:axId val="5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Sheet2!$K$2:$K$67</c:f>
              <c:numCache>
                <c:formatCode>General</c:formatCode>
                <c:ptCount val="66"/>
                <c:pt idx="0">
                  <c:v>15.900000000000006</c:v>
                </c:pt>
                <c:pt idx="1">
                  <c:v>6.5</c:v>
                </c:pt>
                <c:pt idx="2">
                  <c:v>5</c:v>
                </c:pt>
                <c:pt idx="3">
                  <c:v>4.0999999999999943</c:v>
                </c:pt>
                <c:pt idx="4">
                  <c:v>3.6999999999999886</c:v>
                </c:pt>
                <c:pt idx="5">
                  <c:v>3.3000000000000114</c:v>
                </c:pt>
                <c:pt idx="6">
                  <c:v>3</c:v>
                </c:pt>
                <c:pt idx="7">
                  <c:v>2.8000000000000114</c:v>
                </c:pt>
                <c:pt idx="8">
                  <c:v>2.6999999999999886</c:v>
                </c:pt>
                <c:pt idx="9">
                  <c:v>2.4000000000000057</c:v>
                </c:pt>
                <c:pt idx="10">
                  <c:v>2.4000000000000057</c:v>
                </c:pt>
                <c:pt idx="11">
                  <c:v>2.2999999999999829</c:v>
                </c:pt>
                <c:pt idx="12">
                  <c:v>2.1000000000000085</c:v>
                </c:pt>
                <c:pt idx="13">
                  <c:v>2.0999999999999943</c:v>
                </c:pt>
                <c:pt idx="14">
                  <c:v>2</c:v>
                </c:pt>
                <c:pt idx="15">
                  <c:v>2</c:v>
                </c:pt>
                <c:pt idx="16">
                  <c:v>1.9000000000000057</c:v>
                </c:pt>
                <c:pt idx="17">
                  <c:v>1.7999999999999972</c:v>
                </c:pt>
                <c:pt idx="18">
                  <c:v>1.9000000000000057</c:v>
                </c:pt>
                <c:pt idx="19">
                  <c:v>1.6999999999999886</c:v>
                </c:pt>
                <c:pt idx="20">
                  <c:v>1.8000000000000114</c:v>
                </c:pt>
                <c:pt idx="21">
                  <c:v>1.6999999999999886</c:v>
                </c:pt>
                <c:pt idx="22">
                  <c:v>1.7000000000000028</c:v>
                </c:pt>
                <c:pt idx="23">
                  <c:v>1.6000000000000085</c:v>
                </c:pt>
                <c:pt idx="24">
                  <c:v>1.6999999999999886</c:v>
                </c:pt>
                <c:pt idx="25">
                  <c:v>1.6000000000000085</c:v>
                </c:pt>
                <c:pt idx="26">
                  <c:v>1.5999999999999943</c:v>
                </c:pt>
                <c:pt idx="27">
                  <c:v>1.6000000000000085</c:v>
                </c:pt>
                <c:pt idx="28">
                  <c:v>1.5999999999999943</c:v>
                </c:pt>
                <c:pt idx="29">
                  <c:v>1.5999999999999943</c:v>
                </c:pt>
                <c:pt idx="30">
                  <c:v>1.5</c:v>
                </c:pt>
                <c:pt idx="31">
                  <c:v>1.6000000000000085</c:v>
                </c:pt>
                <c:pt idx="32">
                  <c:v>1.5999999999999943</c:v>
                </c:pt>
                <c:pt idx="33">
                  <c:v>1.5999999999999943</c:v>
                </c:pt>
                <c:pt idx="34">
                  <c:v>1.6000000000000085</c:v>
                </c:pt>
                <c:pt idx="35">
                  <c:v>1.5</c:v>
                </c:pt>
                <c:pt idx="36">
                  <c:v>1.5999999999999943</c:v>
                </c:pt>
                <c:pt idx="37">
                  <c:v>1.5999999999999943</c:v>
                </c:pt>
                <c:pt idx="38">
                  <c:v>1.6000000000000085</c:v>
                </c:pt>
                <c:pt idx="39">
                  <c:v>1.5999999999999943</c:v>
                </c:pt>
                <c:pt idx="40">
                  <c:v>1.6000000000000085</c:v>
                </c:pt>
                <c:pt idx="41">
                  <c:v>1.6999999999999886</c:v>
                </c:pt>
                <c:pt idx="42">
                  <c:v>1.6000000000000085</c:v>
                </c:pt>
                <c:pt idx="43">
                  <c:v>1.7000000000000028</c:v>
                </c:pt>
                <c:pt idx="44">
                  <c:v>1.6999999999999886</c:v>
                </c:pt>
                <c:pt idx="45">
                  <c:v>1.8000000000000114</c:v>
                </c:pt>
                <c:pt idx="46">
                  <c:v>1.6999999999999886</c:v>
                </c:pt>
                <c:pt idx="47">
                  <c:v>1.9000000000000057</c:v>
                </c:pt>
                <c:pt idx="48">
                  <c:v>1.7999999999999972</c:v>
                </c:pt>
                <c:pt idx="49">
                  <c:v>1.9000000000000057</c:v>
                </c:pt>
                <c:pt idx="50">
                  <c:v>2</c:v>
                </c:pt>
                <c:pt idx="51">
                  <c:v>2</c:v>
                </c:pt>
                <c:pt idx="52">
                  <c:v>2.0999999999999943</c:v>
                </c:pt>
                <c:pt idx="53">
                  <c:v>2.1000000000000014</c:v>
                </c:pt>
                <c:pt idx="54">
                  <c:v>2.3000000000000043</c:v>
                </c:pt>
                <c:pt idx="55">
                  <c:v>2.3999999999999986</c:v>
                </c:pt>
                <c:pt idx="56">
                  <c:v>2.3999999999999986</c:v>
                </c:pt>
                <c:pt idx="57">
                  <c:v>2.7000000000000028</c:v>
                </c:pt>
                <c:pt idx="58">
                  <c:v>2.7999999999999972</c:v>
                </c:pt>
                <c:pt idx="59">
                  <c:v>3</c:v>
                </c:pt>
                <c:pt idx="60">
                  <c:v>3.2999999999999972</c:v>
                </c:pt>
                <c:pt idx="61">
                  <c:v>3.7000000000000028</c:v>
                </c:pt>
                <c:pt idx="62">
                  <c:v>4.1000000000000014</c:v>
                </c:pt>
                <c:pt idx="63">
                  <c:v>5</c:v>
                </c:pt>
                <c:pt idx="64">
                  <c:v>6.4999999999999982</c:v>
                </c:pt>
                <c:pt idx="65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3-C140-9923-F71FBC5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503"/>
        <c:axId val="44942879"/>
      </c:lineChart>
      <c:catAx>
        <c:axId val="597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879"/>
        <c:crosses val="autoZero"/>
        <c:auto val="1"/>
        <c:lblAlgn val="ctr"/>
        <c:lblOffset val="100"/>
        <c:noMultiLvlLbl val="0"/>
      </c:catAx>
      <c:valAx>
        <c:axId val="449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14</xdr:row>
      <xdr:rowOff>158750</xdr:rowOff>
    </xdr:from>
    <xdr:to>
      <xdr:col>25</xdr:col>
      <xdr:colOff>203200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B0BBE-A2E3-4A43-A17F-7CE6A890F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812800</xdr:colOff>
      <xdr:row>0</xdr:row>
      <xdr:rowOff>190500</xdr:rowOff>
    </xdr:from>
    <xdr:to>
      <xdr:col>25</xdr:col>
      <xdr:colOff>177800</xdr:colOff>
      <xdr:row>14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97DFE-9772-904D-A44C-ADB6E547D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12700</xdr:colOff>
      <xdr:row>30</xdr:row>
      <xdr:rowOff>12700</xdr:rowOff>
    </xdr:from>
    <xdr:to>
      <xdr:col>25</xdr:col>
      <xdr:colOff>203200</xdr:colOff>
      <xdr:row>43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C988A-159C-4242-B392-14E87D38F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14</xdr:row>
      <xdr:rowOff>184150</xdr:rowOff>
    </xdr:from>
    <xdr:to>
      <xdr:col>23</xdr:col>
      <xdr:colOff>508000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328A4-C764-5A49-9B13-E13FC2229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1</xdr:row>
      <xdr:rowOff>12700</xdr:rowOff>
    </xdr:from>
    <xdr:to>
      <xdr:col>23</xdr:col>
      <xdr:colOff>495300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5603F-6623-5F40-9E46-48AF65277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15</xdr:row>
      <xdr:rowOff>196850</xdr:rowOff>
    </xdr:from>
    <xdr:to>
      <xdr:col>19</xdr:col>
      <xdr:colOff>88900</xdr:colOff>
      <xdr:row>29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4AB1B-394E-994B-A1A6-5872D900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2</xdr:row>
      <xdr:rowOff>0</xdr:rowOff>
    </xdr:from>
    <xdr:to>
      <xdr:col>19</xdr:col>
      <xdr:colOff>114300</xdr:colOff>
      <xdr:row>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42E68B-F340-E042-AF1E-66E48BC17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806450</xdr:colOff>
      <xdr:row>3</xdr:row>
      <xdr:rowOff>196850</xdr:rowOff>
    </xdr:from>
    <xdr:to>
      <xdr:col>20</xdr:col>
      <xdr:colOff>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4CBA9-2A73-5B4A-8F82-14FB2114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BE06-48EF-B646-9FB1-3BA1EB5BD92B}">
  <dimension ref="A1:R68"/>
  <sheetViews>
    <sheetView tabSelected="1" topLeftCell="A3" workbookViewId="0">
      <selection activeCell="L2" sqref="L2"/>
    </sheetView>
  </sheetViews>
  <sheetFormatPr baseColWidth="10" defaultRowHeight="16" x14ac:dyDescent="0.2"/>
  <cols>
    <col min="1" max="3" width="10.83203125" style="1"/>
    <col min="4" max="4" width="0" style="1" hidden="1" customWidth="1"/>
    <col min="5" max="6" width="0" hidden="1" customWidth="1"/>
    <col min="16" max="18" width="0" hidden="1" customWidth="1"/>
  </cols>
  <sheetData>
    <row r="1" spans="1:18" x14ac:dyDescent="0.2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G1" s="2" t="s">
        <v>31</v>
      </c>
      <c r="H1" s="2" t="s">
        <v>32</v>
      </c>
      <c r="I1" s="2" t="s">
        <v>33</v>
      </c>
      <c r="J1" s="2" t="s">
        <v>40</v>
      </c>
      <c r="K1" s="2" t="s">
        <v>34</v>
      </c>
      <c r="L1" s="2" t="s">
        <v>35</v>
      </c>
      <c r="M1" s="2" t="s">
        <v>36</v>
      </c>
      <c r="N1" s="2" t="s">
        <v>37</v>
      </c>
      <c r="P1" s="2" t="s">
        <v>38</v>
      </c>
      <c r="Q1" s="2" t="s">
        <v>39</v>
      </c>
    </row>
    <row r="2" spans="1:18" x14ac:dyDescent="0.2">
      <c r="A2" s="1">
        <v>25</v>
      </c>
      <c r="B2" s="1">
        <f t="shared" ref="B2:B65" si="0">ROUND(DEGREES(ATAN(SIN(RADIANS(C2)/COS(RADIANS(32.5))*(1-COS(RADIANS(C2)))))),1)</f>
        <v>42.6</v>
      </c>
      <c r="C2" s="1">
        <f t="shared" ref="C2:C65" si="1">ROUND(DEGREES(ACOS(TAN(RADIANS(A2-57.5)) / TAN(RADIANS(32.5)))),1)</f>
        <v>180</v>
      </c>
      <c r="D2" s="1">
        <f>A2-57.5</f>
        <v>-32.5</v>
      </c>
      <c r="E2" s="1">
        <f>ROUND(DEGREES(COS(RADIANS(C2))),1)</f>
        <v>-57.3</v>
      </c>
      <c r="F2" s="1">
        <f>ROUND(DEGREES(SIN(RADIANS(D2))),1)</f>
        <v>-30.8</v>
      </c>
      <c r="G2">
        <v>60</v>
      </c>
      <c r="H2">
        <f>A2</f>
        <v>25</v>
      </c>
      <c r="I2">
        <v>61</v>
      </c>
      <c r="J2">
        <f>H2+1</f>
        <v>26</v>
      </c>
      <c r="K2">
        <f>$G$2+B2</f>
        <v>102.6</v>
      </c>
      <c r="L2">
        <f>C2</f>
        <v>180</v>
      </c>
      <c r="M2">
        <f>$I$2+B2</f>
        <v>103.6</v>
      </c>
      <c r="N2">
        <f>ROUND(DEGREES(ACOS(TAN(RADIANS(A2-57.5+1)) / TAN(RADIANS(32.5)))),1)</f>
        <v>164.1</v>
      </c>
      <c r="O2">
        <f>120+B2</f>
        <v>162.6</v>
      </c>
      <c r="P2">
        <f>SQRT((G2+I2)^2+(H2+J2)^2)</f>
        <v>131.30879635424276</v>
      </c>
      <c r="Q2">
        <f>SQRT((K2+M2)^2+(L2+N2)^2)</f>
        <v>401.15240246071068</v>
      </c>
      <c r="R2">
        <f>ABS(P2-Q2)</f>
        <v>269.84360610646792</v>
      </c>
    </row>
    <row r="3" spans="1:18" x14ac:dyDescent="0.2">
      <c r="A3" s="1">
        <v>26</v>
      </c>
      <c r="B3" s="1">
        <f t="shared" si="0"/>
        <v>20.3</v>
      </c>
      <c r="C3" s="1">
        <f t="shared" si="1"/>
        <v>164.1</v>
      </c>
      <c r="D3" s="1">
        <f t="shared" ref="D3:D67" si="2">A3-57.5</f>
        <v>-31.5</v>
      </c>
      <c r="E3" s="1">
        <f t="shared" ref="E3:E66" si="3">ROUND(DEGREES(COS(RADIANS(C3))),1)</f>
        <v>-55.1</v>
      </c>
      <c r="F3" s="1">
        <f t="shared" ref="F3:F66" si="4">ROUND(DEGREES(SIN(RADIANS(D3))),1)</f>
        <v>-29.9</v>
      </c>
      <c r="G3">
        <v>60</v>
      </c>
      <c r="H3">
        <f t="shared" ref="H3:H66" si="5">A3</f>
        <v>26</v>
      </c>
      <c r="I3">
        <v>61</v>
      </c>
      <c r="J3">
        <f t="shared" ref="J3:J66" si="6">H3+1</f>
        <v>27</v>
      </c>
      <c r="K3">
        <f t="shared" ref="K3:K66" si="7">$G$2+B3</f>
        <v>80.3</v>
      </c>
      <c r="L3">
        <f t="shared" ref="L3:L66" si="8">C3</f>
        <v>164.1</v>
      </c>
      <c r="M3">
        <f t="shared" ref="M3:M66" si="9">$I$2+B3</f>
        <v>81.3</v>
      </c>
      <c r="N3">
        <f t="shared" ref="N3:N66" si="10">ROUND(DEGREES(ACOS(TAN(RADIANS(A3-57.5+1)) / TAN(RADIANS(32.5)))),1)</f>
        <v>157.6</v>
      </c>
      <c r="O3">
        <f t="shared" ref="O3:O66" si="11">120+B3</f>
        <v>140.30000000000001</v>
      </c>
      <c r="P3">
        <f t="shared" ref="P3:P66" si="12">SQRT((G3+I3)^2+(H3+J3)^2)</f>
        <v>132.09844813622905</v>
      </c>
      <c r="Q3">
        <f t="shared" ref="Q3:Q66" si="13">SQRT((K3+M3)^2+(L3+N3)^2)</f>
        <v>360.00756936486766</v>
      </c>
      <c r="R3">
        <f t="shared" ref="R3:R66" si="14">ABS(P3-Q3)</f>
        <v>227.90912122863861</v>
      </c>
    </row>
    <row r="4" spans="1:18" x14ac:dyDescent="0.2">
      <c r="A4" s="1">
        <v>27</v>
      </c>
      <c r="B4" s="1">
        <f t="shared" si="0"/>
        <v>-0.4</v>
      </c>
      <c r="C4" s="1">
        <f t="shared" si="1"/>
        <v>157.6</v>
      </c>
      <c r="D4" s="1">
        <f t="shared" si="2"/>
        <v>-30.5</v>
      </c>
      <c r="E4" s="1">
        <f t="shared" si="3"/>
        <v>-53</v>
      </c>
      <c r="F4" s="1">
        <f t="shared" si="4"/>
        <v>-29.1</v>
      </c>
      <c r="G4">
        <v>60</v>
      </c>
      <c r="H4">
        <f t="shared" si="5"/>
        <v>27</v>
      </c>
      <c r="I4">
        <v>61</v>
      </c>
      <c r="J4">
        <f t="shared" si="6"/>
        <v>28</v>
      </c>
      <c r="K4">
        <f t="shared" si="7"/>
        <v>59.6</v>
      </c>
      <c r="L4">
        <f t="shared" si="8"/>
        <v>157.6</v>
      </c>
      <c r="M4">
        <f t="shared" si="9"/>
        <v>60.6</v>
      </c>
      <c r="N4">
        <f t="shared" si="10"/>
        <v>152.6</v>
      </c>
      <c r="O4">
        <f t="shared" si="11"/>
        <v>119.6</v>
      </c>
      <c r="P4">
        <f t="shared" si="12"/>
        <v>132.91350570954029</v>
      </c>
      <c r="Q4">
        <f t="shared" si="13"/>
        <v>332.67413485271135</v>
      </c>
      <c r="R4">
        <f t="shared" si="14"/>
        <v>199.76062914317106</v>
      </c>
    </row>
    <row r="5" spans="1:18" x14ac:dyDescent="0.2">
      <c r="A5" s="1">
        <v>28</v>
      </c>
      <c r="B5" s="1">
        <f t="shared" si="0"/>
        <v>-17.5</v>
      </c>
      <c r="C5" s="1">
        <f t="shared" si="1"/>
        <v>152.6</v>
      </c>
      <c r="D5" s="1">
        <f t="shared" si="2"/>
        <v>-29.5</v>
      </c>
      <c r="E5" s="1">
        <f t="shared" si="3"/>
        <v>-50.9</v>
      </c>
      <c r="F5" s="1">
        <f t="shared" si="4"/>
        <v>-28.2</v>
      </c>
      <c r="G5">
        <v>60</v>
      </c>
      <c r="H5">
        <f t="shared" si="5"/>
        <v>28</v>
      </c>
      <c r="I5">
        <v>61</v>
      </c>
      <c r="J5">
        <f t="shared" si="6"/>
        <v>29</v>
      </c>
      <c r="K5">
        <f t="shared" si="7"/>
        <v>42.5</v>
      </c>
      <c r="L5">
        <f t="shared" si="8"/>
        <v>152.6</v>
      </c>
      <c r="M5">
        <f t="shared" si="9"/>
        <v>43.5</v>
      </c>
      <c r="N5">
        <f t="shared" si="10"/>
        <v>148.5</v>
      </c>
      <c r="O5">
        <f t="shared" si="11"/>
        <v>102.5</v>
      </c>
      <c r="P5">
        <f t="shared" si="12"/>
        <v>133.75350462698165</v>
      </c>
      <c r="Q5">
        <f t="shared" si="13"/>
        <v>313.14087883890221</v>
      </c>
      <c r="R5">
        <f t="shared" si="14"/>
        <v>179.38737421192056</v>
      </c>
    </row>
    <row r="6" spans="1:18" x14ac:dyDescent="0.2">
      <c r="A6" s="1">
        <v>29</v>
      </c>
      <c r="B6" s="1">
        <f t="shared" si="0"/>
        <v>-29.1</v>
      </c>
      <c r="C6" s="1">
        <f t="shared" si="1"/>
        <v>148.5</v>
      </c>
      <c r="D6" s="1">
        <f t="shared" si="2"/>
        <v>-28.5</v>
      </c>
      <c r="E6" s="1">
        <f t="shared" si="3"/>
        <v>-48.9</v>
      </c>
      <c r="F6" s="1">
        <f t="shared" si="4"/>
        <v>-27.3</v>
      </c>
      <c r="G6">
        <v>60</v>
      </c>
      <c r="H6">
        <f t="shared" si="5"/>
        <v>29</v>
      </c>
      <c r="I6">
        <v>61</v>
      </c>
      <c r="J6">
        <f t="shared" si="6"/>
        <v>30</v>
      </c>
      <c r="K6">
        <f t="shared" si="7"/>
        <v>30.9</v>
      </c>
      <c r="L6">
        <f t="shared" si="8"/>
        <v>148.5</v>
      </c>
      <c r="M6">
        <f t="shared" si="9"/>
        <v>31.9</v>
      </c>
      <c r="N6">
        <f t="shared" si="10"/>
        <v>144.80000000000001</v>
      </c>
      <c r="O6">
        <f t="shared" si="11"/>
        <v>90.9</v>
      </c>
      <c r="P6">
        <f t="shared" si="12"/>
        <v>134.61797799699713</v>
      </c>
      <c r="Q6">
        <f t="shared" si="13"/>
        <v>299.94787880563518</v>
      </c>
      <c r="R6">
        <f t="shared" si="14"/>
        <v>165.32990080863806</v>
      </c>
    </row>
    <row r="7" spans="1:18" x14ac:dyDescent="0.2">
      <c r="A7" s="1">
        <v>30</v>
      </c>
      <c r="B7" s="1">
        <f t="shared" si="0"/>
        <v>-36.6</v>
      </c>
      <c r="C7" s="1">
        <f t="shared" si="1"/>
        <v>144.80000000000001</v>
      </c>
      <c r="D7" s="1">
        <f t="shared" si="2"/>
        <v>-27.5</v>
      </c>
      <c r="E7" s="1">
        <f t="shared" si="3"/>
        <v>-46.8</v>
      </c>
      <c r="F7" s="1">
        <f t="shared" si="4"/>
        <v>-26.5</v>
      </c>
      <c r="G7">
        <v>60</v>
      </c>
      <c r="H7">
        <f t="shared" si="5"/>
        <v>30</v>
      </c>
      <c r="I7">
        <v>61</v>
      </c>
      <c r="J7">
        <f t="shared" si="6"/>
        <v>31</v>
      </c>
      <c r="K7">
        <f t="shared" si="7"/>
        <v>23.4</v>
      </c>
      <c r="L7">
        <f t="shared" si="8"/>
        <v>144.80000000000001</v>
      </c>
      <c r="M7">
        <f t="shared" si="9"/>
        <v>24.4</v>
      </c>
      <c r="N7">
        <f t="shared" si="10"/>
        <v>141.5</v>
      </c>
      <c r="O7">
        <f t="shared" si="11"/>
        <v>83.4</v>
      </c>
      <c r="P7">
        <f t="shared" si="12"/>
        <v>135.50645741070792</v>
      </c>
      <c r="Q7">
        <f t="shared" si="13"/>
        <v>290.26286362536973</v>
      </c>
      <c r="R7">
        <f t="shared" si="14"/>
        <v>154.75640621466181</v>
      </c>
    </row>
    <row r="8" spans="1:18" x14ac:dyDescent="0.2">
      <c r="A8" s="1">
        <v>31</v>
      </c>
      <c r="B8" s="1">
        <f t="shared" si="0"/>
        <v>-41.2</v>
      </c>
      <c r="C8" s="1">
        <f t="shared" si="1"/>
        <v>141.5</v>
      </c>
      <c r="D8" s="1">
        <f t="shared" si="2"/>
        <v>-26.5</v>
      </c>
      <c r="E8" s="1">
        <f t="shared" si="3"/>
        <v>-44.8</v>
      </c>
      <c r="F8" s="1">
        <f t="shared" si="4"/>
        <v>-25.6</v>
      </c>
      <c r="G8">
        <v>60</v>
      </c>
      <c r="H8">
        <f t="shared" si="5"/>
        <v>31</v>
      </c>
      <c r="I8">
        <v>61</v>
      </c>
      <c r="J8">
        <f t="shared" si="6"/>
        <v>32</v>
      </c>
      <c r="K8">
        <f t="shared" si="7"/>
        <v>18.799999999999997</v>
      </c>
      <c r="L8">
        <f t="shared" si="8"/>
        <v>141.5</v>
      </c>
      <c r="M8">
        <f t="shared" si="9"/>
        <v>19.799999999999997</v>
      </c>
      <c r="N8">
        <f t="shared" si="10"/>
        <v>138.5</v>
      </c>
      <c r="O8">
        <f t="shared" si="11"/>
        <v>78.8</v>
      </c>
      <c r="P8">
        <f t="shared" si="12"/>
        <v>136.41847382227965</v>
      </c>
      <c r="Q8">
        <f t="shared" si="13"/>
        <v>282.64812046075951</v>
      </c>
      <c r="R8">
        <f t="shared" si="14"/>
        <v>146.22964663847986</v>
      </c>
    </row>
    <row r="9" spans="1:18" x14ac:dyDescent="0.2">
      <c r="A9" s="1">
        <v>32</v>
      </c>
      <c r="B9" s="1">
        <f t="shared" si="0"/>
        <v>-43.7</v>
      </c>
      <c r="C9" s="1">
        <f t="shared" si="1"/>
        <v>138.5</v>
      </c>
      <c r="D9" s="1">
        <f t="shared" si="2"/>
        <v>-25.5</v>
      </c>
      <c r="E9" s="1">
        <f t="shared" si="3"/>
        <v>-42.9</v>
      </c>
      <c r="F9" s="1">
        <f t="shared" si="4"/>
        <v>-24.7</v>
      </c>
      <c r="G9">
        <v>60</v>
      </c>
      <c r="H9">
        <f t="shared" si="5"/>
        <v>32</v>
      </c>
      <c r="I9">
        <v>61</v>
      </c>
      <c r="J9">
        <f t="shared" si="6"/>
        <v>33</v>
      </c>
      <c r="K9">
        <f t="shared" si="7"/>
        <v>16.299999999999997</v>
      </c>
      <c r="L9">
        <f t="shared" si="8"/>
        <v>138.5</v>
      </c>
      <c r="M9">
        <f t="shared" si="9"/>
        <v>17.299999999999997</v>
      </c>
      <c r="N9">
        <f t="shared" si="10"/>
        <v>135.69999999999999</v>
      </c>
      <c r="O9">
        <f t="shared" si="11"/>
        <v>76.3</v>
      </c>
      <c r="P9">
        <f t="shared" si="12"/>
        <v>137.35355838128112</v>
      </c>
      <c r="Q9">
        <f t="shared" si="13"/>
        <v>276.25097284896572</v>
      </c>
      <c r="R9">
        <f t="shared" si="14"/>
        <v>138.8974144676846</v>
      </c>
    </row>
    <row r="10" spans="1:18" x14ac:dyDescent="0.2">
      <c r="A10" s="1">
        <v>33</v>
      </c>
      <c r="B10" s="1">
        <f t="shared" si="0"/>
        <v>-44.8</v>
      </c>
      <c r="C10" s="1">
        <f t="shared" si="1"/>
        <v>135.69999999999999</v>
      </c>
      <c r="D10" s="1">
        <f t="shared" si="2"/>
        <v>-24.5</v>
      </c>
      <c r="E10" s="1">
        <f t="shared" si="3"/>
        <v>-41</v>
      </c>
      <c r="F10" s="1">
        <f t="shared" si="4"/>
        <v>-23.8</v>
      </c>
      <c r="G10">
        <v>60</v>
      </c>
      <c r="H10">
        <f t="shared" si="5"/>
        <v>33</v>
      </c>
      <c r="I10">
        <v>61</v>
      </c>
      <c r="J10">
        <f t="shared" si="6"/>
        <v>34</v>
      </c>
      <c r="K10">
        <f t="shared" si="7"/>
        <v>15.200000000000003</v>
      </c>
      <c r="L10">
        <f t="shared" si="8"/>
        <v>135.69999999999999</v>
      </c>
      <c r="M10">
        <f t="shared" si="9"/>
        <v>16.200000000000003</v>
      </c>
      <c r="N10">
        <f t="shared" si="10"/>
        <v>133</v>
      </c>
      <c r="O10">
        <f t="shared" si="11"/>
        <v>75.2</v>
      </c>
      <c r="P10">
        <f t="shared" si="12"/>
        <v>138.31124321616085</v>
      </c>
      <c r="Q10">
        <f t="shared" si="13"/>
        <v>270.52846430643854</v>
      </c>
      <c r="R10">
        <f t="shared" si="14"/>
        <v>132.21722109027769</v>
      </c>
    </row>
    <row r="11" spans="1:18" x14ac:dyDescent="0.2">
      <c r="A11" s="1">
        <v>34</v>
      </c>
      <c r="B11" s="1">
        <f t="shared" si="0"/>
        <v>-44.9</v>
      </c>
      <c r="C11" s="1">
        <f t="shared" si="1"/>
        <v>133</v>
      </c>
      <c r="D11" s="1">
        <f t="shared" si="2"/>
        <v>-23.5</v>
      </c>
      <c r="E11" s="1">
        <f t="shared" si="3"/>
        <v>-39.1</v>
      </c>
      <c r="F11" s="1">
        <f t="shared" si="4"/>
        <v>-22.8</v>
      </c>
      <c r="G11">
        <v>60</v>
      </c>
      <c r="H11">
        <f t="shared" si="5"/>
        <v>34</v>
      </c>
      <c r="I11">
        <v>61</v>
      </c>
      <c r="J11">
        <f t="shared" si="6"/>
        <v>35</v>
      </c>
      <c r="K11">
        <f t="shared" si="7"/>
        <v>15.100000000000001</v>
      </c>
      <c r="L11">
        <f t="shared" si="8"/>
        <v>133</v>
      </c>
      <c r="M11">
        <f t="shared" si="9"/>
        <v>16.100000000000001</v>
      </c>
      <c r="N11">
        <f t="shared" si="10"/>
        <v>130.6</v>
      </c>
      <c r="O11">
        <f t="shared" si="11"/>
        <v>75.099999999999994</v>
      </c>
      <c r="P11">
        <f t="shared" si="12"/>
        <v>139.29106216839614</v>
      </c>
      <c r="Q11">
        <f t="shared" si="13"/>
        <v>265.44001205545482</v>
      </c>
      <c r="R11">
        <f t="shared" si="14"/>
        <v>126.14894988705868</v>
      </c>
    </row>
    <row r="12" spans="1:18" x14ac:dyDescent="0.2">
      <c r="A12" s="1">
        <v>35</v>
      </c>
      <c r="B12" s="1">
        <f t="shared" si="0"/>
        <v>-44.1</v>
      </c>
      <c r="C12" s="1">
        <f t="shared" si="1"/>
        <v>130.6</v>
      </c>
      <c r="D12" s="1">
        <f t="shared" si="2"/>
        <v>-22.5</v>
      </c>
      <c r="E12" s="1">
        <f t="shared" si="3"/>
        <v>-37.299999999999997</v>
      </c>
      <c r="F12" s="1">
        <f t="shared" si="4"/>
        <v>-21.9</v>
      </c>
      <c r="G12">
        <v>60</v>
      </c>
      <c r="H12">
        <f t="shared" si="5"/>
        <v>35</v>
      </c>
      <c r="I12">
        <v>61</v>
      </c>
      <c r="J12">
        <f t="shared" si="6"/>
        <v>36</v>
      </c>
      <c r="K12">
        <f t="shared" si="7"/>
        <v>15.899999999999999</v>
      </c>
      <c r="L12">
        <f t="shared" si="8"/>
        <v>130.6</v>
      </c>
      <c r="M12">
        <f t="shared" si="9"/>
        <v>16.899999999999999</v>
      </c>
      <c r="N12">
        <f t="shared" si="10"/>
        <v>128.19999999999999</v>
      </c>
      <c r="O12">
        <f t="shared" si="11"/>
        <v>75.900000000000006</v>
      </c>
      <c r="P12">
        <f t="shared" si="12"/>
        <v>140.29255147726127</v>
      </c>
      <c r="Q12">
        <f t="shared" si="13"/>
        <v>260.8702359411667</v>
      </c>
      <c r="R12">
        <f t="shared" si="14"/>
        <v>120.57768446390543</v>
      </c>
    </row>
    <row r="13" spans="1:18" x14ac:dyDescent="0.2">
      <c r="A13" s="1">
        <v>36</v>
      </c>
      <c r="B13" s="1">
        <f t="shared" si="0"/>
        <v>-42.4</v>
      </c>
      <c r="C13" s="1">
        <f t="shared" si="1"/>
        <v>128.19999999999999</v>
      </c>
      <c r="D13" s="1">
        <f t="shared" si="2"/>
        <v>-21.5</v>
      </c>
      <c r="E13" s="1">
        <f t="shared" si="3"/>
        <v>-35.4</v>
      </c>
      <c r="F13" s="1">
        <f t="shared" si="4"/>
        <v>-21</v>
      </c>
      <c r="G13">
        <v>60</v>
      </c>
      <c r="H13">
        <f t="shared" si="5"/>
        <v>36</v>
      </c>
      <c r="I13">
        <v>61</v>
      </c>
      <c r="J13">
        <f t="shared" si="6"/>
        <v>37</v>
      </c>
      <c r="K13">
        <f t="shared" si="7"/>
        <v>17.600000000000001</v>
      </c>
      <c r="L13">
        <f t="shared" si="8"/>
        <v>128.19999999999999</v>
      </c>
      <c r="M13">
        <f t="shared" si="9"/>
        <v>18.600000000000001</v>
      </c>
      <c r="N13">
        <f t="shared" si="10"/>
        <v>125.9</v>
      </c>
      <c r="O13">
        <f t="shared" si="11"/>
        <v>77.599999999999994</v>
      </c>
      <c r="P13">
        <f t="shared" si="12"/>
        <v>141.315250415516</v>
      </c>
      <c r="Q13">
        <f t="shared" si="13"/>
        <v>256.66563852607931</v>
      </c>
      <c r="R13">
        <f t="shared" si="14"/>
        <v>115.3503881105633</v>
      </c>
    </row>
    <row r="14" spans="1:18" x14ac:dyDescent="0.2">
      <c r="A14" s="1">
        <v>37</v>
      </c>
      <c r="B14" s="1">
        <f t="shared" si="0"/>
        <v>-39.9</v>
      </c>
      <c r="C14" s="1">
        <f t="shared" si="1"/>
        <v>125.9</v>
      </c>
      <c r="D14" s="1">
        <f t="shared" si="2"/>
        <v>-20.5</v>
      </c>
      <c r="E14" s="1">
        <f t="shared" si="3"/>
        <v>-33.6</v>
      </c>
      <c r="F14" s="1">
        <f t="shared" si="4"/>
        <v>-20.100000000000001</v>
      </c>
      <c r="G14">
        <v>60</v>
      </c>
      <c r="H14">
        <f t="shared" si="5"/>
        <v>37</v>
      </c>
      <c r="I14">
        <v>61</v>
      </c>
      <c r="J14">
        <f t="shared" si="6"/>
        <v>38</v>
      </c>
      <c r="K14">
        <f t="shared" si="7"/>
        <v>20.100000000000001</v>
      </c>
      <c r="L14">
        <f t="shared" si="8"/>
        <v>125.9</v>
      </c>
      <c r="M14">
        <f t="shared" si="9"/>
        <v>21.1</v>
      </c>
      <c r="N14">
        <f t="shared" si="10"/>
        <v>123.8</v>
      </c>
      <c r="O14">
        <f t="shared" si="11"/>
        <v>80.099999999999994</v>
      </c>
      <c r="P14">
        <f t="shared" si="12"/>
        <v>142.35870187663275</v>
      </c>
      <c r="Q14">
        <f t="shared" si="13"/>
        <v>253.07613478951347</v>
      </c>
      <c r="R14">
        <f t="shared" si="14"/>
        <v>110.71743291288072</v>
      </c>
    </row>
    <row r="15" spans="1:18" x14ac:dyDescent="0.2">
      <c r="A15" s="1">
        <v>38</v>
      </c>
      <c r="B15" s="1">
        <f t="shared" si="0"/>
        <v>-36.799999999999997</v>
      </c>
      <c r="C15" s="1">
        <f t="shared" si="1"/>
        <v>123.8</v>
      </c>
      <c r="D15" s="1">
        <f t="shared" si="2"/>
        <v>-19.5</v>
      </c>
      <c r="E15" s="1">
        <f t="shared" si="3"/>
        <v>-31.9</v>
      </c>
      <c r="F15" s="1">
        <f t="shared" si="4"/>
        <v>-19.100000000000001</v>
      </c>
      <c r="G15">
        <v>60</v>
      </c>
      <c r="H15">
        <f t="shared" si="5"/>
        <v>38</v>
      </c>
      <c r="I15">
        <v>61</v>
      </c>
      <c r="J15">
        <f t="shared" si="6"/>
        <v>39</v>
      </c>
      <c r="K15">
        <f t="shared" si="7"/>
        <v>23.200000000000003</v>
      </c>
      <c r="L15">
        <f t="shared" si="8"/>
        <v>123.8</v>
      </c>
      <c r="M15">
        <f t="shared" si="9"/>
        <v>24.200000000000003</v>
      </c>
      <c r="N15">
        <f t="shared" si="10"/>
        <v>121.7</v>
      </c>
      <c r="O15">
        <f t="shared" si="11"/>
        <v>83.2</v>
      </c>
      <c r="P15">
        <f t="shared" si="12"/>
        <v>143.42245291445826</v>
      </c>
      <c r="Q15">
        <f t="shared" si="13"/>
        <v>250.03401768559414</v>
      </c>
      <c r="R15">
        <f t="shared" si="14"/>
        <v>106.61156477113587</v>
      </c>
    </row>
    <row r="16" spans="1:18" x14ac:dyDescent="0.2">
      <c r="A16" s="1">
        <v>39</v>
      </c>
      <c r="B16" s="1">
        <f t="shared" si="0"/>
        <v>-32.799999999999997</v>
      </c>
      <c r="C16" s="1">
        <f t="shared" si="1"/>
        <v>121.7</v>
      </c>
      <c r="D16" s="1">
        <f t="shared" si="2"/>
        <v>-18.5</v>
      </c>
      <c r="E16" s="1">
        <f t="shared" si="3"/>
        <v>-30.1</v>
      </c>
      <c r="F16" s="1">
        <f t="shared" si="4"/>
        <v>-18.2</v>
      </c>
      <c r="G16">
        <v>60</v>
      </c>
      <c r="H16">
        <f t="shared" si="5"/>
        <v>39</v>
      </c>
      <c r="I16">
        <v>61</v>
      </c>
      <c r="J16">
        <f t="shared" si="6"/>
        <v>40</v>
      </c>
      <c r="K16">
        <f t="shared" si="7"/>
        <v>27.200000000000003</v>
      </c>
      <c r="L16">
        <f t="shared" si="8"/>
        <v>121.7</v>
      </c>
      <c r="M16">
        <f t="shared" si="9"/>
        <v>28.200000000000003</v>
      </c>
      <c r="N16">
        <f t="shared" si="10"/>
        <v>119.7</v>
      </c>
      <c r="O16">
        <f t="shared" si="11"/>
        <v>87.2</v>
      </c>
      <c r="P16">
        <f t="shared" si="12"/>
        <v>144.50605523645021</v>
      </c>
      <c r="Q16">
        <f t="shared" si="13"/>
        <v>247.67543277442761</v>
      </c>
      <c r="R16">
        <f t="shared" si="14"/>
        <v>103.1693775379774</v>
      </c>
    </row>
    <row r="17" spans="1:18" x14ac:dyDescent="0.2">
      <c r="A17" s="1">
        <v>40</v>
      </c>
      <c r="B17" s="1">
        <f t="shared" si="0"/>
        <v>-28.1</v>
      </c>
      <c r="C17" s="1">
        <f t="shared" si="1"/>
        <v>119.7</v>
      </c>
      <c r="D17" s="1">
        <f t="shared" si="2"/>
        <v>-17.5</v>
      </c>
      <c r="E17" s="1">
        <f t="shared" si="3"/>
        <v>-28.4</v>
      </c>
      <c r="F17" s="1">
        <f t="shared" si="4"/>
        <v>-17.2</v>
      </c>
      <c r="G17">
        <v>60</v>
      </c>
      <c r="H17">
        <f t="shared" si="5"/>
        <v>40</v>
      </c>
      <c r="I17">
        <v>61</v>
      </c>
      <c r="J17">
        <f t="shared" si="6"/>
        <v>41</v>
      </c>
      <c r="K17">
        <f t="shared" si="7"/>
        <v>31.9</v>
      </c>
      <c r="L17">
        <f t="shared" si="8"/>
        <v>119.7</v>
      </c>
      <c r="M17">
        <f t="shared" si="9"/>
        <v>32.9</v>
      </c>
      <c r="N17">
        <f t="shared" si="10"/>
        <v>117.7</v>
      </c>
      <c r="O17">
        <f t="shared" si="11"/>
        <v>91.9</v>
      </c>
      <c r="P17">
        <f t="shared" si="12"/>
        <v>145.60906565183365</v>
      </c>
      <c r="Q17">
        <f t="shared" si="13"/>
        <v>246.08494468374127</v>
      </c>
      <c r="R17">
        <f t="shared" si="14"/>
        <v>100.47587903190762</v>
      </c>
    </row>
    <row r="18" spans="1:18" x14ac:dyDescent="0.2">
      <c r="A18" s="1">
        <v>41</v>
      </c>
      <c r="B18" s="1">
        <f t="shared" si="0"/>
        <v>-22.5</v>
      </c>
      <c r="C18" s="1">
        <f t="shared" si="1"/>
        <v>117.7</v>
      </c>
      <c r="D18" s="1">
        <f t="shared" si="2"/>
        <v>-16.5</v>
      </c>
      <c r="E18" s="1">
        <f t="shared" si="3"/>
        <v>-26.6</v>
      </c>
      <c r="F18" s="1">
        <f t="shared" si="4"/>
        <v>-16.3</v>
      </c>
      <c r="G18">
        <v>60</v>
      </c>
      <c r="H18">
        <f t="shared" si="5"/>
        <v>41</v>
      </c>
      <c r="I18">
        <v>61</v>
      </c>
      <c r="J18">
        <f t="shared" si="6"/>
        <v>42</v>
      </c>
      <c r="K18">
        <f t="shared" si="7"/>
        <v>37.5</v>
      </c>
      <c r="L18">
        <f t="shared" si="8"/>
        <v>117.7</v>
      </c>
      <c r="M18">
        <f t="shared" si="9"/>
        <v>38.5</v>
      </c>
      <c r="N18">
        <f t="shared" si="10"/>
        <v>115.8</v>
      </c>
      <c r="O18">
        <f t="shared" si="11"/>
        <v>97.5</v>
      </c>
      <c r="P18">
        <f t="shared" si="12"/>
        <v>146.73104647619741</v>
      </c>
      <c r="Q18">
        <f t="shared" si="13"/>
        <v>245.55701985485979</v>
      </c>
      <c r="R18">
        <f t="shared" si="14"/>
        <v>98.825973378662383</v>
      </c>
    </row>
    <row r="19" spans="1:18" x14ac:dyDescent="0.2">
      <c r="A19" s="1">
        <v>42</v>
      </c>
      <c r="B19" s="1">
        <f t="shared" si="0"/>
        <v>-16.399999999999999</v>
      </c>
      <c r="C19" s="1">
        <f t="shared" si="1"/>
        <v>115.8</v>
      </c>
      <c r="D19" s="1">
        <f t="shared" si="2"/>
        <v>-15.5</v>
      </c>
      <c r="E19" s="1">
        <f t="shared" si="3"/>
        <v>-24.9</v>
      </c>
      <c r="F19" s="1">
        <f t="shared" si="4"/>
        <v>-15.3</v>
      </c>
      <c r="G19">
        <v>60</v>
      </c>
      <c r="H19">
        <f t="shared" si="5"/>
        <v>42</v>
      </c>
      <c r="I19">
        <v>61</v>
      </c>
      <c r="J19">
        <f t="shared" si="6"/>
        <v>43</v>
      </c>
      <c r="K19">
        <f t="shared" si="7"/>
        <v>43.6</v>
      </c>
      <c r="L19">
        <f t="shared" si="8"/>
        <v>115.8</v>
      </c>
      <c r="M19">
        <f t="shared" si="9"/>
        <v>44.6</v>
      </c>
      <c r="N19">
        <f t="shared" si="10"/>
        <v>114</v>
      </c>
      <c r="O19">
        <f t="shared" si="11"/>
        <v>103.6</v>
      </c>
      <c r="P19">
        <f t="shared" si="12"/>
        <v>147.87156589419075</v>
      </c>
      <c r="Q19">
        <f t="shared" si="13"/>
        <v>246.14483541199886</v>
      </c>
      <c r="R19">
        <f t="shared" si="14"/>
        <v>98.273269517808103</v>
      </c>
    </row>
    <row r="20" spans="1:18" x14ac:dyDescent="0.2">
      <c r="A20" s="1">
        <v>43</v>
      </c>
      <c r="B20" s="1">
        <f t="shared" si="0"/>
        <v>-10</v>
      </c>
      <c r="C20" s="1">
        <f t="shared" si="1"/>
        <v>114</v>
      </c>
      <c r="D20" s="1">
        <f t="shared" si="2"/>
        <v>-14.5</v>
      </c>
      <c r="E20" s="1">
        <f t="shared" si="3"/>
        <v>-23.3</v>
      </c>
      <c r="F20" s="1">
        <f t="shared" si="4"/>
        <v>-14.3</v>
      </c>
      <c r="G20">
        <v>60</v>
      </c>
      <c r="H20">
        <f t="shared" si="5"/>
        <v>43</v>
      </c>
      <c r="I20">
        <v>61</v>
      </c>
      <c r="J20">
        <f t="shared" si="6"/>
        <v>44</v>
      </c>
      <c r="K20">
        <f t="shared" si="7"/>
        <v>50</v>
      </c>
      <c r="L20">
        <f t="shared" si="8"/>
        <v>114</v>
      </c>
      <c r="M20">
        <f t="shared" si="9"/>
        <v>51</v>
      </c>
      <c r="N20">
        <f t="shared" si="10"/>
        <v>112.1</v>
      </c>
      <c r="O20">
        <f t="shared" si="11"/>
        <v>110</v>
      </c>
      <c r="P20">
        <f t="shared" si="12"/>
        <v>149.03019828209315</v>
      </c>
      <c r="Q20">
        <f t="shared" si="13"/>
        <v>247.63321667336956</v>
      </c>
      <c r="R20">
        <f t="shared" si="14"/>
        <v>98.603018391276407</v>
      </c>
    </row>
    <row r="21" spans="1:18" x14ac:dyDescent="0.2">
      <c r="A21" s="1">
        <v>44</v>
      </c>
      <c r="B21" s="1">
        <f t="shared" si="0"/>
        <v>-2.9</v>
      </c>
      <c r="C21" s="1">
        <f t="shared" si="1"/>
        <v>112.1</v>
      </c>
      <c r="D21" s="1">
        <f t="shared" si="2"/>
        <v>-13.5</v>
      </c>
      <c r="E21" s="1">
        <f t="shared" si="3"/>
        <v>-21.6</v>
      </c>
      <c r="F21" s="1">
        <f t="shared" si="4"/>
        <v>-13.4</v>
      </c>
      <c r="G21">
        <v>60</v>
      </c>
      <c r="H21">
        <f t="shared" si="5"/>
        <v>44</v>
      </c>
      <c r="I21">
        <v>61</v>
      </c>
      <c r="J21">
        <f t="shared" si="6"/>
        <v>45</v>
      </c>
      <c r="K21">
        <f t="shared" si="7"/>
        <v>57.1</v>
      </c>
      <c r="L21">
        <f t="shared" si="8"/>
        <v>112.1</v>
      </c>
      <c r="M21">
        <f t="shared" si="9"/>
        <v>58.1</v>
      </c>
      <c r="N21">
        <f t="shared" si="10"/>
        <v>110.4</v>
      </c>
      <c r="O21">
        <f t="shared" si="11"/>
        <v>117.1</v>
      </c>
      <c r="P21">
        <f t="shared" si="12"/>
        <v>150.20652449211386</v>
      </c>
      <c r="Q21">
        <f t="shared" si="13"/>
        <v>250.55396624280368</v>
      </c>
      <c r="R21">
        <f t="shared" si="14"/>
        <v>100.34744175068982</v>
      </c>
    </row>
    <row r="22" spans="1:18" x14ac:dyDescent="0.2">
      <c r="A22" s="1">
        <v>45</v>
      </c>
      <c r="B22" s="1">
        <f t="shared" si="0"/>
        <v>3.5</v>
      </c>
      <c r="C22" s="1">
        <f t="shared" si="1"/>
        <v>110.4</v>
      </c>
      <c r="D22" s="1">
        <f t="shared" si="2"/>
        <v>-12.5</v>
      </c>
      <c r="E22" s="1">
        <f t="shared" si="3"/>
        <v>-20</v>
      </c>
      <c r="F22" s="1">
        <f t="shared" si="4"/>
        <v>-12.4</v>
      </c>
      <c r="G22">
        <v>60</v>
      </c>
      <c r="H22">
        <f t="shared" si="5"/>
        <v>45</v>
      </c>
      <c r="I22">
        <v>61</v>
      </c>
      <c r="J22">
        <f t="shared" si="6"/>
        <v>46</v>
      </c>
      <c r="K22">
        <f t="shared" si="7"/>
        <v>63.5</v>
      </c>
      <c r="L22">
        <f t="shared" si="8"/>
        <v>110.4</v>
      </c>
      <c r="M22">
        <f t="shared" si="9"/>
        <v>64.5</v>
      </c>
      <c r="N22">
        <f t="shared" si="10"/>
        <v>108.6</v>
      </c>
      <c r="O22">
        <f t="shared" si="11"/>
        <v>123.5</v>
      </c>
      <c r="P22">
        <f t="shared" si="12"/>
        <v>151.40013210033868</v>
      </c>
      <c r="Q22">
        <f t="shared" si="13"/>
        <v>253.6631624812716</v>
      </c>
      <c r="R22">
        <f t="shared" si="14"/>
        <v>102.26303038093292</v>
      </c>
    </row>
    <row r="23" spans="1:18" x14ac:dyDescent="0.2">
      <c r="A23" s="1">
        <v>46</v>
      </c>
      <c r="B23" s="1">
        <f t="shared" si="0"/>
        <v>10</v>
      </c>
      <c r="C23" s="1">
        <f t="shared" si="1"/>
        <v>108.6</v>
      </c>
      <c r="D23" s="1">
        <f t="shared" si="2"/>
        <v>-11.5</v>
      </c>
      <c r="E23" s="1">
        <f t="shared" si="3"/>
        <v>-18.3</v>
      </c>
      <c r="F23" s="1">
        <f t="shared" si="4"/>
        <v>-11.4</v>
      </c>
      <c r="G23">
        <v>60</v>
      </c>
      <c r="H23">
        <f t="shared" si="5"/>
        <v>46</v>
      </c>
      <c r="I23">
        <v>61</v>
      </c>
      <c r="J23">
        <f t="shared" si="6"/>
        <v>47</v>
      </c>
      <c r="K23">
        <f t="shared" si="7"/>
        <v>70</v>
      </c>
      <c r="L23">
        <f t="shared" si="8"/>
        <v>108.6</v>
      </c>
      <c r="M23">
        <f t="shared" si="9"/>
        <v>71</v>
      </c>
      <c r="N23">
        <f t="shared" si="10"/>
        <v>106.9</v>
      </c>
      <c r="O23">
        <f t="shared" si="11"/>
        <v>130</v>
      </c>
      <c r="P23">
        <f t="shared" si="12"/>
        <v>152.6106156202772</v>
      </c>
      <c r="Q23">
        <f t="shared" si="13"/>
        <v>257.52912456652354</v>
      </c>
      <c r="R23">
        <f t="shared" si="14"/>
        <v>104.91850894624633</v>
      </c>
    </row>
    <row r="24" spans="1:18" x14ac:dyDescent="0.2">
      <c r="A24" s="1">
        <v>47</v>
      </c>
      <c r="B24" s="1">
        <f t="shared" si="0"/>
        <v>15.8</v>
      </c>
      <c r="C24" s="1">
        <f t="shared" si="1"/>
        <v>106.9</v>
      </c>
      <c r="D24" s="1">
        <f t="shared" si="2"/>
        <v>-10.5</v>
      </c>
      <c r="E24" s="1">
        <f t="shared" si="3"/>
        <v>-16.7</v>
      </c>
      <c r="F24" s="1">
        <f t="shared" si="4"/>
        <v>-10.4</v>
      </c>
      <c r="G24">
        <v>60</v>
      </c>
      <c r="H24">
        <f t="shared" si="5"/>
        <v>47</v>
      </c>
      <c r="I24">
        <v>61</v>
      </c>
      <c r="J24">
        <f t="shared" si="6"/>
        <v>48</v>
      </c>
      <c r="K24">
        <f t="shared" si="7"/>
        <v>75.8</v>
      </c>
      <c r="L24">
        <f t="shared" si="8"/>
        <v>106.9</v>
      </c>
      <c r="M24">
        <f t="shared" si="9"/>
        <v>76.8</v>
      </c>
      <c r="N24">
        <f t="shared" si="10"/>
        <v>105.2</v>
      </c>
      <c r="O24">
        <f t="shared" si="11"/>
        <v>135.80000000000001</v>
      </c>
      <c r="P24">
        <f t="shared" si="12"/>
        <v>153.83757668398187</v>
      </c>
      <c r="Q24">
        <f t="shared" si="13"/>
        <v>261.29135079447235</v>
      </c>
      <c r="R24">
        <f t="shared" si="14"/>
        <v>107.45377411049049</v>
      </c>
    </row>
    <row r="25" spans="1:18" x14ac:dyDescent="0.2">
      <c r="A25" s="1">
        <v>48</v>
      </c>
      <c r="B25" s="1">
        <f t="shared" si="0"/>
        <v>21</v>
      </c>
      <c r="C25" s="1">
        <f t="shared" si="1"/>
        <v>105.2</v>
      </c>
      <c r="D25" s="1">
        <f t="shared" si="2"/>
        <v>-9.5</v>
      </c>
      <c r="E25" s="1">
        <f t="shared" si="3"/>
        <v>-15</v>
      </c>
      <c r="F25" s="1">
        <f t="shared" si="4"/>
        <v>-9.5</v>
      </c>
      <c r="G25">
        <v>60</v>
      </c>
      <c r="H25">
        <f t="shared" si="5"/>
        <v>48</v>
      </c>
      <c r="I25">
        <v>61</v>
      </c>
      <c r="J25">
        <f t="shared" si="6"/>
        <v>49</v>
      </c>
      <c r="K25">
        <f t="shared" si="7"/>
        <v>81</v>
      </c>
      <c r="L25">
        <f t="shared" si="8"/>
        <v>105.2</v>
      </c>
      <c r="M25">
        <f t="shared" si="9"/>
        <v>82</v>
      </c>
      <c r="N25">
        <f t="shared" si="10"/>
        <v>103.6</v>
      </c>
      <c r="O25">
        <f t="shared" si="11"/>
        <v>141</v>
      </c>
      <c r="P25">
        <f t="shared" si="12"/>
        <v>155.08062419270823</v>
      </c>
      <c r="Q25">
        <f t="shared" si="13"/>
        <v>264.8894863900793</v>
      </c>
      <c r="R25">
        <f t="shared" si="14"/>
        <v>109.80886219737107</v>
      </c>
    </row>
    <row r="26" spans="1:18" x14ac:dyDescent="0.2">
      <c r="A26" s="1">
        <v>49</v>
      </c>
      <c r="B26" s="1">
        <f t="shared" si="0"/>
        <v>25.3</v>
      </c>
      <c r="C26" s="1">
        <f t="shared" si="1"/>
        <v>103.6</v>
      </c>
      <c r="D26" s="1">
        <f t="shared" si="2"/>
        <v>-8.5</v>
      </c>
      <c r="E26" s="1">
        <f t="shared" si="3"/>
        <v>-13.5</v>
      </c>
      <c r="F26" s="1">
        <f t="shared" si="4"/>
        <v>-8.5</v>
      </c>
      <c r="G26">
        <v>60</v>
      </c>
      <c r="H26">
        <f t="shared" si="5"/>
        <v>49</v>
      </c>
      <c r="I26">
        <v>61</v>
      </c>
      <c r="J26">
        <f t="shared" si="6"/>
        <v>50</v>
      </c>
      <c r="K26">
        <f t="shared" si="7"/>
        <v>85.3</v>
      </c>
      <c r="L26">
        <f t="shared" si="8"/>
        <v>103.6</v>
      </c>
      <c r="M26">
        <f t="shared" si="9"/>
        <v>86.3</v>
      </c>
      <c r="N26">
        <f t="shared" si="10"/>
        <v>101.9</v>
      </c>
      <c r="O26">
        <f t="shared" si="11"/>
        <v>145.30000000000001</v>
      </c>
      <c r="P26">
        <f t="shared" si="12"/>
        <v>156.33937443907084</v>
      </c>
      <c r="Q26">
        <f t="shared" si="13"/>
        <v>267.72525095702122</v>
      </c>
      <c r="R26">
        <f t="shared" si="14"/>
        <v>111.38587651795038</v>
      </c>
    </row>
    <row r="27" spans="1:18" x14ac:dyDescent="0.2">
      <c r="A27" s="1">
        <v>50</v>
      </c>
      <c r="B27" s="1">
        <f t="shared" si="0"/>
        <v>29.4</v>
      </c>
      <c r="C27" s="1">
        <f t="shared" si="1"/>
        <v>101.9</v>
      </c>
      <c r="D27" s="1">
        <f t="shared" si="2"/>
        <v>-7.5</v>
      </c>
      <c r="E27" s="1">
        <f t="shared" si="3"/>
        <v>-11.8</v>
      </c>
      <c r="F27" s="1">
        <f t="shared" si="4"/>
        <v>-7.5</v>
      </c>
      <c r="G27">
        <v>60</v>
      </c>
      <c r="H27">
        <f t="shared" si="5"/>
        <v>50</v>
      </c>
      <c r="I27">
        <v>61</v>
      </c>
      <c r="J27">
        <f t="shared" si="6"/>
        <v>51</v>
      </c>
      <c r="K27">
        <f t="shared" si="7"/>
        <v>89.4</v>
      </c>
      <c r="L27">
        <f t="shared" si="8"/>
        <v>101.9</v>
      </c>
      <c r="M27">
        <f t="shared" si="9"/>
        <v>90.4</v>
      </c>
      <c r="N27">
        <f t="shared" si="10"/>
        <v>100.3</v>
      </c>
      <c r="O27">
        <f t="shared" si="11"/>
        <v>149.4</v>
      </c>
      <c r="P27">
        <f t="shared" si="12"/>
        <v>157.61345120261785</v>
      </c>
      <c r="Q27">
        <f t="shared" si="13"/>
        <v>270.57878704732195</v>
      </c>
      <c r="R27">
        <f t="shared" si="14"/>
        <v>112.9653358447041</v>
      </c>
    </row>
    <row r="28" spans="1:18" x14ac:dyDescent="0.2">
      <c r="A28" s="1">
        <v>51</v>
      </c>
      <c r="B28" s="1">
        <f t="shared" si="0"/>
        <v>32.6</v>
      </c>
      <c r="C28" s="1">
        <f t="shared" si="1"/>
        <v>100.3</v>
      </c>
      <c r="D28" s="1">
        <f t="shared" si="2"/>
        <v>-6.5</v>
      </c>
      <c r="E28" s="1">
        <f t="shared" si="3"/>
        <v>-10.199999999999999</v>
      </c>
      <c r="F28" s="1">
        <f t="shared" si="4"/>
        <v>-6.5</v>
      </c>
      <c r="G28">
        <v>60</v>
      </c>
      <c r="H28">
        <f t="shared" si="5"/>
        <v>51</v>
      </c>
      <c r="I28">
        <v>61</v>
      </c>
      <c r="J28">
        <f t="shared" si="6"/>
        <v>52</v>
      </c>
      <c r="K28">
        <f t="shared" si="7"/>
        <v>92.6</v>
      </c>
      <c r="L28">
        <f t="shared" si="8"/>
        <v>100.3</v>
      </c>
      <c r="M28">
        <f t="shared" si="9"/>
        <v>93.6</v>
      </c>
      <c r="N28">
        <f t="shared" si="10"/>
        <v>98.7</v>
      </c>
      <c r="O28">
        <f t="shared" si="11"/>
        <v>152.6</v>
      </c>
      <c r="P28">
        <f t="shared" si="12"/>
        <v>158.90248582070703</v>
      </c>
      <c r="Q28">
        <f t="shared" si="13"/>
        <v>272.52787013441394</v>
      </c>
      <c r="R28">
        <f t="shared" si="14"/>
        <v>113.62538431370692</v>
      </c>
    </row>
    <row r="29" spans="1:18" x14ac:dyDescent="0.2">
      <c r="A29" s="1">
        <v>52</v>
      </c>
      <c r="B29" s="1">
        <f t="shared" si="0"/>
        <v>35.4</v>
      </c>
      <c r="C29" s="1">
        <f t="shared" si="1"/>
        <v>98.7</v>
      </c>
      <c r="D29" s="1">
        <f t="shared" si="2"/>
        <v>-5.5</v>
      </c>
      <c r="E29" s="1">
        <f t="shared" si="3"/>
        <v>-8.6999999999999993</v>
      </c>
      <c r="F29" s="1">
        <f t="shared" si="4"/>
        <v>-5.5</v>
      </c>
      <c r="G29">
        <v>60</v>
      </c>
      <c r="H29">
        <f t="shared" si="5"/>
        <v>52</v>
      </c>
      <c r="I29">
        <v>61</v>
      </c>
      <c r="J29">
        <f t="shared" si="6"/>
        <v>53</v>
      </c>
      <c r="K29">
        <f t="shared" si="7"/>
        <v>95.4</v>
      </c>
      <c r="L29">
        <f t="shared" si="8"/>
        <v>98.7</v>
      </c>
      <c r="M29">
        <f t="shared" si="9"/>
        <v>96.4</v>
      </c>
      <c r="N29">
        <f t="shared" si="10"/>
        <v>97.1</v>
      </c>
      <c r="O29">
        <f t="shared" si="11"/>
        <v>155.4</v>
      </c>
      <c r="P29">
        <f t="shared" si="12"/>
        <v>160.20611723651504</v>
      </c>
      <c r="Q29">
        <f t="shared" si="13"/>
        <v>274.08918256655079</v>
      </c>
      <c r="R29">
        <f t="shared" si="14"/>
        <v>113.88306533003575</v>
      </c>
    </row>
    <row r="30" spans="1:18" x14ac:dyDescent="0.2">
      <c r="A30" s="1">
        <v>53</v>
      </c>
      <c r="B30" s="1">
        <f t="shared" si="0"/>
        <v>37.700000000000003</v>
      </c>
      <c r="C30" s="1">
        <f t="shared" si="1"/>
        <v>97.1</v>
      </c>
      <c r="D30" s="1">
        <f t="shared" si="2"/>
        <v>-4.5</v>
      </c>
      <c r="E30" s="1">
        <f t="shared" si="3"/>
        <v>-7.1</v>
      </c>
      <c r="F30" s="1">
        <f t="shared" si="4"/>
        <v>-4.5</v>
      </c>
      <c r="G30">
        <v>60</v>
      </c>
      <c r="H30">
        <f t="shared" si="5"/>
        <v>53</v>
      </c>
      <c r="I30">
        <v>61</v>
      </c>
      <c r="J30">
        <f t="shared" si="6"/>
        <v>54</v>
      </c>
      <c r="K30">
        <f t="shared" si="7"/>
        <v>97.7</v>
      </c>
      <c r="L30">
        <f t="shared" si="8"/>
        <v>97.1</v>
      </c>
      <c r="M30">
        <f t="shared" si="9"/>
        <v>98.7</v>
      </c>
      <c r="N30">
        <f t="shared" si="10"/>
        <v>95.5</v>
      </c>
      <c r="O30">
        <f t="shared" si="11"/>
        <v>157.69999999999999</v>
      </c>
      <c r="P30">
        <f t="shared" si="12"/>
        <v>161.52399202595259</v>
      </c>
      <c r="Q30">
        <f t="shared" si="13"/>
        <v>275.07766176118338</v>
      </c>
      <c r="R30">
        <f t="shared" si="14"/>
        <v>113.55366973523078</v>
      </c>
    </row>
    <row r="31" spans="1:18" x14ac:dyDescent="0.2">
      <c r="A31" s="1">
        <v>54</v>
      </c>
      <c r="B31" s="1">
        <f t="shared" si="0"/>
        <v>39.6</v>
      </c>
      <c r="C31" s="1">
        <f t="shared" si="1"/>
        <v>95.5</v>
      </c>
      <c r="D31" s="1">
        <f t="shared" si="2"/>
        <v>-3.5</v>
      </c>
      <c r="E31" s="1">
        <f t="shared" si="3"/>
        <v>-5.5</v>
      </c>
      <c r="F31" s="1">
        <f t="shared" si="4"/>
        <v>-3.5</v>
      </c>
      <c r="G31">
        <v>60</v>
      </c>
      <c r="H31">
        <f t="shared" si="5"/>
        <v>54</v>
      </c>
      <c r="I31">
        <v>61</v>
      </c>
      <c r="J31">
        <f t="shared" si="6"/>
        <v>55</v>
      </c>
      <c r="K31">
        <f t="shared" si="7"/>
        <v>99.6</v>
      </c>
      <c r="L31">
        <f t="shared" si="8"/>
        <v>95.5</v>
      </c>
      <c r="M31">
        <f t="shared" si="9"/>
        <v>100.6</v>
      </c>
      <c r="N31">
        <f t="shared" si="10"/>
        <v>93.9</v>
      </c>
      <c r="O31">
        <f t="shared" si="11"/>
        <v>159.6</v>
      </c>
      <c r="P31">
        <f t="shared" si="12"/>
        <v>162.85576440519384</v>
      </c>
      <c r="Q31">
        <f t="shared" si="13"/>
        <v>275.59462984608388</v>
      </c>
      <c r="R31">
        <f t="shared" si="14"/>
        <v>112.73886544089004</v>
      </c>
    </row>
    <row r="32" spans="1:18" x14ac:dyDescent="0.2">
      <c r="A32" s="1">
        <v>55</v>
      </c>
      <c r="B32" s="1">
        <f t="shared" si="0"/>
        <v>41.2</v>
      </c>
      <c r="C32" s="1">
        <f t="shared" si="1"/>
        <v>93.9</v>
      </c>
      <c r="D32" s="1">
        <f t="shared" si="2"/>
        <v>-2.5</v>
      </c>
      <c r="E32" s="1">
        <f t="shared" si="3"/>
        <v>-3.9</v>
      </c>
      <c r="F32" s="1">
        <f t="shared" si="4"/>
        <v>-2.5</v>
      </c>
      <c r="G32">
        <v>60</v>
      </c>
      <c r="H32">
        <f t="shared" si="5"/>
        <v>55</v>
      </c>
      <c r="I32">
        <v>61</v>
      </c>
      <c r="J32">
        <f t="shared" si="6"/>
        <v>56</v>
      </c>
      <c r="K32">
        <f t="shared" si="7"/>
        <v>101.2</v>
      </c>
      <c r="L32">
        <f t="shared" si="8"/>
        <v>93.9</v>
      </c>
      <c r="M32">
        <f t="shared" si="9"/>
        <v>102.2</v>
      </c>
      <c r="N32">
        <f t="shared" si="10"/>
        <v>92.4</v>
      </c>
      <c r="O32">
        <f t="shared" si="11"/>
        <v>161.19999999999999</v>
      </c>
      <c r="P32">
        <f t="shared" si="12"/>
        <v>164.20109622045769</v>
      </c>
      <c r="Q32">
        <f t="shared" si="13"/>
        <v>275.82467257299515</v>
      </c>
      <c r="R32">
        <f t="shared" si="14"/>
        <v>111.62357635253747</v>
      </c>
    </row>
    <row r="33" spans="1:18" x14ac:dyDescent="0.2">
      <c r="A33" s="1">
        <v>56</v>
      </c>
      <c r="B33" s="1">
        <f t="shared" si="0"/>
        <v>42.4</v>
      </c>
      <c r="C33" s="1">
        <f t="shared" si="1"/>
        <v>92.4</v>
      </c>
      <c r="D33" s="1">
        <f t="shared" si="2"/>
        <v>-1.5</v>
      </c>
      <c r="E33" s="1">
        <f t="shared" si="3"/>
        <v>-2.4</v>
      </c>
      <c r="F33" s="1">
        <f t="shared" si="4"/>
        <v>-1.5</v>
      </c>
      <c r="G33">
        <v>60</v>
      </c>
      <c r="H33">
        <f t="shared" si="5"/>
        <v>56</v>
      </c>
      <c r="I33">
        <v>61</v>
      </c>
      <c r="J33">
        <f t="shared" si="6"/>
        <v>57</v>
      </c>
      <c r="K33">
        <f t="shared" si="7"/>
        <v>102.4</v>
      </c>
      <c r="L33">
        <f t="shared" si="8"/>
        <v>92.4</v>
      </c>
      <c r="M33">
        <f t="shared" si="9"/>
        <v>103.4</v>
      </c>
      <c r="N33">
        <f t="shared" si="10"/>
        <v>90.8</v>
      </c>
      <c r="O33">
        <f t="shared" si="11"/>
        <v>162.4</v>
      </c>
      <c r="P33">
        <f t="shared" si="12"/>
        <v>165.55965692160635</v>
      </c>
      <c r="Q33">
        <f t="shared" si="13"/>
        <v>275.52836514595009</v>
      </c>
      <c r="R33">
        <f t="shared" si="14"/>
        <v>109.96870822434374</v>
      </c>
    </row>
    <row r="34" spans="1:18" x14ac:dyDescent="0.2">
      <c r="A34" s="1">
        <v>57</v>
      </c>
      <c r="B34" s="1">
        <f t="shared" si="0"/>
        <v>43.4</v>
      </c>
      <c r="C34" s="1">
        <f t="shared" si="1"/>
        <v>90.8</v>
      </c>
      <c r="D34" s="1">
        <f t="shared" si="2"/>
        <v>-0.5</v>
      </c>
      <c r="E34" s="1">
        <f t="shared" si="3"/>
        <v>-0.8</v>
      </c>
      <c r="F34" s="1">
        <f t="shared" si="4"/>
        <v>-0.5</v>
      </c>
      <c r="G34">
        <v>60</v>
      </c>
      <c r="H34">
        <f t="shared" si="5"/>
        <v>57</v>
      </c>
      <c r="I34">
        <v>61</v>
      </c>
      <c r="J34">
        <f t="shared" si="6"/>
        <v>58</v>
      </c>
      <c r="K34">
        <f t="shared" si="7"/>
        <v>103.4</v>
      </c>
      <c r="L34">
        <f t="shared" si="8"/>
        <v>90.8</v>
      </c>
      <c r="M34">
        <f t="shared" si="9"/>
        <v>104.4</v>
      </c>
      <c r="N34">
        <f t="shared" si="10"/>
        <v>89.2</v>
      </c>
      <c r="O34">
        <f t="shared" si="11"/>
        <v>163.4</v>
      </c>
      <c r="P34">
        <f t="shared" si="12"/>
        <v>166.93112352104984</v>
      </c>
      <c r="Q34">
        <f t="shared" si="13"/>
        <v>274.91969736634002</v>
      </c>
      <c r="R34">
        <f t="shared" si="14"/>
        <v>107.98857384529018</v>
      </c>
    </row>
    <row r="35" spans="1:18" x14ac:dyDescent="0.2">
      <c r="A35" s="3">
        <v>57.5</v>
      </c>
      <c r="B35" s="3">
        <f t="shared" si="0"/>
        <v>43.8</v>
      </c>
      <c r="C35" s="3">
        <f t="shared" si="1"/>
        <v>90</v>
      </c>
      <c r="D35" s="3">
        <f t="shared" si="2"/>
        <v>0</v>
      </c>
      <c r="E35" s="1">
        <f t="shared" si="3"/>
        <v>0</v>
      </c>
      <c r="F35" s="1">
        <f t="shared" si="4"/>
        <v>0</v>
      </c>
      <c r="G35">
        <v>60</v>
      </c>
      <c r="H35">
        <f t="shared" si="5"/>
        <v>57.5</v>
      </c>
      <c r="I35">
        <v>61</v>
      </c>
      <c r="J35">
        <f t="shared" si="6"/>
        <v>58.5</v>
      </c>
      <c r="K35">
        <f t="shared" si="7"/>
        <v>103.8</v>
      </c>
      <c r="L35">
        <f t="shared" si="8"/>
        <v>90</v>
      </c>
      <c r="M35">
        <f t="shared" si="9"/>
        <v>104.8</v>
      </c>
      <c r="N35">
        <f t="shared" si="10"/>
        <v>88.4</v>
      </c>
      <c r="O35">
        <f t="shared" si="11"/>
        <v>163.80000000000001</v>
      </c>
      <c r="P35">
        <f t="shared" si="12"/>
        <v>167.62159765376299</v>
      </c>
      <c r="Q35">
        <f t="shared" si="13"/>
        <v>274.48227629484569</v>
      </c>
      <c r="R35">
        <f t="shared" si="14"/>
        <v>106.8606786410827</v>
      </c>
    </row>
    <row r="36" spans="1:18" x14ac:dyDescent="0.2">
      <c r="A36" s="1">
        <v>58</v>
      </c>
      <c r="B36" s="1">
        <f t="shared" si="0"/>
        <v>44.1</v>
      </c>
      <c r="C36" s="1">
        <f t="shared" si="1"/>
        <v>89.2</v>
      </c>
      <c r="D36" s="1">
        <f t="shared" si="2"/>
        <v>0.5</v>
      </c>
      <c r="E36" s="1">
        <f t="shared" si="3"/>
        <v>0.8</v>
      </c>
      <c r="F36" s="1">
        <f t="shared" si="4"/>
        <v>0.5</v>
      </c>
      <c r="G36">
        <v>60</v>
      </c>
      <c r="H36">
        <f t="shared" si="5"/>
        <v>58</v>
      </c>
      <c r="I36">
        <v>61</v>
      </c>
      <c r="J36">
        <f t="shared" si="6"/>
        <v>59</v>
      </c>
      <c r="K36">
        <f t="shared" si="7"/>
        <v>104.1</v>
      </c>
      <c r="L36">
        <f t="shared" si="8"/>
        <v>89.2</v>
      </c>
      <c r="M36">
        <f t="shared" si="9"/>
        <v>105.1</v>
      </c>
      <c r="N36">
        <f t="shared" si="10"/>
        <v>87.6</v>
      </c>
      <c r="O36">
        <f t="shared" si="11"/>
        <v>164.1</v>
      </c>
      <c r="P36">
        <f t="shared" si="12"/>
        <v>168.31518053936787</v>
      </c>
      <c r="Q36">
        <f t="shared" si="13"/>
        <v>273.90304854090255</v>
      </c>
      <c r="R36">
        <f t="shared" si="14"/>
        <v>105.58786800153467</v>
      </c>
    </row>
    <row r="37" spans="1:18" x14ac:dyDescent="0.2">
      <c r="A37" s="1">
        <v>59</v>
      </c>
      <c r="B37" s="1">
        <f t="shared" si="0"/>
        <v>44.6</v>
      </c>
      <c r="C37" s="1">
        <f t="shared" si="1"/>
        <v>87.6</v>
      </c>
      <c r="D37" s="1">
        <f t="shared" si="2"/>
        <v>1.5</v>
      </c>
      <c r="E37" s="1">
        <f t="shared" si="3"/>
        <v>2.4</v>
      </c>
      <c r="F37" s="1">
        <f t="shared" si="4"/>
        <v>1.5</v>
      </c>
      <c r="G37">
        <v>60</v>
      </c>
      <c r="H37">
        <f t="shared" si="5"/>
        <v>59</v>
      </c>
      <c r="I37">
        <v>61</v>
      </c>
      <c r="J37">
        <f t="shared" si="6"/>
        <v>60</v>
      </c>
      <c r="K37">
        <f t="shared" si="7"/>
        <v>104.6</v>
      </c>
      <c r="L37">
        <f t="shared" si="8"/>
        <v>87.6</v>
      </c>
      <c r="M37">
        <f t="shared" si="9"/>
        <v>105.6</v>
      </c>
      <c r="N37">
        <f t="shared" si="10"/>
        <v>86.1</v>
      </c>
      <c r="O37">
        <f t="shared" si="11"/>
        <v>164.6</v>
      </c>
      <c r="P37">
        <f t="shared" si="12"/>
        <v>169.71151993898351</v>
      </c>
      <c r="Q37">
        <f t="shared" si="13"/>
        <v>272.6824710171154</v>
      </c>
      <c r="R37">
        <f t="shared" si="14"/>
        <v>102.97095107813189</v>
      </c>
    </row>
    <row r="38" spans="1:18" x14ac:dyDescent="0.2">
      <c r="A38" s="1">
        <v>60</v>
      </c>
      <c r="B38" s="1">
        <f t="shared" si="0"/>
        <v>44.9</v>
      </c>
      <c r="C38" s="1">
        <f t="shared" si="1"/>
        <v>86.1</v>
      </c>
      <c r="D38" s="1">
        <f t="shared" si="2"/>
        <v>2.5</v>
      </c>
      <c r="E38" s="1">
        <f t="shared" si="3"/>
        <v>3.9</v>
      </c>
      <c r="F38" s="1">
        <f t="shared" si="4"/>
        <v>2.5</v>
      </c>
      <c r="G38">
        <v>60</v>
      </c>
      <c r="H38">
        <f t="shared" si="5"/>
        <v>60</v>
      </c>
      <c r="I38">
        <v>61</v>
      </c>
      <c r="J38">
        <f t="shared" si="6"/>
        <v>61</v>
      </c>
      <c r="K38">
        <f t="shared" si="7"/>
        <v>104.9</v>
      </c>
      <c r="L38">
        <f t="shared" si="8"/>
        <v>86.1</v>
      </c>
      <c r="M38">
        <f t="shared" si="9"/>
        <v>105.9</v>
      </c>
      <c r="N38">
        <f t="shared" si="10"/>
        <v>84.5</v>
      </c>
      <c r="O38">
        <f t="shared" si="11"/>
        <v>164.9</v>
      </c>
      <c r="P38">
        <f t="shared" si="12"/>
        <v>171.11984104714449</v>
      </c>
      <c r="Q38">
        <f t="shared" si="13"/>
        <v>271.18443908159628</v>
      </c>
      <c r="R38">
        <f t="shared" si="14"/>
        <v>100.06459803445179</v>
      </c>
    </row>
    <row r="39" spans="1:18" x14ac:dyDescent="0.2">
      <c r="A39" s="1">
        <v>61</v>
      </c>
      <c r="B39" s="1">
        <f t="shared" si="0"/>
        <v>45</v>
      </c>
      <c r="C39" s="1">
        <f t="shared" si="1"/>
        <v>84.5</v>
      </c>
      <c r="D39" s="1">
        <f t="shared" si="2"/>
        <v>3.5</v>
      </c>
      <c r="E39" s="1">
        <f t="shared" si="3"/>
        <v>5.5</v>
      </c>
      <c r="F39" s="1">
        <f t="shared" si="4"/>
        <v>3.5</v>
      </c>
      <c r="G39">
        <v>60</v>
      </c>
      <c r="H39">
        <f t="shared" si="5"/>
        <v>61</v>
      </c>
      <c r="I39">
        <v>61</v>
      </c>
      <c r="J39">
        <f t="shared" si="6"/>
        <v>62</v>
      </c>
      <c r="K39">
        <f t="shared" si="7"/>
        <v>105</v>
      </c>
      <c r="L39">
        <f t="shared" si="8"/>
        <v>84.5</v>
      </c>
      <c r="M39">
        <f t="shared" si="9"/>
        <v>106</v>
      </c>
      <c r="N39">
        <f t="shared" si="10"/>
        <v>82.9</v>
      </c>
      <c r="O39">
        <f t="shared" si="11"/>
        <v>165</v>
      </c>
      <c r="P39">
        <f t="shared" si="12"/>
        <v>172.53985046939155</v>
      </c>
      <c r="Q39">
        <f t="shared" si="13"/>
        <v>269.3394883785146</v>
      </c>
      <c r="R39">
        <f t="shared" si="14"/>
        <v>96.799637909123049</v>
      </c>
    </row>
    <row r="40" spans="1:18" x14ac:dyDescent="0.2">
      <c r="A40" s="1">
        <v>62</v>
      </c>
      <c r="B40" s="1">
        <f t="shared" si="0"/>
        <v>44.9</v>
      </c>
      <c r="C40" s="1">
        <f t="shared" si="1"/>
        <v>82.9</v>
      </c>
      <c r="D40" s="1">
        <f t="shared" si="2"/>
        <v>4.5</v>
      </c>
      <c r="E40" s="1">
        <f t="shared" si="3"/>
        <v>7.1</v>
      </c>
      <c r="F40" s="1">
        <f t="shared" si="4"/>
        <v>4.5</v>
      </c>
      <c r="G40">
        <v>60</v>
      </c>
      <c r="H40">
        <f t="shared" si="5"/>
        <v>62</v>
      </c>
      <c r="I40">
        <v>61</v>
      </c>
      <c r="J40">
        <f t="shared" si="6"/>
        <v>63</v>
      </c>
      <c r="K40">
        <f t="shared" si="7"/>
        <v>104.9</v>
      </c>
      <c r="L40">
        <f t="shared" si="8"/>
        <v>82.9</v>
      </c>
      <c r="M40">
        <f t="shared" si="9"/>
        <v>105.9</v>
      </c>
      <c r="N40">
        <f t="shared" si="10"/>
        <v>81.3</v>
      </c>
      <c r="O40">
        <f t="shared" si="11"/>
        <v>164.9</v>
      </c>
      <c r="P40">
        <f t="shared" si="12"/>
        <v>173.97126199461795</v>
      </c>
      <c r="Q40">
        <f t="shared" si="13"/>
        <v>267.20456582925374</v>
      </c>
      <c r="R40">
        <f t="shared" si="14"/>
        <v>93.233303834635791</v>
      </c>
    </row>
    <row r="41" spans="1:18" x14ac:dyDescent="0.2">
      <c r="A41" s="1">
        <v>63</v>
      </c>
      <c r="B41" s="1">
        <f t="shared" si="0"/>
        <v>44.7</v>
      </c>
      <c r="C41" s="1">
        <f t="shared" si="1"/>
        <v>81.3</v>
      </c>
      <c r="D41" s="1">
        <f t="shared" si="2"/>
        <v>5.5</v>
      </c>
      <c r="E41" s="1">
        <f t="shared" si="3"/>
        <v>8.6999999999999993</v>
      </c>
      <c r="F41" s="1">
        <f t="shared" si="4"/>
        <v>5.5</v>
      </c>
      <c r="G41">
        <v>60</v>
      </c>
      <c r="H41">
        <f t="shared" si="5"/>
        <v>63</v>
      </c>
      <c r="I41">
        <v>61</v>
      </c>
      <c r="J41">
        <f t="shared" si="6"/>
        <v>64</v>
      </c>
      <c r="K41">
        <f t="shared" si="7"/>
        <v>104.7</v>
      </c>
      <c r="L41">
        <f t="shared" si="8"/>
        <v>81.3</v>
      </c>
      <c r="M41">
        <f t="shared" si="9"/>
        <v>105.7</v>
      </c>
      <c r="N41">
        <f t="shared" si="10"/>
        <v>79.7</v>
      </c>
      <c r="O41">
        <f t="shared" si="11"/>
        <v>164.7</v>
      </c>
      <c r="P41">
        <f t="shared" si="12"/>
        <v>175.41379649275024</v>
      </c>
      <c r="Q41">
        <f t="shared" si="13"/>
        <v>264.93236872832284</v>
      </c>
      <c r="R41">
        <f t="shared" si="14"/>
        <v>89.518572235572606</v>
      </c>
    </row>
    <row r="42" spans="1:18" x14ac:dyDescent="0.2">
      <c r="A42" s="1">
        <v>64</v>
      </c>
      <c r="B42" s="1">
        <f t="shared" si="0"/>
        <v>44.3</v>
      </c>
      <c r="C42" s="1">
        <f t="shared" si="1"/>
        <v>79.7</v>
      </c>
      <c r="D42" s="1">
        <f t="shared" si="2"/>
        <v>6.5</v>
      </c>
      <c r="E42" s="1">
        <f t="shared" si="3"/>
        <v>10.199999999999999</v>
      </c>
      <c r="F42" s="1">
        <f t="shared" si="4"/>
        <v>6.5</v>
      </c>
      <c r="G42">
        <v>60</v>
      </c>
      <c r="H42">
        <f t="shared" si="5"/>
        <v>64</v>
      </c>
      <c r="I42">
        <v>61</v>
      </c>
      <c r="J42">
        <f t="shared" si="6"/>
        <v>65</v>
      </c>
      <c r="K42">
        <f t="shared" si="7"/>
        <v>104.3</v>
      </c>
      <c r="L42">
        <f t="shared" si="8"/>
        <v>79.7</v>
      </c>
      <c r="M42">
        <f t="shared" si="9"/>
        <v>105.3</v>
      </c>
      <c r="N42">
        <f t="shared" si="10"/>
        <v>78.099999999999994</v>
      </c>
      <c r="O42">
        <f t="shared" si="11"/>
        <v>164.3</v>
      </c>
      <c r="P42">
        <f t="shared" si="12"/>
        <v>176.86718180600946</v>
      </c>
      <c r="Q42">
        <f t="shared" si="13"/>
        <v>262.36043909095747</v>
      </c>
      <c r="R42">
        <f t="shared" si="14"/>
        <v>85.493257284948015</v>
      </c>
    </row>
    <row r="43" spans="1:18" x14ac:dyDescent="0.2">
      <c r="A43" s="1">
        <v>65</v>
      </c>
      <c r="B43" s="1">
        <f t="shared" si="0"/>
        <v>43.8</v>
      </c>
      <c r="C43" s="1">
        <f>ROUND(DEGREES(ACOS(TAN(RADIANS(A43-57.5)) / TAN(RADIANS(32.5)))),1)</f>
        <v>78.099999999999994</v>
      </c>
      <c r="D43" s="1">
        <f t="shared" si="2"/>
        <v>7.5</v>
      </c>
      <c r="E43" s="1">
        <f t="shared" si="3"/>
        <v>11.8</v>
      </c>
      <c r="F43" s="1">
        <f t="shared" si="4"/>
        <v>7.5</v>
      </c>
      <c r="G43">
        <v>60</v>
      </c>
      <c r="H43">
        <f t="shared" si="5"/>
        <v>65</v>
      </c>
      <c r="I43">
        <v>61</v>
      </c>
      <c r="J43">
        <f t="shared" si="6"/>
        <v>66</v>
      </c>
      <c r="K43">
        <f t="shared" si="7"/>
        <v>103.8</v>
      </c>
      <c r="L43">
        <f t="shared" si="8"/>
        <v>78.099999999999994</v>
      </c>
      <c r="M43">
        <f t="shared" si="9"/>
        <v>104.8</v>
      </c>
      <c r="N43">
        <f t="shared" si="10"/>
        <v>76.400000000000006</v>
      </c>
      <c r="O43">
        <f t="shared" si="11"/>
        <v>163.80000000000001</v>
      </c>
      <c r="P43">
        <f t="shared" si="12"/>
        <v>178.33115263464205</v>
      </c>
      <c r="Q43">
        <f t="shared" si="13"/>
        <v>259.58468752990802</v>
      </c>
      <c r="R43">
        <f t="shared" si="14"/>
        <v>81.253534895265972</v>
      </c>
    </row>
    <row r="44" spans="1:18" x14ac:dyDescent="0.2">
      <c r="A44" s="1">
        <v>66</v>
      </c>
      <c r="B44" s="1">
        <f t="shared" si="0"/>
        <v>43.1</v>
      </c>
      <c r="C44" s="1">
        <f t="shared" si="1"/>
        <v>76.400000000000006</v>
      </c>
      <c r="D44" s="1">
        <f t="shared" si="2"/>
        <v>8.5</v>
      </c>
      <c r="E44" s="1">
        <f t="shared" si="3"/>
        <v>13.5</v>
      </c>
      <c r="F44" s="1">
        <f t="shared" si="4"/>
        <v>8.5</v>
      </c>
      <c r="G44">
        <v>60</v>
      </c>
      <c r="H44">
        <f t="shared" si="5"/>
        <v>66</v>
      </c>
      <c r="I44">
        <v>61</v>
      </c>
      <c r="J44">
        <f t="shared" si="6"/>
        <v>67</v>
      </c>
      <c r="K44">
        <f t="shared" si="7"/>
        <v>103.1</v>
      </c>
      <c r="L44">
        <f t="shared" si="8"/>
        <v>76.400000000000006</v>
      </c>
      <c r="M44">
        <f t="shared" si="9"/>
        <v>104.1</v>
      </c>
      <c r="N44">
        <f t="shared" si="10"/>
        <v>74.8</v>
      </c>
      <c r="O44">
        <f t="shared" si="11"/>
        <v>163.1</v>
      </c>
      <c r="P44">
        <f t="shared" si="12"/>
        <v>179.8054504179448</v>
      </c>
      <c r="Q44">
        <f t="shared" si="13"/>
        <v>256.5020077894128</v>
      </c>
      <c r="R44">
        <f t="shared" si="14"/>
        <v>76.696557371468003</v>
      </c>
    </row>
    <row r="45" spans="1:18" x14ac:dyDescent="0.2">
      <c r="A45" s="1">
        <v>67</v>
      </c>
      <c r="B45" s="1">
        <f t="shared" si="0"/>
        <v>42.3</v>
      </c>
      <c r="C45" s="1">
        <f t="shared" si="1"/>
        <v>74.8</v>
      </c>
      <c r="D45" s="1">
        <f t="shared" si="2"/>
        <v>9.5</v>
      </c>
      <c r="E45" s="1">
        <f t="shared" si="3"/>
        <v>15</v>
      </c>
      <c r="F45" s="1">
        <f t="shared" si="4"/>
        <v>9.5</v>
      </c>
      <c r="G45">
        <v>60</v>
      </c>
      <c r="H45">
        <f t="shared" si="5"/>
        <v>67</v>
      </c>
      <c r="I45">
        <v>61</v>
      </c>
      <c r="J45">
        <f t="shared" si="6"/>
        <v>68</v>
      </c>
      <c r="K45">
        <f t="shared" si="7"/>
        <v>102.3</v>
      </c>
      <c r="L45">
        <f t="shared" si="8"/>
        <v>74.8</v>
      </c>
      <c r="M45">
        <f t="shared" si="9"/>
        <v>103.3</v>
      </c>
      <c r="N45">
        <f t="shared" si="10"/>
        <v>73.099999999999994</v>
      </c>
      <c r="O45">
        <f t="shared" si="11"/>
        <v>162.30000000000001</v>
      </c>
      <c r="P45">
        <f t="shared" si="12"/>
        <v>181.28982321134299</v>
      </c>
      <c r="Q45">
        <f t="shared" si="13"/>
        <v>253.27015220905915</v>
      </c>
      <c r="R45">
        <f t="shared" si="14"/>
        <v>71.980328997716157</v>
      </c>
    </row>
    <row r="46" spans="1:18" x14ac:dyDescent="0.2">
      <c r="A46" s="1">
        <v>68</v>
      </c>
      <c r="B46" s="1">
        <f t="shared" si="0"/>
        <v>41.3</v>
      </c>
      <c r="C46" s="1">
        <f t="shared" si="1"/>
        <v>73.099999999999994</v>
      </c>
      <c r="D46" s="1">
        <f t="shared" si="2"/>
        <v>10.5</v>
      </c>
      <c r="E46" s="1">
        <f t="shared" si="3"/>
        <v>16.7</v>
      </c>
      <c r="F46" s="1">
        <f t="shared" si="4"/>
        <v>10.4</v>
      </c>
      <c r="G46">
        <v>60</v>
      </c>
      <c r="H46">
        <f t="shared" si="5"/>
        <v>68</v>
      </c>
      <c r="I46">
        <v>61</v>
      </c>
      <c r="J46">
        <f t="shared" si="6"/>
        <v>69</v>
      </c>
      <c r="K46">
        <f t="shared" si="7"/>
        <v>101.3</v>
      </c>
      <c r="L46">
        <f t="shared" si="8"/>
        <v>73.099999999999994</v>
      </c>
      <c r="M46">
        <f t="shared" si="9"/>
        <v>102.3</v>
      </c>
      <c r="N46">
        <f t="shared" si="10"/>
        <v>71.400000000000006</v>
      </c>
      <c r="O46">
        <f t="shared" si="11"/>
        <v>161.30000000000001</v>
      </c>
      <c r="P46">
        <f t="shared" si="12"/>
        <v>182.78402556022229</v>
      </c>
      <c r="Q46">
        <f t="shared" si="13"/>
        <v>249.66619715131642</v>
      </c>
      <c r="R46">
        <f t="shared" si="14"/>
        <v>66.882171591094135</v>
      </c>
    </row>
    <row r="47" spans="1:18" x14ac:dyDescent="0.2">
      <c r="A47" s="1">
        <v>69</v>
      </c>
      <c r="B47" s="1">
        <f t="shared" si="0"/>
        <v>40.200000000000003</v>
      </c>
      <c r="C47" s="1">
        <f t="shared" si="1"/>
        <v>71.400000000000006</v>
      </c>
      <c r="D47" s="1">
        <f t="shared" si="2"/>
        <v>11.5</v>
      </c>
      <c r="E47" s="1">
        <f t="shared" si="3"/>
        <v>18.3</v>
      </c>
      <c r="F47" s="1">
        <f t="shared" si="4"/>
        <v>11.4</v>
      </c>
      <c r="G47">
        <v>60</v>
      </c>
      <c r="H47">
        <f t="shared" si="5"/>
        <v>69</v>
      </c>
      <c r="I47">
        <v>61</v>
      </c>
      <c r="J47">
        <f t="shared" si="6"/>
        <v>70</v>
      </c>
      <c r="K47">
        <f t="shared" si="7"/>
        <v>100.2</v>
      </c>
      <c r="L47">
        <f t="shared" si="8"/>
        <v>71.400000000000006</v>
      </c>
      <c r="M47">
        <f t="shared" si="9"/>
        <v>101.2</v>
      </c>
      <c r="N47">
        <f t="shared" si="10"/>
        <v>69.599999999999994</v>
      </c>
      <c r="O47">
        <f t="shared" si="11"/>
        <v>160.19999999999999</v>
      </c>
      <c r="P47">
        <f t="shared" si="12"/>
        <v>184.28781837115551</v>
      </c>
      <c r="Q47">
        <f t="shared" si="13"/>
        <v>245.85149989373667</v>
      </c>
      <c r="R47">
        <f t="shared" si="14"/>
        <v>61.563681522581163</v>
      </c>
    </row>
    <row r="48" spans="1:18" x14ac:dyDescent="0.2">
      <c r="A48" s="1">
        <v>70</v>
      </c>
      <c r="B48" s="1">
        <f t="shared" si="0"/>
        <v>38.9</v>
      </c>
      <c r="C48" s="1">
        <f t="shared" si="1"/>
        <v>69.599999999999994</v>
      </c>
      <c r="D48" s="1">
        <f t="shared" si="2"/>
        <v>12.5</v>
      </c>
      <c r="E48" s="1">
        <f t="shared" si="3"/>
        <v>20</v>
      </c>
      <c r="F48" s="1">
        <f t="shared" si="4"/>
        <v>12.4</v>
      </c>
      <c r="G48">
        <v>60</v>
      </c>
      <c r="H48">
        <f t="shared" si="5"/>
        <v>70</v>
      </c>
      <c r="I48">
        <v>61</v>
      </c>
      <c r="J48">
        <f t="shared" si="6"/>
        <v>71</v>
      </c>
      <c r="K48">
        <f t="shared" si="7"/>
        <v>98.9</v>
      </c>
      <c r="L48">
        <f t="shared" si="8"/>
        <v>69.599999999999994</v>
      </c>
      <c r="M48">
        <f t="shared" si="9"/>
        <v>99.9</v>
      </c>
      <c r="N48">
        <f t="shared" si="10"/>
        <v>67.900000000000006</v>
      </c>
      <c r="O48">
        <f t="shared" si="11"/>
        <v>158.9</v>
      </c>
      <c r="P48">
        <f t="shared" si="12"/>
        <v>185.80096878111266</v>
      </c>
      <c r="Q48">
        <f t="shared" si="13"/>
        <v>241.71820370009371</v>
      </c>
      <c r="R48">
        <f t="shared" si="14"/>
        <v>55.917234918981052</v>
      </c>
    </row>
    <row r="49" spans="1:18" x14ac:dyDescent="0.2">
      <c r="A49" s="1">
        <v>71</v>
      </c>
      <c r="B49" s="1">
        <f t="shared" si="0"/>
        <v>37.5</v>
      </c>
      <c r="C49" s="1">
        <f t="shared" si="1"/>
        <v>67.900000000000006</v>
      </c>
      <c r="D49" s="1">
        <f t="shared" si="2"/>
        <v>13.5</v>
      </c>
      <c r="E49" s="1">
        <f t="shared" si="3"/>
        <v>21.6</v>
      </c>
      <c r="F49" s="1">
        <f t="shared" si="4"/>
        <v>13.4</v>
      </c>
      <c r="G49">
        <v>60</v>
      </c>
      <c r="H49">
        <f t="shared" si="5"/>
        <v>71</v>
      </c>
      <c r="I49">
        <v>61</v>
      </c>
      <c r="J49">
        <f t="shared" si="6"/>
        <v>72</v>
      </c>
      <c r="K49">
        <f t="shared" si="7"/>
        <v>97.5</v>
      </c>
      <c r="L49">
        <f t="shared" si="8"/>
        <v>67.900000000000006</v>
      </c>
      <c r="M49">
        <f t="shared" si="9"/>
        <v>98.5</v>
      </c>
      <c r="N49">
        <f t="shared" si="10"/>
        <v>66</v>
      </c>
      <c r="O49">
        <f t="shared" si="11"/>
        <v>157.5</v>
      </c>
      <c r="P49">
        <f t="shared" si="12"/>
        <v>187.32325002519042</v>
      </c>
      <c r="Q49">
        <f t="shared" si="13"/>
        <v>237.37145995253937</v>
      </c>
      <c r="R49">
        <f t="shared" si="14"/>
        <v>50.04820992734895</v>
      </c>
    </row>
    <row r="50" spans="1:18" x14ac:dyDescent="0.2">
      <c r="A50" s="1">
        <v>72</v>
      </c>
      <c r="B50" s="1">
        <f t="shared" si="0"/>
        <v>35.9</v>
      </c>
      <c r="C50" s="1">
        <f t="shared" si="1"/>
        <v>66</v>
      </c>
      <c r="D50" s="1">
        <f t="shared" si="2"/>
        <v>14.5</v>
      </c>
      <c r="E50" s="1">
        <f t="shared" si="3"/>
        <v>23.3</v>
      </c>
      <c r="F50" s="1">
        <f t="shared" si="4"/>
        <v>14.3</v>
      </c>
      <c r="G50">
        <v>60</v>
      </c>
      <c r="H50">
        <f t="shared" si="5"/>
        <v>72</v>
      </c>
      <c r="I50">
        <v>61</v>
      </c>
      <c r="J50">
        <f t="shared" si="6"/>
        <v>73</v>
      </c>
      <c r="K50">
        <f t="shared" si="7"/>
        <v>95.9</v>
      </c>
      <c r="L50">
        <f t="shared" si="8"/>
        <v>66</v>
      </c>
      <c r="M50">
        <f t="shared" si="9"/>
        <v>96.9</v>
      </c>
      <c r="N50">
        <f t="shared" si="10"/>
        <v>64.2</v>
      </c>
      <c r="O50">
        <f t="shared" si="11"/>
        <v>155.9</v>
      </c>
      <c r="P50">
        <f t="shared" si="12"/>
        <v>188.85444130334875</v>
      </c>
      <c r="Q50">
        <f t="shared" si="13"/>
        <v>232.64539539823264</v>
      </c>
      <c r="R50">
        <f t="shared" si="14"/>
        <v>43.790954094883887</v>
      </c>
    </row>
    <row r="51" spans="1:18" x14ac:dyDescent="0.2">
      <c r="A51" s="1">
        <v>73</v>
      </c>
      <c r="B51" s="1">
        <f t="shared" si="0"/>
        <v>34.299999999999997</v>
      </c>
      <c r="C51" s="1">
        <f t="shared" si="1"/>
        <v>64.2</v>
      </c>
      <c r="D51" s="1">
        <f t="shared" si="2"/>
        <v>15.5</v>
      </c>
      <c r="E51" s="1">
        <f t="shared" si="3"/>
        <v>24.9</v>
      </c>
      <c r="F51" s="1">
        <f t="shared" si="4"/>
        <v>15.3</v>
      </c>
      <c r="G51">
        <v>60</v>
      </c>
      <c r="H51">
        <f t="shared" si="5"/>
        <v>73</v>
      </c>
      <c r="I51">
        <v>61</v>
      </c>
      <c r="J51">
        <f t="shared" si="6"/>
        <v>74</v>
      </c>
      <c r="K51">
        <f t="shared" si="7"/>
        <v>94.3</v>
      </c>
      <c r="L51">
        <f t="shared" si="8"/>
        <v>64.2</v>
      </c>
      <c r="M51">
        <f t="shared" si="9"/>
        <v>95.3</v>
      </c>
      <c r="N51">
        <f t="shared" si="10"/>
        <v>62.3</v>
      </c>
      <c r="O51">
        <f t="shared" si="11"/>
        <v>154.30000000000001</v>
      </c>
      <c r="P51">
        <f t="shared" si="12"/>
        <v>190.3943276465977</v>
      </c>
      <c r="Q51">
        <f t="shared" si="13"/>
        <v>227.92632581604082</v>
      </c>
      <c r="R51">
        <f t="shared" si="14"/>
        <v>37.531998169443114</v>
      </c>
    </row>
    <row r="52" spans="1:18" x14ac:dyDescent="0.2">
      <c r="A52" s="1">
        <v>74</v>
      </c>
      <c r="B52" s="1">
        <f t="shared" si="0"/>
        <v>32.5</v>
      </c>
      <c r="C52" s="1">
        <f t="shared" si="1"/>
        <v>62.3</v>
      </c>
      <c r="D52" s="1">
        <f t="shared" si="2"/>
        <v>16.5</v>
      </c>
      <c r="E52" s="1">
        <f t="shared" si="3"/>
        <v>26.6</v>
      </c>
      <c r="F52" s="1">
        <f t="shared" si="4"/>
        <v>16.3</v>
      </c>
      <c r="G52">
        <v>60</v>
      </c>
      <c r="H52">
        <f t="shared" si="5"/>
        <v>74</v>
      </c>
      <c r="I52">
        <v>61</v>
      </c>
      <c r="J52">
        <f t="shared" si="6"/>
        <v>75</v>
      </c>
      <c r="K52">
        <f t="shared" si="7"/>
        <v>92.5</v>
      </c>
      <c r="L52">
        <f t="shared" si="8"/>
        <v>62.3</v>
      </c>
      <c r="M52">
        <f t="shared" si="9"/>
        <v>93.5</v>
      </c>
      <c r="N52">
        <f t="shared" si="10"/>
        <v>60.3</v>
      </c>
      <c r="O52">
        <f t="shared" si="11"/>
        <v>152.5</v>
      </c>
      <c r="P52">
        <f t="shared" si="12"/>
        <v>191.94269978303421</v>
      </c>
      <c r="Q52">
        <f t="shared" si="13"/>
        <v>222.77064438565506</v>
      </c>
      <c r="R52">
        <f t="shared" si="14"/>
        <v>30.827944602620846</v>
      </c>
    </row>
    <row r="53" spans="1:18" x14ac:dyDescent="0.2">
      <c r="A53" s="1">
        <v>75</v>
      </c>
      <c r="B53" s="1">
        <f t="shared" si="0"/>
        <v>30.5</v>
      </c>
      <c r="C53" s="1">
        <f t="shared" si="1"/>
        <v>60.3</v>
      </c>
      <c r="D53" s="1">
        <f t="shared" si="2"/>
        <v>17.5</v>
      </c>
      <c r="E53" s="1">
        <f t="shared" si="3"/>
        <v>28.4</v>
      </c>
      <c r="F53" s="1">
        <f t="shared" si="4"/>
        <v>17.2</v>
      </c>
      <c r="G53">
        <v>60</v>
      </c>
      <c r="H53">
        <f t="shared" si="5"/>
        <v>75</v>
      </c>
      <c r="I53">
        <v>61</v>
      </c>
      <c r="J53">
        <f t="shared" si="6"/>
        <v>76</v>
      </c>
      <c r="K53">
        <f t="shared" si="7"/>
        <v>90.5</v>
      </c>
      <c r="L53">
        <f t="shared" si="8"/>
        <v>60.3</v>
      </c>
      <c r="M53">
        <f t="shared" si="9"/>
        <v>91.5</v>
      </c>
      <c r="N53">
        <f t="shared" si="10"/>
        <v>58.3</v>
      </c>
      <c r="O53">
        <f t="shared" si="11"/>
        <v>150.5</v>
      </c>
      <c r="P53">
        <f t="shared" si="12"/>
        <v>193.49935400408964</v>
      </c>
      <c r="Q53">
        <f t="shared" si="13"/>
        <v>217.23250217221178</v>
      </c>
      <c r="R53">
        <f t="shared" si="14"/>
        <v>23.733148168122142</v>
      </c>
    </row>
    <row r="54" spans="1:18" x14ac:dyDescent="0.2">
      <c r="A54" s="1">
        <v>76</v>
      </c>
      <c r="B54" s="1">
        <f t="shared" si="0"/>
        <v>28.4</v>
      </c>
      <c r="C54" s="1">
        <f t="shared" si="1"/>
        <v>58.3</v>
      </c>
      <c r="D54" s="1">
        <f t="shared" si="2"/>
        <v>18.5</v>
      </c>
      <c r="E54" s="1">
        <f t="shared" si="3"/>
        <v>30.1</v>
      </c>
      <c r="F54" s="1">
        <f t="shared" si="4"/>
        <v>18.2</v>
      </c>
      <c r="G54">
        <v>60</v>
      </c>
      <c r="H54">
        <f t="shared" si="5"/>
        <v>76</v>
      </c>
      <c r="I54">
        <v>61</v>
      </c>
      <c r="J54">
        <f t="shared" si="6"/>
        <v>77</v>
      </c>
      <c r="K54">
        <f t="shared" si="7"/>
        <v>88.4</v>
      </c>
      <c r="L54">
        <f t="shared" si="8"/>
        <v>58.3</v>
      </c>
      <c r="M54">
        <f t="shared" si="9"/>
        <v>89.4</v>
      </c>
      <c r="N54">
        <f t="shared" si="10"/>
        <v>56.2</v>
      </c>
      <c r="O54">
        <f t="shared" si="11"/>
        <v>148.4</v>
      </c>
      <c r="P54">
        <f t="shared" si="12"/>
        <v>195.06409203131159</v>
      </c>
      <c r="Q54">
        <f t="shared" si="13"/>
        <v>211.47834404496362</v>
      </c>
      <c r="R54">
        <f t="shared" si="14"/>
        <v>16.414252013652032</v>
      </c>
    </row>
    <row r="55" spans="1:18" x14ac:dyDescent="0.2">
      <c r="A55" s="1">
        <v>77</v>
      </c>
      <c r="B55" s="1">
        <f t="shared" si="0"/>
        <v>26.3</v>
      </c>
      <c r="C55" s="1">
        <f t="shared" si="1"/>
        <v>56.2</v>
      </c>
      <c r="D55" s="1">
        <f t="shared" si="2"/>
        <v>19.5</v>
      </c>
      <c r="E55" s="1">
        <f t="shared" si="3"/>
        <v>31.9</v>
      </c>
      <c r="F55" s="1">
        <f t="shared" si="4"/>
        <v>19.100000000000001</v>
      </c>
      <c r="G55">
        <v>60</v>
      </c>
      <c r="H55">
        <f t="shared" si="5"/>
        <v>77</v>
      </c>
      <c r="I55">
        <v>61</v>
      </c>
      <c r="J55">
        <f t="shared" si="6"/>
        <v>78</v>
      </c>
      <c r="K55">
        <f t="shared" si="7"/>
        <v>86.3</v>
      </c>
      <c r="L55">
        <f t="shared" si="8"/>
        <v>56.2</v>
      </c>
      <c r="M55">
        <f t="shared" si="9"/>
        <v>87.3</v>
      </c>
      <c r="N55">
        <f t="shared" si="10"/>
        <v>54.1</v>
      </c>
      <c r="O55">
        <f t="shared" si="11"/>
        <v>146.30000000000001</v>
      </c>
      <c r="P55">
        <f t="shared" si="12"/>
        <v>196.63672088396919</v>
      </c>
      <c r="Q55">
        <f t="shared" si="13"/>
        <v>205.67705268211134</v>
      </c>
      <c r="R55">
        <f t="shared" si="14"/>
        <v>9.040331798142148</v>
      </c>
    </row>
    <row r="56" spans="1:18" x14ac:dyDescent="0.2">
      <c r="A56" s="1">
        <v>78</v>
      </c>
      <c r="B56" s="1">
        <f t="shared" si="0"/>
        <v>24.1</v>
      </c>
      <c r="C56" s="1">
        <f t="shared" si="1"/>
        <v>54.1</v>
      </c>
      <c r="D56" s="1">
        <f t="shared" si="2"/>
        <v>20.5</v>
      </c>
      <c r="E56" s="1">
        <f t="shared" si="3"/>
        <v>33.6</v>
      </c>
      <c r="F56" s="1">
        <f t="shared" si="4"/>
        <v>20.100000000000001</v>
      </c>
      <c r="G56">
        <v>60</v>
      </c>
      <c r="H56">
        <f t="shared" si="5"/>
        <v>78</v>
      </c>
      <c r="I56">
        <v>61</v>
      </c>
      <c r="J56">
        <f t="shared" si="6"/>
        <v>79</v>
      </c>
      <c r="K56">
        <f t="shared" si="7"/>
        <v>84.1</v>
      </c>
      <c r="L56">
        <f t="shared" si="8"/>
        <v>54.1</v>
      </c>
      <c r="M56">
        <f t="shared" si="9"/>
        <v>85.1</v>
      </c>
      <c r="N56">
        <f t="shared" si="10"/>
        <v>51.8</v>
      </c>
      <c r="O56">
        <f t="shared" si="11"/>
        <v>144.1</v>
      </c>
      <c r="P56">
        <f t="shared" si="12"/>
        <v>198.21705274773913</v>
      </c>
      <c r="Q56">
        <f t="shared" si="13"/>
        <v>199.60824131282754</v>
      </c>
      <c r="R56">
        <f t="shared" si="14"/>
        <v>1.391188565088413</v>
      </c>
    </row>
    <row r="57" spans="1:18" x14ac:dyDescent="0.2">
      <c r="A57" s="1">
        <v>79</v>
      </c>
      <c r="B57" s="1">
        <f t="shared" si="0"/>
        <v>21.7</v>
      </c>
      <c r="C57" s="1">
        <f t="shared" si="1"/>
        <v>51.8</v>
      </c>
      <c r="D57" s="1">
        <f t="shared" si="2"/>
        <v>21.5</v>
      </c>
      <c r="E57" s="1">
        <f t="shared" si="3"/>
        <v>35.4</v>
      </c>
      <c r="F57" s="1">
        <f t="shared" si="4"/>
        <v>21</v>
      </c>
      <c r="G57">
        <v>60</v>
      </c>
      <c r="H57">
        <f t="shared" si="5"/>
        <v>79</v>
      </c>
      <c r="I57">
        <v>61</v>
      </c>
      <c r="J57">
        <f t="shared" si="6"/>
        <v>80</v>
      </c>
      <c r="K57">
        <f t="shared" si="7"/>
        <v>81.7</v>
      </c>
      <c r="L57">
        <f t="shared" si="8"/>
        <v>51.8</v>
      </c>
      <c r="M57">
        <f t="shared" si="9"/>
        <v>82.7</v>
      </c>
      <c r="N57">
        <f t="shared" si="10"/>
        <v>49.4</v>
      </c>
      <c r="O57">
        <f t="shared" si="11"/>
        <v>141.69999999999999</v>
      </c>
      <c r="P57">
        <f t="shared" si="12"/>
        <v>199.80490484470096</v>
      </c>
      <c r="Q57">
        <f t="shared" si="13"/>
        <v>193.05128852198837</v>
      </c>
      <c r="R57">
        <f t="shared" si="14"/>
        <v>6.7536163227125883</v>
      </c>
    </row>
    <row r="58" spans="1:18" x14ac:dyDescent="0.2">
      <c r="A58" s="1">
        <v>80</v>
      </c>
      <c r="B58" s="1">
        <f t="shared" si="0"/>
        <v>19.3</v>
      </c>
      <c r="C58" s="1">
        <f t="shared" si="1"/>
        <v>49.4</v>
      </c>
      <c r="D58" s="1">
        <f t="shared" si="2"/>
        <v>22.5</v>
      </c>
      <c r="E58" s="1">
        <f t="shared" si="3"/>
        <v>37.299999999999997</v>
      </c>
      <c r="F58" s="1">
        <f t="shared" si="4"/>
        <v>21.9</v>
      </c>
      <c r="G58">
        <v>60</v>
      </c>
      <c r="H58">
        <f t="shared" si="5"/>
        <v>80</v>
      </c>
      <c r="I58">
        <v>61</v>
      </c>
      <c r="J58">
        <f t="shared" si="6"/>
        <v>81</v>
      </c>
      <c r="K58">
        <f t="shared" si="7"/>
        <v>79.3</v>
      </c>
      <c r="L58">
        <f t="shared" si="8"/>
        <v>49.4</v>
      </c>
      <c r="M58">
        <f t="shared" si="9"/>
        <v>80.3</v>
      </c>
      <c r="N58">
        <f t="shared" si="10"/>
        <v>47</v>
      </c>
      <c r="O58">
        <f t="shared" si="11"/>
        <v>139.30000000000001</v>
      </c>
      <c r="P58">
        <f t="shared" si="12"/>
        <v>201.40009930484146</v>
      </c>
      <c r="Q58">
        <f t="shared" si="13"/>
        <v>186.45406941120916</v>
      </c>
      <c r="R58">
        <f t="shared" si="14"/>
        <v>14.9460298936323</v>
      </c>
    </row>
    <row r="59" spans="1:18" x14ac:dyDescent="0.2">
      <c r="A59" s="1">
        <v>81</v>
      </c>
      <c r="B59" s="1">
        <f t="shared" si="0"/>
        <v>16.899999999999999</v>
      </c>
      <c r="C59" s="1">
        <f t="shared" si="1"/>
        <v>47</v>
      </c>
      <c r="D59" s="1">
        <f t="shared" si="2"/>
        <v>23.5</v>
      </c>
      <c r="E59" s="1">
        <f t="shared" si="3"/>
        <v>39.1</v>
      </c>
      <c r="F59" s="1">
        <f t="shared" si="4"/>
        <v>22.8</v>
      </c>
      <c r="G59">
        <v>60</v>
      </c>
      <c r="H59">
        <f t="shared" si="5"/>
        <v>81</v>
      </c>
      <c r="I59">
        <v>61</v>
      </c>
      <c r="J59">
        <f t="shared" si="6"/>
        <v>82</v>
      </c>
      <c r="K59">
        <f t="shared" si="7"/>
        <v>76.900000000000006</v>
      </c>
      <c r="L59">
        <f t="shared" si="8"/>
        <v>47</v>
      </c>
      <c r="M59">
        <f t="shared" si="9"/>
        <v>77.900000000000006</v>
      </c>
      <c r="N59">
        <f t="shared" si="10"/>
        <v>44.3</v>
      </c>
      <c r="O59">
        <f t="shared" si="11"/>
        <v>136.9</v>
      </c>
      <c r="P59">
        <f t="shared" si="12"/>
        <v>203.00246303924493</v>
      </c>
      <c r="Q59">
        <f t="shared" si="13"/>
        <v>179.71847428686903</v>
      </c>
      <c r="R59">
        <f t="shared" si="14"/>
        <v>23.283988752375905</v>
      </c>
    </row>
    <row r="60" spans="1:18" x14ac:dyDescent="0.2">
      <c r="A60" s="1">
        <v>82</v>
      </c>
      <c r="B60" s="1">
        <f t="shared" si="0"/>
        <v>14.5</v>
      </c>
      <c r="C60" s="1">
        <f t="shared" si="1"/>
        <v>44.3</v>
      </c>
      <c r="D60" s="1">
        <f t="shared" si="2"/>
        <v>24.5</v>
      </c>
      <c r="E60" s="1">
        <f t="shared" si="3"/>
        <v>41</v>
      </c>
      <c r="F60" s="1">
        <f t="shared" si="4"/>
        <v>23.8</v>
      </c>
      <c r="G60">
        <v>60</v>
      </c>
      <c r="H60">
        <f t="shared" si="5"/>
        <v>82</v>
      </c>
      <c r="I60">
        <v>61</v>
      </c>
      <c r="J60">
        <f t="shared" si="6"/>
        <v>83</v>
      </c>
      <c r="K60">
        <f t="shared" si="7"/>
        <v>74.5</v>
      </c>
      <c r="L60">
        <f t="shared" si="8"/>
        <v>44.3</v>
      </c>
      <c r="M60">
        <f t="shared" si="9"/>
        <v>75.5</v>
      </c>
      <c r="N60">
        <f t="shared" si="10"/>
        <v>41.5</v>
      </c>
      <c r="O60">
        <f t="shared" si="11"/>
        <v>134.5</v>
      </c>
      <c r="P60">
        <f t="shared" si="12"/>
        <v>204.61182761512103</v>
      </c>
      <c r="Q60">
        <f t="shared" si="13"/>
        <v>172.80520825484399</v>
      </c>
      <c r="R60">
        <f t="shared" si="14"/>
        <v>31.80661936027704</v>
      </c>
    </row>
    <row r="61" spans="1:18" x14ac:dyDescent="0.2">
      <c r="A61" s="1">
        <v>83</v>
      </c>
      <c r="B61" s="1">
        <f t="shared" si="0"/>
        <v>12.1</v>
      </c>
      <c r="C61" s="1">
        <f t="shared" si="1"/>
        <v>41.5</v>
      </c>
      <c r="D61" s="1">
        <f t="shared" si="2"/>
        <v>25.5</v>
      </c>
      <c r="E61" s="1">
        <f t="shared" si="3"/>
        <v>42.9</v>
      </c>
      <c r="F61" s="1">
        <f t="shared" si="4"/>
        <v>24.7</v>
      </c>
      <c r="G61">
        <v>60</v>
      </c>
      <c r="H61">
        <f t="shared" si="5"/>
        <v>83</v>
      </c>
      <c r="I61">
        <v>61</v>
      </c>
      <c r="J61">
        <f t="shared" si="6"/>
        <v>84</v>
      </c>
      <c r="K61">
        <f t="shared" si="7"/>
        <v>72.099999999999994</v>
      </c>
      <c r="L61">
        <f t="shared" si="8"/>
        <v>41.5</v>
      </c>
      <c r="M61">
        <f t="shared" si="9"/>
        <v>73.099999999999994</v>
      </c>
      <c r="N61">
        <f t="shared" si="10"/>
        <v>38.5</v>
      </c>
      <c r="O61">
        <f t="shared" si="11"/>
        <v>132.1</v>
      </c>
      <c r="P61">
        <f t="shared" si="12"/>
        <v>206.22802913280242</v>
      </c>
      <c r="Q61">
        <f t="shared" si="13"/>
        <v>165.78009530700601</v>
      </c>
      <c r="R61">
        <f t="shared" si="14"/>
        <v>40.447933825796412</v>
      </c>
    </row>
    <row r="62" spans="1:18" x14ac:dyDescent="0.2">
      <c r="A62" s="1">
        <v>84</v>
      </c>
      <c r="B62" s="1">
        <f t="shared" si="0"/>
        <v>9.8000000000000007</v>
      </c>
      <c r="C62" s="1">
        <f t="shared" si="1"/>
        <v>38.5</v>
      </c>
      <c r="D62" s="1">
        <f t="shared" si="2"/>
        <v>26.5</v>
      </c>
      <c r="E62" s="1">
        <f t="shared" si="3"/>
        <v>44.8</v>
      </c>
      <c r="F62" s="1">
        <f t="shared" si="4"/>
        <v>25.6</v>
      </c>
      <c r="G62">
        <v>60</v>
      </c>
      <c r="H62">
        <f t="shared" si="5"/>
        <v>84</v>
      </c>
      <c r="I62">
        <v>61</v>
      </c>
      <c r="J62">
        <f t="shared" si="6"/>
        <v>85</v>
      </c>
      <c r="K62">
        <f t="shared" si="7"/>
        <v>69.8</v>
      </c>
      <c r="L62">
        <f t="shared" si="8"/>
        <v>38.5</v>
      </c>
      <c r="M62">
        <f t="shared" si="9"/>
        <v>70.8</v>
      </c>
      <c r="N62">
        <f t="shared" si="10"/>
        <v>35.200000000000003</v>
      </c>
      <c r="O62">
        <f t="shared" si="11"/>
        <v>129.80000000000001</v>
      </c>
      <c r="P62">
        <f t="shared" si="12"/>
        <v>207.85090810482401</v>
      </c>
      <c r="Q62">
        <f t="shared" si="13"/>
        <v>158.74523614899439</v>
      </c>
      <c r="R62">
        <f t="shared" si="14"/>
        <v>49.105671955829621</v>
      </c>
    </row>
    <row r="63" spans="1:18" x14ac:dyDescent="0.2">
      <c r="A63" s="1">
        <v>85</v>
      </c>
      <c r="B63" s="1">
        <f t="shared" si="0"/>
        <v>7.6</v>
      </c>
      <c r="C63" s="1">
        <f t="shared" si="1"/>
        <v>35.200000000000003</v>
      </c>
      <c r="D63" s="1">
        <f t="shared" si="2"/>
        <v>27.5</v>
      </c>
      <c r="E63" s="1">
        <f t="shared" si="3"/>
        <v>46.8</v>
      </c>
      <c r="F63" s="1">
        <f t="shared" si="4"/>
        <v>26.5</v>
      </c>
      <c r="G63">
        <v>60</v>
      </c>
      <c r="H63">
        <f t="shared" si="5"/>
        <v>85</v>
      </c>
      <c r="I63">
        <v>61</v>
      </c>
      <c r="J63">
        <f t="shared" si="6"/>
        <v>86</v>
      </c>
      <c r="K63">
        <f t="shared" si="7"/>
        <v>67.599999999999994</v>
      </c>
      <c r="L63">
        <f t="shared" si="8"/>
        <v>35.200000000000003</v>
      </c>
      <c r="M63">
        <f t="shared" si="9"/>
        <v>68.599999999999994</v>
      </c>
      <c r="N63">
        <f t="shared" si="10"/>
        <v>31.5</v>
      </c>
      <c r="O63">
        <f t="shared" si="11"/>
        <v>127.6</v>
      </c>
      <c r="P63">
        <f t="shared" si="12"/>
        <v>209.48030933717851</v>
      </c>
      <c r="Q63">
        <f t="shared" si="13"/>
        <v>151.65529994035816</v>
      </c>
      <c r="R63">
        <f t="shared" si="14"/>
        <v>57.825009396820349</v>
      </c>
    </row>
    <row r="64" spans="1:18" x14ac:dyDescent="0.2">
      <c r="A64" s="1">
        <v>86</v>
      </c>
      <c r="B64" s="1">
        <f t="shared" si="0"/>
        <v>5.5</v>
      </c>
      <c r="C64" s="1">
        <f t="shared" si="1"/>
        <v>31.5</v>
      </c>
      <c r="D64" s="1">
        <f t="shared" si="2"/>
        <v>28.5</v>
      </c>
      <c r="E64" s="1">
        <f t="shared" si="3"/>
        <v>48.9</v>
      </c>
      <c r="F64" s="1">
        <f t="shared" si="4"/>
        <v>27.3</v>
      </c>
      <c r="G64">
        <v>60</v>
      </c>
      <c r="H64">
        <f t="shared" si="5"/>
        <v>86</v>
      </c>
      <c r="I64">
        <v>61</v>
      </c>
      <c r="J64">
        <f t="shared" si="6"/>
        <v>87</v>
      </c>
      <c r="K64">
        <f t="shared" si="7"/>
        <v>65.5</v>
      </c>
      <c r="L64">
        <f t="shared" si="8"/>
        <v>31.5</v>
      </c>
      <c r="M64">
        <f t="shared" si="9"/>
        <v>66.5</v>
      </c>
      <c r="N64">
        <f t="shared" si="10"/>
        <v>27.4</v>
      </c>
      <c r="O64">
        <f t="shared" si="11"/>
        <v>125.5</v>
      </c>
      <c r="P64">
        <f t="shared" si="12"/>
        <v>211.11608181282637</v>
      </c>
      <c r="Q64">
        <f t="shared" si="13"/>
        <v>144.5448373343026</v>
      </c>
      <c r="R64">
        <f t="shared" si="14"/>
        <v>66.571244478523766</v>
      </c>
    </row>
    <row r="65" spans="1:18" x14ac:dyDescent="0.2">
      <c r="A65" s="1">
        <v>87</v>
      </c>
      <c r="B65" s="1">
        <f t="shared" si="0"/>
        <v>3.6</v>
      </c>
      <c r="C65" s="1">
        <f t="shared" si="1"/>
        <v>27.4</v>
      </c>
      <c r="D65" s="1">
        <f t="shared" si="2"/>
        <v>29.5</v>
      </c>
      <c r="E65" s="1">
        <f t="shared" si="3"/>
        <v>50.9</v>
      </c>
      <c r="F65" s="1">
        <f t="shared" si="4"/>
        <v>28.2</v>
      </c>
      <c r="G65">
        <v>60</v>
      </c>
      <c r="H65">
        <f t="shared" si="5"/>
        <v>87</v>
      </c>
      <c r="I65">
        <v>61</v>
      </c>
      <c r="J65">
        <f t="shared" si="6"/>
        <v>88</v>
      </c>
      <c r="K65">
        <f t="shared" si="7"/>
        <v>63.6</v>
      </c>
      <c r="L65">
        <f t="shared" si="8"/>
        <v>27.4</v>
      </c>
      <c r="M65">
        <f t="shared" si="9"/>
        <v>64.599999999999994</v>
      </c>
      <c r="N65">
        <f t="shared" si="10"/>
        <v>22.4</v>
      </c>
      <c r="O65">
        <f t="shared" si="11"/>
        <v>123.6</v>
      </c>
      <c r="P65">
        <f t="shared" si="12"/>
        <v>212.75807857752429</v>
      </c>
      <c r="Q65">
        <f t="shared" si="13"/>
        <v>137.53283244374776</v>
      </c>
      <c r="R65">
        <f t="shared" si="14"/>
        <v>75.225246133776523</v>
      </c>
    </row>
    <row r="66" spans="1:18" x14ac:dyDescent="0.2">
      <c r="A66" s="1">
        <v>88</v>
      </c>
      <c r="B66" s="1">
        <f t="shared" ref="B66:B68" si="15">ROUND(DEGREES(ATAN(SIN(RADIANS(C66)/COS(RADIANS(32.5))*(1-COS(RADIANS(C66)))))),1)</f>
        <v>2</v>
      </c>
      <c r="C66" s="1">
        <f t="shared" ref="C66:C68" si="16">ROUND(DEGREES(ACOS(TAN(RADIANS(A66-57.5)) / TAN(RADIANS(32.5)))),1)</f>
        <v>22.4</v>
      </c>
      <c r="D66" s="1">
        <f t="shared" si="2"/>
        <v>30.5</v>
      </c>
      <c r="E66" s="1">
        <f t="shared" si="3"/>
        <v>53</v>
      </c>
      <c r="F66" s="1">
        <f t="shared" si="4"/>
        <v>29.1</v>
      </c>
      <c r="G66">
        <v>60</v>
      </c>
      <c r="H66">
        <f t="shared" si="5"/>
        <v>88</v>
      </c>
      <c r="I66">
        <v>61</v>
      </c>
      <c r="J66">
        <f t="shared" si="6"/>
        <v>89</v>
      </c>
      <c r="K66">
        <f t="shared" si="7"/>
        <v>62</v>
      </c>
      <c r="L66">
        <f t="shared" si="8"/>
        <v>22.4</v>
      </c>
      <c r="M66">
        <f t="shared" si="9"/>
        <v>63</v>
      </c>
      <c r="N66">
        <f t="shared" si="10"/>
        <v>15.9</v>
      </c>
      <c r="O66">
        <f t="shared" si="11"/>
        <v>122</v>
      </c>
      <c r="P66">
        <f t="shared" si="12"/>
        <v>214.40615662802222</v>
      </c>
      <c r="Q66">
        <f t="shared" si="13"/>
        <v>130.7359552686253</v>
      </c>
      <c r="R66">
        <f t="shared" si="14"/>
        <v>83.670201359396913</v>
      </c>
    </row>
    <row r="67" spans="1:18" x14ac:dyDescent="0.2">
      <c r="A67" s="1">
        <v>89</v>
      </c>
      <c r="B67" s="1">
        <f t="shared" si="15"/>
        <v>0.7</v>
      </c>
      <c r="C67" s="1">
        <f t="shared" si="16"/>
        <v>15.9</v>
      </c>
      <c r="D67" s="1">
        <f t="shared" si="2"/>
        <v>31.5</v>
      </c>
      <c r="E67" s="1">
        <f t="shared" ref="E67:E68" si="17">ROUND(DEGREES(COS(RADIANS(C67))),1)</f>
        <v>55.1</v>
      </c>
      <c r="F67" s="1">
        <f t="shared" ref="F67:F68" si="18">ROUND(DEGREES(SIN(RADIANS(D67))),1)</f>
        <v>29.9</v>
      </c>
      <c r="G67">
        <v>60</v>
      </c>
      <c r="H67">
        <f t="shared" ref="H67:H68" si="19">A67</f>
        <v>89</v>
      </c>
      <c r="I67">
        <v>61</v>
      </c>
      <c r="J67">
        <f t="shared" ref="J67:J68" si="20">H67+1</f>
        <v>90</v>
      </c>
      <c r="K67">
        <f t="shared" ref="K67:K68" si="21">$G$2+B67</f>
        <v>60.7</v>
      </c>
      <c r="L67">
        <f t="shared" ref="L67:L68" si="22">C67</f>
        <v>15.9</v>
      </c>
      <c r="M67">
        <f t="shared" ref="M67:M68" si="23">$I$2+B67</f>
        <v>61.7</v>
      </c>
      <c r="N67">
        <f t="shared" ref="N67:N68" si="24">ROUND(DEGREES(ACOS(TAN(RADIANS(A67-57.5+1)) / TAN(RADIANS(32.5)))),1)</f>
        <v>0</v>
      </c>
      <c r="O67">
        <f t="shared" ref="O67" si="25">120+B67</f>
        <v>120.7</v>
      </c>
      <c r="P67">
        <f t="shared" ref="P67:P68" si="26">SQRT((G67+I67)^2+(H67+J67)^2)</f>
        <v>216.06017680266763</v>
      </c>
      <c r="Q67">
        <f t="shared" ref="Q67:Q68" si="27">SQRT((K67+M67)^2+(L67+N67)^2)</f>
        <v>123.42840029750042</v>
      </c>
      <c r="R67">
        <f t="shared" ref="R67:R68" si="28">ABS(P67-Q67)</f>
        <v>92.63177650516721</v>
      </c>
    </row>
    <row r="68" spans="1:18" x14ac:dyDescent="0.2">
      <c r="A68" s="1">
        <v>90</v>
      </c>
      <c r="B68" s="1">
        <f t="shared" si="15"/>
        <v>0</v>
      </c>
      <c r="C68" s="1">
        <f t="shared" si="16"/>
        <v>0</v>
      </c>
      <c r="D68" s="1">
        <f t="shared" ref="D68" si="29">A68-57.5</f>
        <v>32.5</v>
      </c>
      <c r="E68" s="1">
        <f t="shared" si="17"/>
        <v>57.3</v>
      </c>
      <c r="F68" s="1">
        <f t="shared" si="18"/>
        <v>30.8</v>
      </c>
      <c r="G68">
        <v>60</v>
      </c>
      <c r="H68">
        <f t="shared" si="19"/>
        <v>90</v>
      </c>
      <c r="I68">
        <v>61</v>
      </c>
      <c r="J68">
        <f t="shared" si="20"/>
        <v>91</v>
      </c>
      <c r="K68">
        <f t="shared" si="21"/>
        <v>60</v>
      </c>
      <c r="L68">
        <f t="shared" si="22"/>
        <v>0</v>
      </c>
      <c r="M68">
        <f t="shared" si="23"/>
        <v>61</v>
      </c>
      <c r="N68" t="e">
        <f t="shared" si="24"/>
        <v>#NUM!</v>
      </c>
      <c r="P68">
        <f t="shared" si="26"/>
        <v>217.7200036744442</v>
      </c>
      <c r="Q68" t="e">
        <f t="shared" si="27"/>
        <v>#NUM!</v>
      </c>
      <c r="R68" t="e">
        <f t="shared" si="28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D0C5-1A2B-8743-AA69-26A7BD3F244F}">
  <dimension ref="A1:S68"/>
  <sheetViews>
    <sheetView workbookViewId="0">
      <selection activeCell="B2" sqref="B2"/>
    </sheetView>
  </sheetViews>
  <sheetFormatPr baseColWidth="10" defaultRowHeight="16" x14ac:dyDescent="0.2"/>
  <cols>
    <col min="1" max="4" width="10.83203125" style="1"/>
  </cols>
  <sheetData>
    <row r="1" spans="1:19" x14ac:dyDescent="0.2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G1" s="2" t="s">
        <v>31</v>
      </c>
      <c r="H1" s="2" t="s">
        <v>32</v>
      </c>
      <c r="I1" s="2" t="s">
        <v>33</v>
      </c>
      <c r="J1" s="2" t="s">
        <v>28</v>
      </c>
      <c r="K1" s="2" t="s">
        <v>34</v>
      </c>
      <c r="L1" s="2" t="s">
        <v>35</v>
      </c>
      <c r="M1" s="2" t="s">
        <v>36</v>
      </c>
      <c r="N1" s="2" t="s">
        <v>37</v>
      </c>
      <c r="P1" s="2" t="s">
        <v>38</v>
      </c>
      <c r="Q1" s="2" t="s">
        <v>39</v>
      </c>
    </row>
    <row r="2" spans="1:19" x14ac:dyDescent="0.2">
      <c r="A2" s="1">
        <v>25</v>
      </c>
      <c r="B2" s="1">
        <f t="shared" ref="B2:B65" si="0">ROUND(DEGREES(ATAN(SIN(RADIANS(C2)/COS(RADIANS(32.5))*(1-COS(RADIANS(C2)))))),1)</f>
        <v>42.6</v>
      </c>
      <c r="C2" s="1">
        <f t="shared" ref="C2:C65" si="1">ROUND(DEGREES(ACOS(TAN(RADIANS(A2-57.5)) / TAN(RADIANS(32.5)))),1)</f>
        <v>180</v>
      </c>
      <c r="D2" s="1">
        <f>A2-57.5</f>
        <v>-32.5</v>
      </c>
      <c r="E2" s="1">
        <f>ROUND(DEGREES(COS(RADIANS(C2))),1)</f>
        <v>-57.3</v>
      </c>
      <c r="F2" s="1">
        <f>ROUND(DEGREES(SIN(RADIANS(D2))),1)</f>
        <v>-30.8</v>
      </c>
      <c r="G2">
        <v>60</v>
      </c>
      <c r="H2">
        <f>A2</f>
        <v>25</v>
      </c>
      <c r="I2">
        <v>60</v>
      </c>
      <c r="J2">
        <f>H2+1</f>
        <v>26</v>
      </c>
      <c r="K2">
        <f>$G$2+B2</f>
        <v>102.6</v>
      </c>
      <c r="L2">
        <f>C2</f>
        <v>180</v>
      </c>
      <c r="M2">
        <f>$I$2+B2</f>
        <v>102.6</v>
      </c>
      <c r="N2">
        <f>ROUND(DEGREES(ACOS(TAN(RADIANS(A2+1-57.5)) / TAN(RADIANS(32.5)))),1)</f>
        <v>164.1</v>
      </c>
      <c r="O2">
        <f>L2-N2</f>
        <v>15.900000000000006</v>
      </c>
      <c r="P2">
        <f>SQRT((G2+I2)^2+(H2+J2)^2)</f>
        <v>130.38788287260439</v>
      </c>
      <c r="Q2">
        <f>SQRT((K2+M2)^2+(L2+N2)^2)</f>
        <v>400.63930161680344</v>
      </c>
      <c r="R2">
        <f>ABS(P2-Q2)</f>
        <v>270.25141874419904</v>
      </c>
      <c r="S2">
        <f>K2-H2</f>
        <v>77.599999999999994</v>
      </c>
    </row>
    <row r="3" spans="1:19" x14ac:dyDescent="0.2">
      <c r="A3" s="1">
        <v>26</v>
      </c>
      <c r="B3" s="1">
        <f t="shared" si="0"/>
        <v>20.3</v>
      </c>
      <c r="C3" s="1">
        <f t="shared" si="1"/>
        <v>164.1</v>
      </c>
      <c r="D3" s="1">
        <f t="shared" ref="D3:D67" si="2">A3-57.5</f>
        <v>-31.5</v>
      </c>
      <c r="E3" s="1">
        <f t="shared" ref="E3:E66" si="3">ROUND(DEGREES(COS(RADIANS(C3))),1)</f>
        <v>-55.1</v>
      </c>
      <c r="F3" s="1">
        <f t="shared" ref="F3:F66" si="4">ROUND(DEGREES(SIN(RADIANS(D3))),1)</f>
        <v>-29.9</v>
      </c>
      <c r="G3">
        <v>60</v>
      </c>
      <c r="H3">
        <f t="shared" ref="H3:H66" si="5">A3</f>
        <v>26</v>
      </c>
      <c r="I3">
        <v>60</v>
      </c>
      <c r="J3">
        <f t="shared" ref="J3:J66" si="6">H3+1</f>
        <v>27</v>
      </c>
      <c r="K3">
        <f t="shared" ref="K3:K66" si="7">$G$2+B3</f>
        <v>80.3</v>
      </c>
      <c r="L3">
        <f t="shared" ref="L3:L66" si="8">C3</f>
        <v>164.1</v>
      </c>
      <c r="M3">
        <f t="shared" ref="M3:M66" si="9">$I$2+B3</f>
        <v>80.3</v>
      </c>
      <c r="N3">
        <f t="shared" ref="N3:N66" si="10">ROUND(DEGREES(ACOS(TAN(RADIANS(A3+1-57.5)) / TAN(RADIANS(32.5)))),1)</f>
        <v>157.6</v>
      </c>
      <c r="O3">
        <f t="shared" ref="O3:O66" si="11">L3-N3</f>
        <v>6.5</v>
      </c>
      <c r="P3">
        <f t="shared" ref="P3:P66" si="12">SQRT((G3+I3)^2+(H3+J3)^2)</f>
        <v>131.18307817702708</v>
      </c>
      <c r="Q3">
        <f t="shared" ref="Q3:Q66" si="13">SQRT((K3+M3)^2+(L3+N3)^2)</f>
        <v>359.55980031143639</v>
      </c>
      <c r="R3">
        <f t="shared" ref="R3:R66" si="14">ABS(P3-Q3)</f>
        <v>228.37672213440931</v>
      </c>
      <c r="S3">
        <f t="shared" ref="S3:S27" si="15">K3-H3</f>
        <v>54.3</v>
      </c>
    </row>
    <row r="4" spans="1:19" x14ac:dyDescent="0.2">
      <c r="A4" s="1">
        <v>27</v>
      </c>
      <c r="B4" s="1">
        <f t="shared" si="0"/>
        <v>-0.4</v>
      </c>
      <c r="C4" s="1">
        <f t="shared" si="1"/>
        <v>157.6</v>
      </c>
      <c r="D4" s="1">
        <f t="shared" si="2"/>
        <v>-30.5</v>
      </c>
      <c r="E4" s="1">
        <f t="shared" si="3"/>
        <v>-53</v>
      </c>
      <c r="F4" s="1">
        <f t="shared" si="4"/>
        <v>-29.1</v>
      </c>
      <c r="G4">
        <v>60</v>
      </c>
      <c r="H4">
        <f t="shared" si="5"/>
        <v>27</v>
      </c>
      <c r="I4">
        <v>60</v>
      </c>
      <c r="J4">
        <f t="shared" si="6"/>
        <v>28</v>
      </c>
      <c r="K4">
        <f t="shared" si="7"/>
        <v>59.6</v>
      </c>
      <c r="L4">
        <f t="shared" si="8"/>
        <v>157.6</v>
      </c>
      <c r="M4">
        <f t="shared" si="9"/>
        <v>59.6</v>
      </c>
      <c r="N4">
        <f t="shared" si="10"/>
        <v>152.6</v>
      </c>
      <c r="O4">
        <f t="shared" si="11"/>
        <v>5</v>
      </c>
      <c r="P4">
        <f t="shared" si="12"/>
        <v>132.00378782444085</v>
      </c>
      <c r="Q4">
        <f t="shared" si="13"/>
        <v>332.31412849892496</v>
      </c>
      <c r="R4">
        <f t="shared" si="14"/>
        <v>200.31034067448411</v>
      </c>
      <c r="S4">
        <f t="shared" si="15"/>
        <v>32.6</v>
      </c>
    </row>
    <row r="5" spans="1:19" x14ac:dyDescent="0.2">
      <c r="A5" s="1">
        <v>28</v>
      </c>
      <c r="B5" s="1">
        <f t="shared" si="0"/>
        <v>-17.5</v>
      </c>
      <c r="C5" s="1">
        <f t="shared" si="1"/>
        <v>152.6</v>
      </c>
      <c r="D5" s="1">
        <f t="shared" si="2"/>
        <v>-29.5</v>
      </c>
      <c r="E5" s="1">
        <f t="shared" si="3"/>
        <v>-50.9</v>
      </c>
      <c r="F5" s="1">
        <f t="shared" si="4"/>
        <v>-28.2</v>
      </c>
      <c r="G5">
        <v>60</v>
      </c>
      <c r="H5">
        <f t="shared" si="5"/>
        <v>28</v>
      </c>
      <c r="I5">
        <v>60</v>
      </c>
      <c r="J5">
        <f t="shared" si="6"/>
        <v>29</v>
      </c>
      <c r="K5">
        <f t="shared" si="7"/>
        <v>42.5</v>
      </c>
      <c r="L5">
        <f t="shared" si="8"/>
        <v>152.6</v>
      </c>
      <c r="M5">
        <f t="shared" si="9"/>
        <v>42.5</v>
      </c>
      <c r="N5">
        <f t="shared" si="10"/>
        <v>148.5</v>
      </c>
      <c r="O5">
        <f t="shared" si="11"/>
        <v>4.0999999999999943</v>
      </c>
      <c r="P5">
        <f t="shared" si="12"/>
        <v>132.84953895290718</v>
      </c>
      <c r="Q5">
        <f t="shared" si="13"/>
        <v>312.86771965161256</v>
      </c>
      <c r="R5">
        <f t="shared" si="14"/>
        <v>180.01818069870538</v>
      </c>
      <c r="S5">
        <f t="shared" si="15"/>
        <v>14.5</v>
      </c>
    </row>
    <row r="6" spans="1:19" x14ac:dyDescent="0.2">
      <c r="A6" s="1">
        <v>29</v>
      </c>
      <c r="B6" s="1">
        <f t="shared" si="0"/>
        <v>-29.1</v>
      </c>
      <c r="C6" s="1">
        <f t="shared" si="1"/>
        <v>148.5</v>
      </c>
      <c r="D6" s="1">
        <f t="shared" si="2"/>
        <v>-28.5</v>
      </c>
      <c r="E6" s="1">
        <f t="shared" si="3"/>
        <v>-48.9</v>
      </c>
      <c r="F6" s="1">
        <f t="shared" si="4"/>
        <v>-27.3</v>
      </c>
      <c r="G6">
        <v>60</v>
      </c>
      <c r="H6">
        <f t="shared" si="5"/>
        <v>29</v>
      </c>
      <c r="I6">
        <v>60</v>
      </c>
      <c r="J6">
        <f t="shared" si="6"/>
        <v>30</v>
      </c>
      <c r="K6">
        <f t="shared" si="7"/>
        <v>30.9</v>
      </c>
      <c r="L6">
        <f t="shared" si="8"/>
        <v>148.5</v>
      </c>
      <c r="M6">
        <f t="shared" si="9"/>
        <v>30.9</v>
      </c>
      <c r="N6">
        <f t="shared" si="10"/>
        <v>144.80000000000001</v>
      </c>
      <c r="O6">
        <f t="shared" si="11"/>
        <v>3.6999999999999886</v>
      </c>
      <c r="P6">
        <f t="shared" si="12"/>
        <v>133.71985641631537</v>
      </c>
      <c r="Q6">
        <f t="shared" si="13"/>
        <v>299.74010409019343</v>
      </c>
      <c r="R6">
        <f t="shared" si="14"/>
        <v>166.02024767387806</v>
      </c>
      <c r="S6">
        <f t="shared" si="15"/>
        <v>1.8999999999999986</v>
      </c>
    </row>
    <row r="7" spans="1:19" x14ac:dyDescent="0.2">
      <c r="A7" s="1">
        <v>30</v>
      </c>
      <c r="B7" s="1">
        <f t="shared" si="0"/>
        <v>-36.6</v>
      </c>
      <c r="C7" s="1">
        <f t="shared" si="1"/>
        <v>144.80000000000001</v>
      </c>
      <c r="D7" s="1">
        <f t="shared" si="2"/>
        <v>-27.5</v>
      </c>
      <c r="E7" s="1">
        <f t="shared" si="3"/>
        <v>-46.8</v>
      </c>
      <c r="F7" s="1">
        <f t="shared" si="4"/>
        <v>-26.5</v>
      </c>
      <c r="G7">
        <v>60</v>
      </c>
      <c r="H7">
        <f t="shared" si="5"/>
        <v>30</v>
      </c>
      <c r="I7">
        <v>60</v>
      </c>
      <c r="J7">
        <f t="shared" si="6"/>
        <v>31</v>
      </c>
      <c r="K7">
        <f t="shared" si="7"/>
        <v>23.4</v>
      </c>
      <c r="L7">
        <f t="shared" si="8"/>
        <v>144.80000000000001</v>
      </c>
      <c r="M7">
        <f t="shared" si="9"/>
        <v>23.4</v>
      </c>
      <c r="N7">
        <f t="shared" si="10"/>
        <v>141.5</v>
      </c>
      <c r="O7">
        <f t="shared" si="11"/>
        <v>3.3000000000000114</v>
      </c>
      <c r="P7">
        <f t="shared" si="12"/>
        <v>134.61426373159719</v>
      </c>
      <c r="Q7">
        <f t="shared" si="13"/>
        <v>290.09986211647879</v>
      </c>
      <c r="R7">
        <f t="shared" si="14"/>
        <v>155.4855983848816</v>
      </c>
      <c r="S7">
        <f t="shared" si="15"/>
        <v>-6.6000000000000014</v>
      </c>
    </row>
    <row r="8" spans="1:19" x14ac:dyDescent="0.2">
      <c r="A8" s="1">
        <v>31</v>
      </c>
      <c r="B8" s="1">
        <f t="shared" si="0"/>
        <v>-41.2</v>
      </c>
      <c r="C8" s="1">
        <f t="shared" si="1"/>
        <v>141.5</v>
      </c>
      <c r="D8" s="1">
        <f t="shared" si="2"/>
        <v>-26.5</v>
      </c>
      <c r="E8" s="1">
        <f t="shared" si="3"/>
        <v>-44.8</v>
      </c>
      <c r="F8" s="1">
        <f t="shared" si="4"/>
        <v>-25.6</v>
      </c>
      <c r="G8">
        <v>60</v>
      </c>
      <c r="H8">
        <f t="shared" si="5"/>
        <v>31</v>
      </c>
      <c r="I8">
        <v>60</v>
      </c>
      <c r="J8">
        <f t="shared" si="6"/>
        <v>32</v>
      </c>
      <c r="K8">
        <f t="shared" si="7"/>
        <v>18.799999999999997</v>
      </c>
      <c r="L8">
        <f t="shared" si="8"/>
        <v>141.5</v>
      </c>
      <c r="M8">
        <f t="shared" si="9"/>
        <v>18.799999999999997</v>
      </c>
      <c r="N8">
        <f t="shared" si="10"/>
        <v>138.5</v>
      </c>
      <c r="O8">
        <f t="shared" si="11"/>
        <v>3</v>
      </c>
      <c r="P8">
        <f t="shared" si="12"/>
        <v>135.53228397691819</v>
      </c>
      <c r="Q8">
        <f t="shared" si="13"/>
        <v>282.51329172270812</v>
      </c>
      <c r="R8">
        <f t="shared" si="14"/>
        <v>146.98100774578992</v>
      </c>
      <c r="S8">
        <f t="shared" si="15"/>
        <v>-12.200000000000003</v>
      </c>
    </row>
    <row r="9" spans="1:19" x14ac:dyDescent="0.2">
      <c r="A9" s="1">
        <v>32</v>
      </c>
      <c r="B9" s="1">
        <f t="shared" si="0"/>
        <v>-43.7</v>
      </c>
      <c r="C9" s="1">
        <f t="shared" si="1"/>
        <v>138.5</v>
      </c>
      <c r="D9" s="1">
        <f t="shared" si="2"/>
        <v>-25.5</v>
      </c>
      <c r="E9" s="1">
        <f t="shared" si="3"/>
        <v>-42.9</v>
      </c>
      <c r="F9" s="1">
        <f t="shared" si="4"/>
        <v>-24.7</v>
      </c>
      <c r="G9">
        <v>60</v>
      </c>
      <c r="H9">
        <f t="shared" si="5"/>
        <v>32</v>
      </c>
      <c r="I9">
        <v>60</v>
      </c>
      <c r="J9">
        <f t="shared" si="6"/>
        <v>33</v>
      </c>
      <c r="K9">
        <f t="shared" si="7"/>
        <v>16.299999999999997</v>
      </c>
      <c r="L9">
        <f t="shared" si="8"/>
        <v>138.5</v>
      </c>
      <c r="M9">
        <f t="shared" si="9"/>
        <v>16.299999999999997</v>
      </c>
      <c r="N9">
        <f t="shared" si="10"/>
        <v>135.69999999999999</v>
      </c>
      <c r="O9">
        <f t="shared" si="11"/>
        <v>2.8000000000000114</v>
      </c>
      <c r="P9">
        <f t="shared" si="12"/>
        <v>136.4734406395618</v>
      </c>
      <c r="Q9">
        <f t="shared" si="13"/>
        <v>276.13112827060985</v>
      </c>
      <c r="R9">
        <f t="shared" si="14"/>
        <v>139.65768763104805</v>
      </c>
      <c r="S9">
        <f t="shared" si="15"/>
        <v>-15.700000000000003</v>
      </c>
    </row>
    <row r="10" spans="1:19" x14ac:dyDescent="0.2">
      <c r="A10" s="1">
        <v>33</v>
      </c>
      <c r="B10" s="1">
        <f t="shared" si="0"/>
        <v>-44.8</v>
      </c>
      <c r="C10" s="1">
        <f t="shared" si="1"/>
        <v>135.69999999999999</v>
      </c>
      <c r="D10" s="1">
        <f t="shared" si="2"/>
        <v>-24.5</v>
      </c>
      <c r="E10" s="1">
        <f t="shared" si="3"/>
        <v>-41</v>
      </c>
      <c r="F10" s="1">
        <f t="shared" si="4"/>
        <v>-23.8</v>
      </c>
      <c r="G10">
        <v>60</v>
      </c>
      <c r="H10">
        <f t="shared" si="5"/>
        <v>33</v>
      </c>
      <c r="I10">
        <v>60</v>
      </c>
      <c r="J10">
        <f t="shared" si="6"/>
        <v>34</v>
      </c>
      <c r="K10">
        <f t="shared" si="7"/>
        <v>15.200000000000003</v>
      </c>
      <c r="L10">
        <f t="shared" si="8"/>
        <v>135.69999999999999</v>
      </c>
      <c r="M10">
        <f t="shared" si="9"/>
        <v>15.200000000000003</v>
      </c>
      <c r="N10">
        <f t="shared" si="10"/>
        <v>133</v>
      </c>
      <c r="O10">
        <f t="shared" si="11"/>
        <v>2.6999999999999886</v>
      </c>
      <c r="P10">
        <f t="shared" si="12"/>
        <v>137.43725841270262</v>
      </c>
      <c r="Q10">
        <f t="shared" si="13"/>
        <v>270.41421930068691</v>
      </c>
      <c r="R10">
        <f t="shared" si="14"/>
        <v>132.97696088798429</v>
      </c>
      <c r="S10">
        <f t="shared" si="15"/>
        <v>-17.799999999999997</v>
      </c>
    </row>
    <row r="11" spans="1:19" x14ac:dyDescent="0.2">
      <c r="A11" s="1">
        <v>34</v>
      </c>
      <c r="B11" s="1">
        <f t="shared" si="0"/>
        <v>-44.9</v>
      </c>
      <c r="C11" s="1">
        <f t="shared" si="1"/>
        <v>133</v>
      </c>
      <c r="D11" s="1">
        <f t="shared" si="2"/>
        <v>-23.5</v>
      </c>
      <c r="E11" s="1">
        <f t="shared" si="3"/>
        <v>-39.1</v>
      </c>
      <c r="F11" s="1">
        <f t="shared" si="4"/>
        <v>-22.8</v>
      </c>
      <c r="G11">
        <v>60</v>
      </c>
      <c r="H11">
        <f t="shared" si="5"/>
        <v>34</v>
      </c>
      <c r="I11">
        <v>60</v>
      </c>
      <c r="J11">
        <f t="shared" si="6"/>
        <v>35</v>
      </c>
      <c r="K11">
        <f t="shared" si="7"/>
        <v>15.100000000000001</v>
      </c>
      <c r="L11">
        <f t="shared" si="8"/>
        <v>133</v>
      </c>
      <c r="M11">
        <f t="shared" si="9"/>
        <v>15.100000000000001</v>
      </c>
      <c r="N11">
        <f t="shared" si="10"/>
        <v>130.6</v>
      </c>
      <c r="O11">
        <f t="shared" si="11"/>
        <v>2.4000000000000057</v>
      </c>
      <c r="P11">
        <f t="shared" si="12"/>
        <v>138.42326394071193</v>
      </c>
      <c r="Q11">
        <f t="shared" si="13"/>
        <v>265.32432983049256</v>
      </c>
      <c r="R11">
        <f t="shared" si="14"/>
        <v>126.90106588978063</v>
      </c>
      <c r="S11">
        <f t="shared" si="15"/>
        <v>-18.899999999999999</v>
      </c>
    </row>
    <row r="12" spans="1:19" x14ac:dyDescent="0.2">
      <c r="A12" s="1">
        <v>35</v>
      </c>
      <c r="B12" s="1">
        <f t="shared" si="0"/>
        <v>-44.1</v>
      </c>
      <c r="C12" s="1">
        <f t="shared" si="1"/>
        <v>130.6</v>
      </c>
      <c r="D12" s="1">
        <f t="shared" si="2"/>
        <v>-22.5</v>
      </c>
      <c r="E12" s="1">
        <f t="shared" si="3"/>
        <v>-37.299999999999997</v>
      </c>
      <c r="F12" s="1">
        <f t="shared" si="4"/>
        <v>-21.9</v>
      </c>
      <c r="G12">
        <v>60</v>
      </c>
      <c r="H12">
        <f t="shared" si="5"/>
        <v>35</v>
      </c>
      <c r="I12">
        <v>60</v>
      </c>
      <c r="J12">
        <f t="shared" si="6"/>
        <v>36</v>
      </c>
      <c r="K12">
        <f t="shared" si="7"/>
        <v>15.899999999999999</v>
      </c>
      <c r="L12">
        <f t="shared" si="8"/>
        <v>130.6</v>
      </c>
      <c r="M12">
        <f t="shared" si="9"/>
        <v>15.899999999999999</v>
      </c>
      <c r="N12">
        <f t="shared" si="10"/>
        <v>128.19999999999999</v>
      </c>
      <c r="O12">
        <f t="shared" si="11"/>
        <v>2.4000000000000057</v>
      </c>
      <c r="P12">
        <f t="shared" si="12"/>
        <v>139.43098651304163</v>
      </c>
      <c r="Q12">
        <f t="shared" si="13"/>
        <v>260.74639019553075</v>
      </c>
      <c r="R12">
        <f t="shared" si="14"/>
        <v>121.31540368248912</v>
      </c>
      <c r="S12">
        <f t="shared" si="15"/>
        <v>-19.100000000000001</v>
      </c>
    </row>
    <row r="13" spans="1:19" x14ac:dyDescent="0.2">
      <c r="A13" s="1">
        <v>36</v>
      </c>
      <c r="B13" s="1">
        <f t="shared" si="0"/>
        <v>-42.4</v>
      </c>
      <c r="C13" s="1">
        <f t="shared" si="1"/>
        <v>128.19999999999999</v>
      </c>
      <c r="D13" s="1">
        <f t="shared" si="2"/>
        <v>-21.5</v>
      </c>
      <c r="E13" s="1">
        <f t="shared" si="3"/>
        <v>-35.4</v>
      </c>
      <c r="F13" s="1">
        <f t="shared" si="4"/>
        <v>-21</v>
      </c>
      <c r="G13">
        <v>60</v>
      </c>
      <c r="H13">
        <f t="shared" si="5"/>
        <v>36</v>
      </c>
      <c r="I13">
        <v>60</v>
      </c>
      <c r="J13">
        <f t="shared" si="6"/>
        <v>37</v>
      </c>
      <c r="K13">
        <f t="shared" si="7"/>
        <v>17.600000000000001</v>
      </c>
      <c r="L13">
        <f t="shared" si="8"/>
        <v>128.19999999999999</v>
      </c>
      <c r="M13">
        <f t="shared" si="9"/>
        <v>17.600000000000001</v>
      </c>
      <c r="N13">
        <f t="shared" si="10"/>
        <v>125.9</v>
      </c>
      <c r="O13">
        <f t="shared" si="11"/>
        <v>2.2999999999999829</v>
      </c>
      <c r="P13">
        <f t="shared" si="12"/>
        <v>140.45995870709916</v>
      </c>
      <c r="Q13">
        <f t="shared" si="13"/>
        <v>256.52650935137285</v>
      </c>
      <c r="R13">
        <f t="shared" si="14"/>
        <v>116.06655064427369</v>
      </c>
      <c r="S13">
        <f t="shared" si="15"/>
        <v>-18.399999999999999</v>
      </c>
    </row>
    <row r="14" spans="1:19" x14ac:dyDescent="0.2">
      <c r="A14" s="1">
        <v>37</v>
      </c>
      <c r="B14" s="1">
        <f t="shared" si="0"/>
        <v>-39.9</v>
      </c>
      <c r="C14" s="1">
        <f t="shared" si="1"/>
        <v>125.9</v>
      </c>
      <c r="D14" s="1">
        <f t="shared" si="2"/>
        <v>-20.5</v>
      </c>
      <c r="E14" s="1">
        <f t="shared" si="3"/>
        <v>-33.6</v>
      </c>
      <c r="F14" s="1">
        <f t="shared" si="4"/>
        <v>-20.100000000000001</v>
      </c>
      <c r="G14">
        <v>60</v>
      </c>
      <c r="H14">
        <f t="shared" si="5"/>
        <v>37</v>
      </c>
      <c r="I14">
        <v>60</v>
      </c>
      <c r="J14">
        <f t="shared" si="6"/>
        <v>38</v>
      </c>
      <c r="K14">
        <f t="shared" si="7"/>
        <v>20.100000000000001</v>
      </c>
      <c r="L14">
        <f t="shared" si="8"/>
        <v>125.9</v>
      </c>
      <c r="M14">
        <f t="shared" si="9"/>
        <v>20.100000000000001</v>
      </c>
      <c r="N14">
        <f t="shared" si="10"/>
        <v>123.8</v>
      </c>
      <c r="O14">
        <f t="shared" si="11"/>
        <v>2.1000000000000085</v>
      </c>
      <c r="P14">
        <f t="shared" si="12"/>
        <v>141.50971698084905</v>
      </c>
      <c r="Q14">
        <f t="shared" si="13"/>
        <v>252.91526248923768</v>
      </c>
      <c r="R14">
        <f t="shared" si="14"/>
        <v>111.40554550838863</v>
      </c>
      <c r="S14">
        <f t="shared" si="15"/>
        <v>-16.899999999999999</v>
      </c>
    </row>
    <row r="15" spans="1:19" x14ac:dyDescent="0.2">
      <c r="A15" s="1">
        <v>38</v>
      </c>
      <c r="B15" s="1">
        <f t="shared" si="0"/>
        <v>-36.799999999999997</v>
      </c>
      <c r="C15" s="1">
        <f t="shared" si="1"/>
        <v>123.8</v>
      </c>
      <c r="D15" s="1">
        <f t="shared" si="2"/>
        <v>-19.5</v>
      </c>
      <c r="E15" s="1">
        <f t="shared" si="3"/>
        <v>-31.9</v>
      </c>
      <c r="F15" s="1">
        <f t="shared" si="4"/>
        <v>-19.100000000000001</v>
      </c>
      <c r="G15">
        <v>60</v>
      </c>
      <c r="H15">
        <f t="shared" si="5"/>
        <v>38</v>
      </c>
      <c r="I15">
        <v>60</v>
      </c>
      <c r="J15">
        <f t="shared" si="6"/>
        <v>39</v>
      </c>
      <c r="K15">
        <f t="shared" si="7"/>
        <v>23.200000000000003</v>
      </c>
      <c r="L15">
        <f t="shared" si="8"/>
        <v>123.8</v>
      </c>
      <c r="M15">
        <f t="shared" si="9"/>
        <v>23.200000000000003</v>
      </c>
      <c r="N15">
        <f t="shared" si="10"/>
        <v>121.7</v>
      </c>
      <c r="O15">
        <f t="shared" si="11"/>
        <v>2.0999999999999943</v>
      </c>
      <c r="P15">
        <f t="shared" si="12"/>
        <v>142.57980221616245</v>
      </c>
      <c r="Q15">
        <f t="shared" si="13"/>
        <v>249.84637279736521</v>
      </c>
      <c r="R15">
        <f t="shared" si="14"/>
        <v>107.26657058120276</v>
      </c>
      <c r="S15">
        <f t="shared" si="15"/>
        <v>-14.799999999999997</v>
      </c>
    </row>
    <row r="16" spans="1:19" x14ac:dyDescent="0.2">
      <c r="A16" s="1">
        <v>39</v>
      </c>
      <c r="B16" s="1">
        <f t="shared" si="0"/>
        <v>-32.799999999999997</v>
      </c>
      <c r="C16" s="1">
        <f t="shared" si="1"/>
        <v>121.7</v>
      </c>
      <c r="D16" s="1">
        <f t="shared" si="2"/>
        <v>-18.5</v>
      </c>
      <c r="E16" s="1">
        <f t="shared" si="3"/>
        <v>-30.1</v>
      </c>
      <c r="F16" s="1">
        <f t="shared" si="4"/>
        <v>-18.2</v>
      </c>
      <c r="G16">
        <v>60</v>
      </c>
      <c r="H16">
        <f t="shared" si="5"/>
        <v>39</v>
      </c>
      <c r="I16">
        <v>60</v>
      </c>
      <c r="J16">
        <f t="shared" si="6"/>
        <v>40</v>
      </c>
      <c r="K16">
        <f t="shared" si="7"/>
        <v>27.200000000000003</v>
      </c>
      <c r="L16">
        <f t="shared" si="8"/>
        <v>121.7</v>
      </c>
      <c r="M16">
        <f t="shared" si="9"/>
        <v>27.200000000000003</v>
      </c>
      <c r="N16">
        <f t="shared" si="10"/>
        <v>119.7</v>
      </c>
      <c r="O16">
        <f t="shared" si="11"/>
        <v>2</v>
      </c>
      <c r="P16">
        <f t="shared" si="12"/>
        <v>143.66976021418009</v>
      </c>
      <c r="Q16">
        <f t="shared" si="13"/>
        <v>247.45367243183117</v>
      </c>
      <c r="R16">
        <f t="shared" si="14"/>
        <v>103.78391221765108</v>
      </c>
      <c r="S16">
        <f t="shared" si="15"/>
        <v>-11.799999999999997</v>
      </c>
    </row>
    <row r="17" spans="1:19" x14ac:dyDescent="0.2">
      <c r="A17" s="1">
        <v>40</v>
      </c>
      <c r="B17" s="1">
        <f t="shared" si="0"/>
        <v>-28.1</v>
      </c>
      <c r="C17" s="1">
        <f t="shared" si="1"/>
        <v>119.7</v>
      </c>
      <c r="D17" s="1">
        <f t="shared" si="2"/>
        <v>-17.5</v>
      </c>
      <c r="E17" s="1">
        <f t="shared" si="3"/>
        <v>-28.4</v>
      </c>
      <c r="F17" s="1">
        <f t="shared" si="4"/>
        <v>-17.2</v>
      </c>
      <c r="G17">
        <v>60</v>
      </c>
      <c r="H17">
        <f t="shared" si="5"/>
        <v>40</v>
      </c>
      <c r="I17">
        <v>60</v>
      </c>
      <c r="J17">
        <f t="shared" si="6"/>
        <v>41</v>
      </c>
      <c r="K17">
        <f t="shared" si="7"/>
        <v>31.9</v>
      </c>
      <c r="L17">
        <f t="shared" si="8"/>
        <v>119.7</v>
      </c>
      <c r="M17">
        <f t="shared" si="9"/>
        <v>31.9</v>
      </c>
      <c r="N17">
        <f t="shared" si="10"/>
        <v>117.7</v>
      </c>
      <c r="O17">
        <f t="shared" si="11"/>
        <v>2</v>
      </c>
      <c r="P17">
        <f t="shared" si="12"/>
        <v>144.77914214416384</v>
      </c>
      <c r="Q17">
        <f t="shared" si="13"/>
        <v>245.82351392818387</v>
      </c>
      <c r="R17">
        <f t="shared" si="14"/>
        <v>101.04437178402003</v>
      </c>
      <c r="S17">
        <f t="shared" si="15"/>
        <v>-8.1000000000000014</v>
      </c>
    </row>
    <row r="18" spans="1:19" x14ac:dyDescent="0.2">
      <c r="A18" s="1">
        <v>41</v>
      </c>
      <c r="B18" s="1">
        <f t="shared" si="0"/>
        <v>-22.5</v>
      </c>
      <c r="C18" s="1">
        <f t="shared" si="1"/>
        <v>117.7</v>
      </c>
      <c r="D18" s="1">
        <f t="shared" si="2"/>
        <v>-16.5</v>
      </c>
      <c r="E18" s="1">
        <f t="shared" si="3"/>
        <v>-26.6</v>
      </c>
      <c r="F18" s="1">
        <f t="shared" si="4"/>
        <v>-16.3</v>
      </c>
      <c r="G18">
        <v>60</v>
      </c>
      <c r="H18">
        <f t="shared" si="5"/>
        <v>41</v>
      </c>
      <c r="I18">
        <v>60</v>
      </c>
      <c r="J18">
        <f t="shared" si="6"/>
        <v>42</v>
      </c>
      <c r="K18">
        <f t="shared" si="7"/>
        <v>37.5</v>
      </c>
      <c r="L18">
        <f t="shared" si="8"/>
        <v>117.7</v>
      </c>
      <c r="M18">
        <f t="shared" si="9"/>
        <v>37.5</v>
      </c>
      <c r="N18">
        <f t="shared" si="10"/>
        <v>115.8</v>
      </c>
      <c r="O18">
        <f t="shared" si="11"/>
        <v>1.9000000000000057</v>
      </c>
      <c r="P18">
        <f t="shared" si="12"/>
        <v>145.90750494748377</v>
      </c>
      <c r="Q18">
        <f t="shared" si="13"/>
        <v>245.24936289417758</v>
      </c>
      <c r="R18">
        <f t="shared" si="14"/>
        <v>99.341857946693807</v>
      </c>
      <c r="S18">
        <f t="shared" si="15"/>
        <v>-3.5</v>
      </c>
    </row>
    <row r="19" spans="1:19" x14ac:dyDescent="0.2">
      <c r="A19" s="1">
        <v>42</v>
      </c>
      <c r="B19" s="1">
        <f t="shared" si="0"/>
        <v>-16.399999999999999</v>
      </c>
      <c r="C19" s="1">
        <f t="shared" si="1"/>
        <v>115.8</v>
      </c>
      <c r="D19" s="1">
        <f t="shared" si="2"/>
        <v>-15.5</v>
      </c>
      <c r="E19" s="1">
        <f t="shared" si="3"/>
        <v>-24.9</v>
      </c>
      <c r="F19" s="1">
        <f t="shared" si="4"/>
        <v>-15.3</v>
      </c>
      <c r="G19">
        <v>60</v>
      </c>
      <c r="H19">
        <f t="shared" si="5"/>
        <v>42</v>
      </c>
      <c r="I19">
        <v>60</v>
      </c>
      <c r="J19">
        <f t="shared" si="6"/>
        <v>43</v>
      </c>
      <c r="K19">
        <f t="shared" si="7"/>
        <v>43.6</v>
      </c>
      <c r="L19">
        <f t="shared" si="8"/>
        <v>115.8</v>
      </c>
      <c r="M19">
        <f t="shared" si="9"/>
        <v>43.6</v>
      </c>
      <c r="N19">
        <f t="shared" si="10"/>
        <v>114</v>
      </c>
      <c r="O19">
        <f t="shared" si="11"/>
        <v>1.7999999999999972</v>
      </c>
      <c r="P19">
        <f t="shared" si="12"/>
        <v>147.05441169852742</v>
      </c>
      <c r="Q19">
        <f t="shared" si="13"/>
        <v>245.78828287776454</v>
      </c>
      <c r="R19">
        <f t="shared" si="14"/>
        <v>98.733871179237127</v>
      </c>
      <c r="S19">
        <f t="shared" si="15"/>
        <v>1.6000000000000014</v>
      </c>
    </row>
    <row r="20" spans="1:19" x14ac:dyDescent="0.2">
      <c r="A20" s="1">
        <v>43</v>
      </c>
      <c r="B20" s="1">
        <f t="shared" si="0"/>
        <v>-10</v>
      </c>
      <c r="C20" s="1">
        <f t="shared" si="1"/>
        <v>114</v>
      </c>
      <c r="D20" s="1">
        <f t="shared" si="2"/>
        <v>-14.5</v>
      </c>
      <c r="E20" s="1">
        <f t="shared" si="3"/>
        <v>-23.3</v>
      </c>
      <c r="F20" s="1">
        <f t="shared" si="4"/>
        <v>-14.3</v>
      </c>
      <c r="G20">
        <v>60</v>
      </c>
      <c r="H20">
        <f t="shared" si="5"/>
        <v>43</v>
      </c>
      <c r="I20">
        <v>60</v>
      </c>
      <c r="J20">
        <f t="shared" si="6"/>
        <v>44</v>
      </c>
      <c r="K20">
        <f t="shared" si="7"/>
        <v>50</v>
      </c>
      <c r="L20">
        <f t="shared" si="8"/>
        <v>114</v>
      </c>
      <c r="M20">
        <f t="shared" si="9"/>
        <v>50</v>
      </c>
      <c r="N20">
        <f t="shared" si="10"/>
        <v>112.1</v>
      </c>
      <c r="O20">
        <f t="shared" si="11"/>
        <v>1.9000000000000057</v>
      </c>
      <c r="P20">
        <f t="shared" si="12"/>
        <v>148.21943192442751</v>
      </c>
      <c r="Q20">
        <f t="shared" si="13"/>
        <v>247.22704140121888</v>
      </c>
      <c r="R20">
        <f t="shared" si="14"/>
        <v>99.007609476791373</v>
      </c>
      <c r="S20">
        <f t="shared" si="15"/>
        <v>7</v>
      </c>
    </row>
    <row r="21" spans="1:19" x14ac:dyDescent="0.2">
      <c r="A21" s="1">
        <v>44</v>
      </c>
      <c r="B21" s="1">
        <f t="shared" si="0"/>
        <v>-2.9</v>
      </c>
      <c r="C21" s="1">
        <f t="shared" si="1"/>
        <v>112.1</v>
      </c>
      <c r="D21" s="1">
        <f t="shared" si="2"/>
        <v>-13.5</v>
      </c>
      <c r="E21" s="1">
        <f t="shared" si="3"/>
        <v>-21.6</v>
      </c>
      <c r="F21" s="1">
        <f t="shared" si="4"/>
        <v>-13.4</v>
      </c>
      <c r="G21">
        <v>60</v>
      </c>
      <c r="H21">
        <f t="shared" si="5"/>
        <v>44</v>
      </c>
      <c r="I21">
        <v>60</v>
      </c>
      <c r="J21">
        <f t="shared" si="6"/>
        <v>45</v>
      </c>
      <c r="K21">
        <f t="shared" si="7"/>
        <v>57.1</v>
      </c>
      <c r="L21">
        <f t="shared" si="8"/>
        <v>112.1</v>
      </c>
      <c r="M21">
        <f t="shared" si="9"/>
        <v>57.1</v>
      </c>
      <c r="N21">
        <f t="shared" si="10"/>
        <v>110.4</v>
      </c>
      <c r="O21">
        <f t="shared" si="11"/>
        <v>1.6999999999999886</v>
      </c>
      <c r="P21">
        <f t="shared" si="12"/>
        <v>149.40214188558343</v>
      </c>
      <c r="Q21">
        <f t="shared" si="13"/>
        <v>250.09576165940916</v>
      </c>
      <c r="R21">
        <f t="shared" si="14"/>
        <v>100.69361977382573</v>
      </c>
      <c r="S21">
        <f t="shared" si="15"/>
        <v>13.100000000000001</v>
      </c>
    </row>
    <row r="22" spans="1:19" x14ac:dyDescent="0.2">
      <c r="A22" s="1">
        <v>45</v>
      </c>
      <c r="B22" s="1">
        <f t="shared" si="0"/>
        <v>3.5</v>
      </c>
      <c r="C22" s="1">
        <f t="shared" si="1"/>
        <v>110.4</v>
      </c>
      <c r="D22" s="1">
        <f t="shared" si="2"/>
        <v>-12.5</v>
      </c>
      <c r="E22" s="1">
        <f t="shared" si="3"/>
        <v>-20</v>
      </c>
      <c r="F22" s="1">
        <f t="shared" si="4"/>
        <v>-12.4</v>
      </c>
      <c r="G22">
        <v>60</v>
      </c>
      <c r="H22">
        <f t="shared" si="5"/>
        <v>45</v>
      </c>
      <c r="I22">
        <v>60</v>
      </c>
      <c r="J22">
        <f t="shared" si="6"/>
        <v>46</v>
      </c>
      <c r="K22">
        <f t="shared" si="7"/>
        <v>63.5</v>
      </c>
      <c r="L22">
        <f t="shared" si="8"/>
        <v>110.4</v>
      </c>
      <c r="M22">
        <f t="shared" si="9"/>
        <v>63.5</v>
      </c>
      <c r="N22">
        <f t="shared" si="10"/>
        <v>108.6</v>
      </c>
      <c r="O22">
        <f t="shared" si="11"/>
        <v>1.8000000000000114</v>
      </c>
      <c r="P22">
        <f t="shared" si="12"/>
        <v>150.60212481900777</v>
      </c>
      <c r="Q22">
        <f t="shared" si="13"/>
        <v>253.16002844051033</v>
      </c>
      <c r="R22">
        <f t="shared" si="14"/>
        <v>102.55790362150256</v>
      </c>
      <c r="S22">
        <f t="shared" si="15"/>
        <v>18.5</v>
      </c>
    </row>
    <row r="23" spans="1:19" x14ac:dyDescent="0.2">
      <c r="A23" s="1">
        <v>46</v>
      </c>
      <c r="B23" s="1">
        <f t="shared" si="0"/>
        <v>10</v>
      </c>
      <c r="C23" s="1">
        <f t="shared" si="1"/>
        <v>108.6</v>
      </c>
      <c r="D23" s="1">
        <f t="shared" si="2"/>
        <v>-11.5</v>
      </c>
      <c r="E23" s="1">
        <f t="shared" si="3"/>
        <v>-18.3</v>
      </c>
      <c r="F23" s="1">
        <f t="shared" si="4"/>
        <v>-11.4</v>
      </c>
      <c r="G23">
        <v>60</v>
      </c>
      <c r="H23">
        <f t="shared" si="5"/>
        <v>46</v>
      </c>
      <c r="I23">
        <v>60</v>
      </c>
      <c r="J23">
        <f t="shared" si="6"/>
        <v>47</v>
      </c>
      <c r="K23">
        <f t="shared" si="7"/>
        <v>70</v>
      </c>
      <c r="L23">
        <f t="shared" si="8"/>
        <v>108.6</v>
      </c>
      <c r="M23">
        <f t="shared" si="9"/>
        <v>70</v>
      </c>
      <c r="N23">
        <f t="shared" si="10"/>
        <v>106.9</v>
      </c>
      <c r="O23">
        <f t="shared" si="11"/>
        <v>1.6999999999999886</v>
      </c>
      <c r="P23">
        <f t="shared" si="12"/>
        <v>151.81897114655993</v>
      </c>
      <c r="Q23">
        <f t="shared" si="13"/>
        <v>256.98297608985695</v>
      </c>
      <c r="R23">
        <f t="shared" si="14"/>
        <v>105.16400494329702</v>
      </c>
      <c r="S23">
        <f t="shared" si="15"/>
        <v>24</v>
      </c>
    </row>
    <row r="24" spans="1:19" x14ac:dyDescent="0.2">
      <c r="A24" s="1">
        <v>47</v>
      </c>
      <c r="B24" s="1">
        <f t="shared" si="0"/>
        <v>15.8</v>
      </c>
      <c r="C24" s="1">
        <f t="shared" si="1"/>
        <v>106.9</v>
      </c>
      <c r="D24" s="1">
        <f t="shared" si="2"/>
        <v>-10.5</v>
      </c>
      <c r="E24" s="1">
        <f t="shared" si="3"/>
        <v>-16.7</v>
      </c>
      <c r="F24" s="1">
        <f t="shared" si="4"/>
        <v>-10.4</v>
      </c>
      <c r="G24">
        <v>60</v>
      </c>
      <c r="H24">
        <f t="shared" si="5"/>
        <v>47</v>
      </c>
      <c r="I24">
        <v>60</v>
      </c>
      <c r="J24">
        <f t="shared" si="6"/>
        <v>48</v>
      </c>
      <c r="K24">
        <f t="shared" si="7"/>
        <v>75.8</v>
      </c>
      <c r="L24">
        <f t="shared" si="8"/>
        <v>106.9</v>
      </c>
      <c r="M24">
        <f t="shared" si="9"/>
        <v>75.8</v>
      </c>
      <c r="N24">
        <f t="shared" si="10"/>
        <v>105.2</v>
      </c>
      <c r="O24">
        <f t="shared" si="11"/>
        <v>1.7000000000000028</v>
      </c>
      <c r="P24">
        <f t="shared" si="12"/>
        <v>153.05227865013967</v>
      </c>
      <c r="Q24">
        <f t="shared" si="13"/>
        <v>260.70859211004154</v>
      </c>
      <c r="R24">
        <f t="shared" si="14"/>
        <v>107.65631345990187</v>
      </c>
      <c r="S24">
        <f t="shared" si="15"/>
        <v>28.799999999999997</v>
      </c>
    </row>
    <row r="25" spans="1:19" x14ac:dyDescent="0.2">
      <c r="A25" s="1">
        <v>48</v>
      </c>
      <c r="B25" s="1">
        <f t="shared" si="0"/>
        <v>21</v>
      </c>
      <c r="C25" s="1">
        <f t="shared" si="1"/>
        <v>105.2</v>
      </c>
      <c r="D25" s="1">
        <f t="shared" si="2"/>
        <v>-9.5</v>
      </c>
      <c r="E25" s="1">
        <f t="shared" si="3"/>
        <v>-15</v>
      </c>
      <c r="F25" s="1">
        <f t="shared" si="4"/>
        <v>-9.5</v>
      </c>
      <c r="G25">
        <v>60</v>
      </c>
      <c r="H25">
        <f t="shared" si="5"/>
        <v>48</v>
      </c>
      <c r="I25">
        <v>60</v>
      </c>
      <c r="J25">
        <f t="shared" si="6"/>
        <v>49</v>
      </c>
      <c r="K25">
        <f t="shared" si="7"/>
        <v>81</v>
      </c>
      <c r="L25">
        <f t="shared" si="8"/>
        <v>105.2</v>
      </c>
      <c r="M25">
        <f t="shared" si="9"/>
        <v>81</v>
      </c>
      <c r="N25">
        <f t="shared" si="10"/>
        <v>103.6</v>
      </c>
      <c r="O25">
        <f t="shared" si="11"/>
        <v>1.6000000000000085</v>
      </c>
      <c r="P25">
        <f t="shared" si="12"/>
        <v>154.30165261590687</v>
      </c>
      <c r="Q25">
        <f t="shared" si="13"/>
        <v>264.27531099215457</v>
      </c>
      <c r="R25">
        <f t="shared" si="14"/>
        <v>109.9736583762477</v>
      </c>
      <c r="S25">
        <f t="shared" si="15"/>
        <v>33</v>
      </c>
    </row>
    <row r="26" spans="1:19" x14ac:dyDescent="0.2">
      <c r="A26" s="1">
        <v>49</v>
      </c>
      <c r="B26" s="1">
        <f t="shared" si="0"/>
        <v>25.3</v>
      </c>
      <c r="C26" s="1">
        <f t="shared" si="1"/>
        <v>103.6</v>
      </c>
      <c r="D26" s="1">
        <f t="shared" si="2"/>
        <v>-8.5</v>
      </c>
      <c r="E26" s="1">
        <f t="shared" si="3"/>
        <v>-13.5</v>
      </c>
      <c r="F26" s="1">
        <f t="shared" si="4"/>
        <v>-8.5</v>
      </c>
      <c r="G26">
        <v>60</v>
      </c>
      <c r="H26">
        <f t="shared" si="5"/>
        <v>49</v>
      </c>
      <c r="I26">
        <v>60</v>
      </c>
      <c r="J26">
        <f t="shared" si="6"/>
        <v>50</v>
      </c>
      <c r="K26">
        <f t="shared" si="7"/>
        <v>85.3</v>
      </c>
      <c r="L26">
        <f t="shared" si="8"/>
        <v>103.6</v>
      </c>
      <c r="M26">
        <f t="shared" si="9"/>
        <v>85.3</v>
      </c>
      <c r="N26">
        <f t="shared" si="10"/>
        <v>101.9</v>
      </c>
      <c r="O26">
        <f t="shared" si="11"/>
        <v>1.6999999999999886</v>
      </c>
      <c r="P26">
        <f t="shared" si="12"/>
        <v>155.56670594957006</v>
      </c>
      <c r="Q26">
        <f t="shared" si="13"/>
        <v>267.08539832795054</v>
      </c>
      <c r="R26">
        <f t="shared" si="14"/>
        <v>111.51869237838048</v>
      </c>
      <c r="S26">
        <f t="shared" si="15"/>
        <v>36.299999999999997</v>
      </c>
    </row>
    <row r="27" spans="1:19" x14ac:dyDescent="0.2">
      <c r="A27" s="1">
        <v>50</v>
      </c>
      <c r="B27" s="1">
        <f t="shared" si="0"/>
        <v>29.4</v>
      </c>
      <c r="C27" s="1">
        <f t="shared" si="1"/>
        <v>101.9</v>
      </c>
      <c r="D27" s="1">
        <f t="shared" si="2"/>
        <v>-7.5</v>
      </c>
      <c r="E27" s="1">
        <f t="shared" si="3"/>
        <v>-11.8</v>
      </c>
      <c r="F27" s="1">
        <f t="shared" si="4"/>
        <v>-7.5</v>
      </c>
      <c r="G27">
        <v>60</v>
      </c>
      <c r="H27">
        <f t="shared" si="5"/>
        <v>50</v>
      </c>
      <c r="I27">
        <v>60</v>
      </c>
      <c r="J27">
        <f t="shared" si="6"/>
        <v>51</v>
      </c>
      <c r="K27">
        <f t="shared" si="7"/>
        <v>89.4</v>
      </c>
      <c r="L27">
        <f t="shared" si="8"/>
        <v>101.9</v>
      </c>
      <c r="M27">
        <f t="shared" si="9"/>
        <v>89.4</v>
      </c>
      <c r="N27">
        <f t="shared" si="10"/>
        <v>100.3</v>
      </c>
      <c r="O27">
        <f t="shared" si="11"/>
        <v>1.6000000000000085</v>
      </c>
      <c r="P27">
        <f t="shared" si="12"/>
        <v>156.84705926475002</v>
      </c>
      <c r="Q27">
        <f t="shared" si="13"/>
        <v>269.91532005427183</v>
      </c>
      <c r="R27">
        <f t="shared" si="14"/>
        <v>113.06826078952182</v>
      </c>
      <c r="S27">
        <f t="shared" si="15"/>
        <v>39.400000000000006</v>
      </c>
    </row>
    <row r="28" spans="1:19" x14ac:dyDescent="0.2">
      <c r="A28" s="1">
        <v>51</v>
      </c>
      <c r="B28" s="1">
        <f t="shared" si="0"/>
        <v>32.6</v>
      </c>
      <c r="C28" s="1">
        <f t="shared" si="1"/>
        <v>100.3</v>
      </c>
      <c r="D28" s="1">
        <f t="shared" si="2"/>
        <v>-6.5</v>
      </c>
      <c r="E28" s="1">
        <f t="shared" si="3"/>
        <v>-10.199999999999999</v>
      </c>
      <c r="F28" s="1">
        <f t="shared" si="4"/>
        <v>-6.5</v>
      </c>
      <c r="G28">
        <v>60</v>
      </c>
      <c r="H28">
        <f t="shared" si="5"/>
        <v>51</v>
      </c>
      <c r="I28">
        <v>60</v>
      </c>
      <c r="J28">
        <f t="shared" si="6"/>
        <v>52</v>
      </c>
      <c r="K28">
        <f t="shared" si="7"/>
        <v>92.6</v>
      </c>
      <c r="L28">
        <f t="shared" si="8"/>
        <v>100.3</v>
      </c>
      <c r="M28">
        <f t="shared" si="9"/>
        <v>92.6</v>
      </c>
      <c r="N28">
        <f t="shared" si="10"/>
        <v>98.7</v>
      </c>
      <c r="O28">
        <f t="shared" si="11"/>
        <v>1.5999999999999943</v>
      </c>
      <c r="P28">
        <f t="shared" si="12"/>
        <v>158.14234094637652</v>
      </c>
      <c r="Q28">
        <f t="shared" si="13"/>
        <v>271.84561795254302</v>
      </c>
      <c r="R28">
        <f t="shared" si="14"/>
        <v>113.7032770061665</v>
      </c>
    </row>
    <row r="29" spans="1:19" x14ac:dyDescent="0.2">
      <c r="A29" s="1">
        <v>52</v>
      </c>
      <c r="B29" s="1">
        <f t="shared" si="0"/>
        <v>35.4</v>
      </c>
      <c r="C29" s="1">
        <f t="shared" si="1"/>
        <v>98.7</v>
      </c>
      <c r="D29" s="1">
        <f t="shared" si="2"/>
        <v>-5.5</v>
      </c>
      <c r="E29" s="1">
        <f t="shared" si="3"/>
        <v>-8.6999999999999993</v>
      </c>
      <c r="F29" s="1">
        <f t="shared" si="4"/>
        <v>-5.5</v>
      </c>
      <c r="G29">
        <v>60</v>
      </c>
      <c r="H29">
        <f t="shared" si="5"/>
        <v>52</v>
      </c>
      <c r="I29">
        <v>60</v>
      </c>
      <c r="J29">
        <f t="shared" si="6"/>
        <v>53</v>
      </c>
      <c r="K29">
        <f t="shared" si="7"/>
        <v>95.4</v>
      </c>
      <c r="L29">
        <f t="shared" si="8"/>
        <v>98.7</v>
      </c>
      <c r="M29">
        <f t="shared" si="9"/>
        <v>95.4</v>
      </c>
      <c r="N29">
        <f t="shared" si="10"/>
        <v>97.1</v>
      </c>
      <c r="O29">
        <f t="shared" si="11"/>
        <v>1.6000000000000085</v>
      </c>
      <c r="P29">
        <f t="shared" si="12"/>
        <v>159.45218719101973</v>
      </c>
      <c r="Q29">
        <f t="shared" si="13"/>
        <v>273.39034364805207</v>
      </c>
      <c r="R29">
        <f t="shared" si="14"/>
        <v>113.93815645703233</v>
      </c>
    </row>
    <row r="30" spans="1:19" x14ac:dyDescent="0.2">
      <c r="A30" s="1">
        <v>53</v>
      </c>
      <c r="B30" s="1">
        <f t="shared" si="0"/>
        <v>37.700000000000003</v>
      </c>
      <c r="C30" s="1">
        <f t="shared" si="1"/>
        <v>97.1</v>
      </c>
      <c r="D30" s="1">
        <f t="shared" si="2"/>
        <v>-4.5</v>
      </c>
      <c r="E30" s="1">
        <f t="shared" si="3"/>
        <v>-7.1</v>
      </c>
      <c r="F30" s="1">
        <f t="shared" si="4"/>
        <v>-4.5</v>
      </c>
      <c r="G30">
        <v>60</v>
      </c>
      <c r="H30">
        <f t="shared" si="5"/>
        <v>53</v>
      </c>
      <c r="I30">
        <v>60</v>
      </c>
      <c r="J30">
        <f t="shared" si="6"/>
        <v>54</v>
      </c>
      <c r="K30">
        <f t="shared" si="7"/>
        <v>97.7</v>
      </c>
      <c r="L30">
        <f t="shared" si="8"/>
        <v>97.1</v>
      </c>
      <c r="M30">
        <f t="shared" si="9"/>
        <v>97.7</v>
      </c>
      <c r="N30">
        <f t="shared" si="10"/>
        <v>95.5</v>
      </c>
      <c r="O30">
        <f t="shared" si="11"/>
        <v>1.5999999999999943</v>
      </c>
      <c r="P30">
        <f t="shared" si="12"/>
        <v>160.77624202599088</v>
      </c>
      <c r="Q30">
        <f t="shared" si="13"/>
        <v>274.36457497279054</v>
      </c>
      <c r="R30">
        <f t="shared" si="14"/>
        <v>113.58833294679965</v>
      </c>
    </row>
    <row r="31" spans="1:19" x14ac:dyDescent="0.2">
      <c r="A31" s="1">
        <v>54</v>
      </c>
      <c r="B31" s="1">
        <f t="shared" si="0"/>
        <v>39.6</v>
      </c>
      <c r="C31" s="1">
        <f t="shared" si="1"/>
        <v>95.5</v>
      </c>
      <c r="D31" s="1">
        <f t="shared" si="2"/>
        <v>-3.5</v>
      </c>
      <c r="E31" s="1">
        <f t="shared" si="3"/>
        <v>-5.5</v>
      </c>
      <c r="F31" s="1">
        <f t="shared" si="4"/>
        <v>-3.5</v>
      </c>
      <c r="G31">
        <v>60</v>
      </c>
      <c r="H31">
        <f t="shared" si="5"/>
        <v>54</v>
      </c>
      <c r="I31">
        <v>60</v>
      </c>
      <c r="J31">
        <f t="shared" si="6"/>
        <v>55</v>
      </c>
      <c r="K31">
        <f t="shared" si="7"/>
        <v>99.6</v>
      </c>
      <c r="L31">
        <f t="shared" si="8"/>
        <v>95.5</v>
      </c>
      <c r="M31">
        <f t="shared" si="9"/>
        <v>99.6</v>
      </c>
      <c r="N31">
        <f t="shared" si="10"/>
        <v>93.9</v>
      </c>
      <c r="O31">
        <f t="shared" si="11"/>
        <v>1.5999999999999943</v>
      </c>
      <c r="P31">
        <f t="shared" si="12"/>
        <v>162.11415730897781</v>
      </c>
      <c r="Q31">
        <f t="shared" si="13"/>
        <v>274.86905973572215</v>
      </c>
      <c r="R31">
        <f t="shared" si="14"/>
        <v>112.75490242674434</v>
      </c>
    </row>
    <row r="32" spans="1:19" x14ac:dyDescent="0.2">
      <c r="A32" s="1">
        <v>55</v>
      </c>
      <c r="B32" s="1">
        <f t="shared" si="0"/>
        <v>41.2</v>
      </c>
      <c r="C32" s="1">
        <f t="shared" si="1"/>
        <v>93.9</v>
      </c>
      <c r="D32" s="1">
        <f t="shared" si="2"/>
        <v>-2.5</v>
      </c>
      <c r="E32" s="1">
        <f t="shared" si="3"/>
        <v>-3.9</v>
      </c>
      <c r="F32" s="1">
        <f t="shared" si="4"/>
        <v>-2.5</v>
      </c>
      <c r="G32">
        <v>60</v>
      </c>
      <c r="H32">
        <f t="shared" si="5"/>
        <v>55</v>
      </c>
      <c r="I32">
        <v>60</v>
      </c>
      <c r="J32">
        <f t="shared" si="6"/>
        <v>56</v>
      </c>
      <c r="K32">
        <f t="shared" si="7"/>
        <v>101.2</v>
      </c>
      <c r="L32">
        <f t="shared" si="8"/>
        <v>93.9</v>
      </c>
      <c r="M32">
        <f t="shared" si="9"/>
        <v>101.2</v>
      </c>
      <c r="N32">
        <f t="shared" si="10"/>
        <v>92.4</v>
      </c>
      <c r="O32">
        <f t="shared" si="11"/>
        <v>1.5</v>
      </c>
      <c r="P32">
        <f t="shared" si="12"/>
        <v>163.46559270990332</v>
      </c>
      <c r="Q32">
        <f t="shared" si="13"/>
        <v>275.08807680450275</v>
      </c>
      <c r="R32">
        <f t="shared" si="14"/>
        <v>111.62248409459943</v>
      </c>
    </row>
    <row r="33" spans="1:18" x14ac:dyDescent="0.2">
      <c r="A33" s="1">
        <v>56</v>
      </c>
      <c r="B33" s="1">
        <f t="shared" si="0"/>
        <v>42.4</v>
      </c>
      <c r="C33" s="1">
        <f t="shared" si="1"/>
        <v>92.4</v>
      </c>
      <c r="D33" s="1">
        <f t="shared" si="2"/>
        <v>-1.5</v>
      </c>
      <c r="E33" s="1">
        <f t="shared" si="3"/>
        <v>-2.4</v>
      </c>
      <c r="F33" s="1">
        <f t="shared" si="4"/>
        <v>-1.5</v>
      </c>
      <c r="G33">
        <v>60</v>
      </c>
      <c r="H33">
        <f t="shared" si="5"/>
        <v>56</v>
      </c>
      <c r="I33">
        <v>60</v>
      </c>
      <c r="J33">
        <f t="shared" si="6"/>
        <v>57</v>
      </c>
      <c r="K33">
        <f t="shared" si="7"/>
        <v>102.4</v>
      </c>
      <c r="L33">
        <f t="shared" si="8"/>
        <v>92.4</v>
      </c>
      <c r="M33">
        <f t="shared" si="9"/>
        <v>102.4</v>
      </c>
      <c r="N33">
        <f t="shared" si="10"/>
        <v>90.8</v>
      </c>
      <c r="O33">
        <f t="shared" si="11"/>
        <v>1.6000000000000085</v>
      </c>
      <c r="P33">
        <f t="shared" si="12"/>
        <v>164.83021567661677</v>
      </c>
      <c r="Q33">
        <f t="shared" si="13"/>
        <v>274.78224105644091</v>
      </c>
      <c r="R33">
        <f t="shared" si="14"/>
        <v>109.95202537982414</v>
      </c>
    </row>
    <row r="34" spans="1:18" x14ac:dyDescent="0.2">
      <c r="A34" s="1">
        <v>57</v>
      </c>
      <c r="B34" s="1">
        <f t="shared" si="0"/>
        <v>43.4</v>
      </c>
      <c r="C34" s="1">
        <f t="shared" si="1"/>
        <v>90.8</v>
      </c>
      <c r="D34" s="1">
        <f t="shared" si="2"/>
        <v>-0.5</v>
      </c>
      <c r="E34" s="1">
        <f t="shared" si="3"/>
        <v>-0.8</v>
      </c>
      <c r="F34" s="1">
        <f t="shared" si="4"/>
        <v>-0.5</v>
      </c>
      <c r="G34">
        <v>60</v>
      </c>
      <c r="H34">
        <f t="shared" si="5"/>
        <v>57</v>
      </c>
      <c r="I34">
        <v>60</v>
      </c>
      <c r="J34">
        <f t="shared" si="6"/>
        <v>58</v>
      </c>
      <c r="K34">
        <f t="shared" si="7"/>
        <v>103.4</v>
      </c>
      <c r="L34">
        <f t="shared" si="8"/>
        <v>90.8</v>
      </c>
      <c r="M34">
        <f t="shared" si="9"/>
        <v>103.4</v>
      </c>
      <c r="N34">
        <f t="shared" si="10"/>
        <v>89.2</v>
      </c>
      <c r="O34">
        <f t="shared" si="11"/>
        <v>1.5999999999999943</v>
      </c>
      <c r="P34">
        <f t="shared" si="12"/>
        <v>166.20770138594662</v>
      </c>
      <c r="Q34">
        <f t="shared" si="13"/>
        <v>274.164622079509</v>
      </c>
      <c r="R34">
        <f t="shared" si="14"/>
        <v>107.95692069356238</v>
      </c>
    </row>
    <row r="35" spans="1:18" x14ac:dyDescent="0.2">
      <c r="A35" s="3">
        <v>57.5</v>
      </c>
      <c r="B35" s="3">
        <f t="shared" si="0"/>
        <v>43.8</v>
      </c>
      <c r="C35" s="3">
        <f t="shared" si="1"/>
        <v>90</v>
      </c>
      <c r="D35" s="3">
        <f t="shared" si="2"/>
        <v>0</v>
      </c>
      <c r="E35" s="3">
        <f t="shared" si="3"/>
        <v>0</v>
      </c>
      <c r="F35" s="3">
        <f t="shared" si="4"/>
        <v>0</v>
      </c>
      <c r="G35" s="5">
        <v>60</v>
      </c>
      <c r="H35" s="5">
        <f t="shared" si="5"/>
        <v>57.5</v>
      </c>
      <c r="I35" s="5">
        <v>60</v>
      </c>
      <c r="J35" s="5">
        <f t="shared" si="6"/>
        <v>58.5</v>
      </c>
      <c r="K35" s="5">
        <f t="shared" si="7"/>
        <v>103.8</v>
      </c>
      <c r="L35" s="5">
        <f t="shared" si="8"/>
        <v>90</v>
      </c>
      <c r="M35" s="5">
        <f t="shared" si="9"/>
        <v>103.8</v>
      </c>
      <c r="N35" s="5">
        <f t="shared" si="10"/>
        <v>88.4</v>
      </c>
      <c r="O35">
        <f t="shared" si="11"/>
        <v>1.5999999999999943</v>
      </c>
      <c r="P35" s="5">
        <f t="shared" si="12"/>
        <v>166.90116836020053</v>
      </c>
      <c r="Q35" s="5">
        <f t="shared" si="13"/>
        <v>273.7230717349197</v>
      </c>
      <c r="R35" s="5">
        <f t="shared" si="14"/>
        <v>106.82190337471917</v>
      </c>
    </row>
    <row r="36" spans="1:18" x14ac:dyDescent="0.2">
      <c r="A36" s="1">
        <v>58</v>
      </c>
      <c r="B36" s="1">
        <f t="shared" si="0"/>
        <v>44.1</v>
      </c>
      <c r="C36" s="1">
        <f t="shared" si="1"/>
        <v>89.2</v>
      </c>
      <c r="D36" s="1">
        <f t="shared" si="2"/>
        <v>0.5</v>
      </c>
      <c r="E36" s="1">
        <f t="shared" si="3"/>
        <v>0.8</v>
      </c>
      <c r="F36" s="1">
        <f t="shared" si="4"/>
        <v>0.5</v>
      </c>
      <c r="G36">
        <v>60</v>
      </c>
      <c r="H36">
        <f t="shared" si="5"/>
        <v>58</v>
      </c>
      <c r="I36">
        <v>60</v>
      </c>
      <c r="J36">
        <f t="shared" si="6"/>
        <v>59</v>
      </c>
      <c r="K36">
        <f t="shared" si="7"/>
        <v>104.1</v>
      </c>
      <c r="L36">
        <f t="shared" si="8"/>
        <v>89.2</v>
      </c>
      <c r="M36">
        <f t="shared" si="9"/>
        <v>104.1</v>
      </c>
      <c r="N36">
        <f t="shared" si="10"/>
        <v>87.6</v>
      </c>
      <c r="O36">
        <f t="shared" si="11"/>
        <v>1.6000000000000085</v>
      </c>
      <c r="P36">
        <f t="shared" si="12"/>
        <v>167.59773268156107</v>
      </c>
      <c r="Q36">
        <f t="shared" si="13"/>
        <v>273.14003734348432</v>
      </c>
      <c r="R36">
        <f t="shared" si="14"/>
        <v>105.54230466192325</v>
      </c>
    </row>
    <row r="37" spans="1:18" x14ac:dyDescent="0.2">
      <c r="A37" s="1">
        <v>59</v>
      </c>
      <c r="B37" s="1">
        <f t="shared" si="0"/>
        <v>44.6</v>
      </c>
      <c r="C37" s="1">
        <f t="shared" si="1"/>
        <v>87.6</v>
      </c>
      <c r="D37" s="1">
        <f t="shared" si="2"/>
        <v>1.5</v>
      </c>
      <c r="E37" s="1">
        <f t="shared" si="3"/>
        <v>2.4</v>
      </c>
      <c r="F37" s="1">
        <f t="shared" si="4"/>
        <v>1.5</v>
      </c>
      <c r="G37">
        <v>60</v>
      </c>
      <c r="H37">
        <f t="shared" si="5"/>
        <v>59</v>
      </c>
      <c r="I37">
        <v>60</v>
      </c>
      <c r="J37">
        <f t="shared" si="6"/>
        <v>60</v>
      </c>
      <c r="K37">
        <f t="shared" si="7"/>
        <v>104.6</v>
      </c>
      <c r="L37">
        <f t="shared" si="8"/>
        <v>87.6</v>
      </c>
      <c r="M37">
        <f t="shared" si="9"/>
        <v>104.6</v>
      </c>
      <c r="N37">
        <f t="shared" si="10"/>
        <v>86.1</v>
      </c>
      <c r="O37">
        <f t="shared" si="11"/>
        <v>1.5</v>
      </c>
      <c r="P37">
        <f t="shared" si="12"/>
        <v>169</v>
      </c>
      <c r="Q37">
        <f t="shared" si="13"/>
        <v>271.91235720356656</v>
      </c>
      <c r="R37">
        <f t="shared" si="14"/>
        <v>102.91235720356656</v>
      </c>
    </row>
    <row r="38" spans="1:18" x14ac:dyDescent="0.2">
      <c r="A38" s="1">
        <v>60</v>
      </c>
      <c r="B38" s="1">
        <f t="shared" si="0"/>
        <v>44.9</v>
      </c>
      <c r="C38" s="1">
        <f t="shared" si="1"/>
        <v>86.1</v>
      </c>
      <c r="D38" s="1">
        <f t="shared" si="2"/>
        <v>2.5</v>
      </c>
      <c r="E38" s="1">
        <f t="shared" si="3"/>
        <v>3.9</v>
      </c>
      <c r="F38" s="1">
        <f t="shared" si="4"/>
        <v>2.5</v>
      </c>
      <c r="G38">
        <v>60</v>
      </c>
      <c r="H38">
        <f t="shared" si="5"/>
        <v>60</v>
      </c>
      <c r="I38">
        <v>60</v>
      </c>
      <c r="J38">
        <f t="shared" si="6"/>
        <v>61</v>
      </c>
      <c r="K38">
        <f t="shared" si="7"/>
        <v>104.9</v>
      </c>
      <c r="L38">
        <f t="shared" si="8"/>
        <v>86.1</v>
      </c>
      <c r="M38">
        <f t="shared" si="9"/>
        <v>104.9</v>
      </c>
      <c r="N38">
        <f t="shared" si="10"/>
        <v>84.5</v>
      </c>
      <c r="O38">
        <f t="shared" si="11"/>
        <v>1.5999999999999943</v>
      </c>
      <c r="P38">
        <f t="shared" si="12"/>
        <v>170.41420128616042</v>
      </c>
      <c r="Q38">
        <f t="shared" si="13"/>
        <v>270.40784012302606</v>
      </c>
      <c r="R38">
        <f t="shared" si="14"/>
        <v>99.993638836865642</v>
      </c>
    </row>
    <row r="39" spans="1:18" x14ac:dyDescent="0.2">
      <c r="A39" s="1">
        <v>61</v>
      </c>
      <c r="B39" s="1">
        <f t="shared" si="0"/>
        <v>45</v>
      </c>
      <c r="C39" s="1">
        <f t="shared" si="1"/>
        <v>84.5</v>
      </c>
      <c r="D39" s="1">
        <f t="shared" si="2"/>
        <v>3.5</v>
      </c>
      <c r="E39" s="1">
        <f t="shared" si="3"/>
        <v>5.5</v>
      </c>
      <c r="F39" s="1">
        <f t="shared" si="4"/>
        <v>3.5</v>
      </c>
      <c r="G39">
        <v>60</v>
      </c>
      <c r="H39">
        <f t="shared" si="5"/>
        <v>61</v>
      </c>
      <c r="I39">
        <v>60</v>
      </c>
      <c r="J39">
        <f t="shared" si="6"/>
        <v>62</v>
      </c>
      <c r="K39">
        <f t="shared" si="7"/>
        <v>105</v>
      </c>
      <c r="L39">
        <f t="shared" si="8"/>
        <v>84.5</v>
      </c>
      <c r="M39">
        <f t="shared" si="9"/>
        <v>105</v>
      </c>
      <c r="N39">
        <f t="shared" si="10"/>
        <v>82.9</v>
      </c>
      <c r="O39">
        <f t="shared" si="11"/>
        <v>1.5999999999999943</v>
      </c>
      <c r="P39">
        <f t="shared" si="12"/>
        <v>171.84004189943624</v>
      </c>
      <c r="Q39">
        <f t="shared" si="13"/>
        <v>268.55680963252451</v>
      </c>
      <c r="R39">
        <f t="shared" si="14"/>
        <v>96.716767733088261</v>
      </c>
    </row>
    <row r="40" spans="1:18" x14ac:dyDescent="0.2">
      <c r="A40" s="1">
        <v>62</v>
      </c>
      <c r="B40" s="1">
        <f t="shared" si="0"/>
        <v>44.9</v>
      </c>
      <c r="C40" s="1">
        <f t="shared" si="1"/>
        <v>82.9</v>
      </c>
      <c r="D40" s="1">
        <f t="shared" si="2"/>
        <v>4.5</v>
      </c>
      <c r="E40" s="1">
        <f t="shared" si="3"/>
        <v>7.1</v>
      </c>
      <c r="F40" s="1">
        <f t="shared" si="4"/>
        <v>4.5</v>
      </c>
      <c r="G40">
        <v>60</v>
      </c>
      <c r="H40">
        <f t="shared" si="5"/>
        <v>62</v>
      </c>
      <c r="I40">
        <v>60</v>
      </c>
      <c r="J40">
        <f t="shared" si="6"/>
        <v>63</v>
      </c>
      <c r="K40">
        <f t="shared" si="7"/>
        <v>104.9</v>
      </c>
      <c r="L40">
        <f t="shared" si="8"/>
        <v>82.9</v>
      </c>
      <c r="M40">
        <f t="shared" si="9"/>
        <v>104.9</v>
      </c>
      <c r="N40">
        <f t="shared" si="10"/>
        <v>81.3</v>
      </c>
      <c r="O40">
        <f t="shared" si="11"/>
        <v>1.6000000000000085</v>
      </c>
      <c r="P40">
        <f t="shared" si="12"/>
        <v>173.27723451163456</v>
      </c>
      <c r="Q40">
        <f t="shared" si="13"/>
        <v>266.41636586366087</v>
      </c>
      <c r="R40">
        <f t="shared" si="14"/>
        <v>93.139131352026311</v>
      </c>
    </row>
    <row r="41" spans="1:18" x14ac:dyDescent="0.2">
      <c r="A41" s="1">
        <v>63</v>
      </c>
      <c r="B41" s="1">
        <f t="shared" si="0"/>
        <v>44.7</v>
      </c>
      <c r="C41" s="1">
        <f t="shared" si="1"/>
        <v>81.3</v>
      </c>
      <c r="D41" s="1">
        <f t="shared" si="2"/>
        <v>5.5</v>
      </c>
      <c r="E41" s="1">
        <f t="shared" si="3"/>
        <v>8.6999999999999993</v>
      </c>
      <c r="F41" s="1">
        <f t="shared" si="4"/>
        <v>5.5</v>
      </c>
      <c r="G41">
        <v>60</v>
      </c>
      <c r="H41">
        <f t="shared" si="5"/>
        <v>63</v>
      </c>
      <c r="I41">
        <v>60</v>
      </c>
      <c r="J41">
        <f t="shared" si="6"/>
        <v>64</v>
      </c>
      <c r="K41">
        <f t="shared" si="7"/>
        <v>104.7</v>
      </c>
      <c r="L41">
        <f t="shared" si="8"/>
        <v>81.3</v>
      </c>
      <c r="M41">
        <f t="shared" si="9"/>
        <v>104.7</v>
      </c>
      <c r="N41">
        <f t="shared" si="10"/>
        <v>79.7</v>
      </c>
      <c r="O41">
        <f t="shared" si="11"/>
        <v>1.5999999999999943</v>
      </c>
      <c r="P41">
        <f t="shared" si="12"/>
        <v>174.72549899771354</v>
      </c>
      <c r="Q41">
        <f t="shared" si="13"/>
        <v>264.13890285226825</v>
      </c>
      <c r="R41">
        <f t="shared" si="14"/>
        <v>89.413403854554701</v>
      </c>
    </row>
    <row r="42" spans="1:18" x14ac:dyDescent="0.2">
      <c r="A42" s="1">
        <v>64</v>
      </c>
      <c r="B42" s="1">
        <f t="shared" si="0"/>
        <v>44.3</v>
      </c>
      <c r="C42" s="1">
        <f t="shared" si="1"/>
        <v>79.7</v>
      </c>
      <c r="D42" s="1">
        <f t="shared" si="2"/>
        <v>6.5</v>
      </c>
      <c r="E42" s="1">
        <f t="shared" si="3"/>
        <v>10.199999999999999</v>
      </c>
      <c r="F42" s="1">
        <f t="shared" si="4"/>
        <v>6.5</v>
      </c>
      <c r="G42">
        <v>60</v>
      </c>
      <c r="H42">
        <f t="shared" si="5"/>
        <v>64</v>
      </c>
      <c r="I42">
        <v>60</v>
      </c>
      <c r="J42">
        <f t="shared" si="6"/>
        <v>65</v>
      </c>
      <c r="K42">
        <f t="shared" si="7"/>
        <v>104.3</v>
      </c>
      <c r="L42">
        <f t="shared" si="8"/>
        <v>79.7</v>
      </c>
      <c r="M42">
        <f t="shared" si="9"/>
        <v>104.3</v>
      </c>
      <c r="N42">
        <f t="shared" si="10"/>
        <v>78.099999999999994</v>
      </c>
      <c r="O42">
        <f t="shared" si="11"/>
        <v>1.6000000000000085</v>
      </c>
      <c r="P42">
        <f t="shared" si="12"/>
        <v>176.18456232031227</v>
      </c>
      <c r="Q42">
        <f t="shared" si="13"/>
        <v>261.56222968922714</v>
      </c>
      <c r="R42">
        <f t="shared" si="14"/>
        <v>85.377667368914871</v>
      </c>
    </row>
    <row r="43" spans="1:18" x14ac:dyDescent="0.2">
      <c r="A43" s="1">
        <v>65</v>
      </c>
      <c r="B43" s="1">
        <f t="shared" si="0"/>
        <v>43.8</v>
      </c>
      <c r="C43" s="1">
        <f t="shared" si="1"/>
        <v>78.099999999999994</v>
      </c>
      <c r="D43" s="1">
        <f t="shared" si="2"/>
        <v>7.5</v>
      </c>
      <c r="E43" s="1">
        <f t="shared" si="3"/>
        <v>11.8</v>
      </c>
      <c r="F43" s="1">
        <f t="shared" si="4"/>
        <v>7.5</v>
      </c>
      <c r="G43">
        <v>60</v>
      </c>
      <c r="H43">
        <f t="shared" si="5"/>
        <v>65</v>
      </c>
      <c r="I43">
        <v>60</v>
      </c>
      <c r="J43">
        <f t="shared" si="6"/>
        <v>66</v>
      </c>
      <c r="K43">
        <f t="shared" si="7"/>
        <v>103.8</v>
      </c>
      <c r="L43">
        <f t="shared" si="8"/>
        <v>78.099999999999994</v>
      </c>
      <c r="M43">
        <f t="shared" si="9"/>
        <v>103.8</v>
      </c>
      <c r="N43">
        <f t="shared" si="10"/>
        <v>76.400000000000006</v>
      </c>
      <c r="O43">
        <f t="shared" si="11"/>
        <v>1.6999999999999886</v>
      </c>
      <c r="P43">
        <f t="shared" si="12"/>
        <v>177.65415840897168</v>
      </c>
      <c r="Q43">
        <f t="shared" si="13"/>
        <v>258.78178065698518</v>
      </c>
      <c r="R43">
        <f t="shared" si="14"/>
        <v>81.127622248013495</v>
      </c>
    </row>
    <row r="44" spans="1:18" x14ac:dyDescent="0.2">
      <c r="A44" s="1">
        <v>66</v>
      </c>
      <c r="B44" s="1">
        <f t="shared" si="0"/>
        <v>43.1</v>
      </c>
      <c r="C44" s="1">
        <f t="shared" si="1"/>
        <v>76.400000000000006</v>
      </c>
      <c r="D44" s="1">
        <f t="shared" si="2"/>
        <v>8.5</v>
      </c>
      <c r="E44" s="1">
        <f t="shared" si="3"/>
        <v>13.5</v>
      </c>
      <c r="F44" s="1">
        <f t="shared" si="4"/>
        <v>8.5</v>
      </c>
      <c r="G44">
        <v>60</v>
      </c>
      <c r="H44">
        <f t="shared" si="5"/>
        <v>66</v>
      </c>
      <c r="I44">
        <v>60</v>
      </c>
      <c r="J44">
        <f t="shared" si="6"/>
        <v>67</v>
      </c>
      <c r="K44">
        <f t="shared" si="7"/>
        <v>103.1</v>
      </c>
      <c r="L44">
        <f t="shared" si="8"/>
        <v>76.400000000000006</v>
      </c>
      <c r="M44">
        <f t="shared" si="9"/>
        <v>103.1</v>
      </c>
      <c r="N44">
        <f t="shared" si="10"/>
        <v>74.8</v>
      </c>
      <c r="O44">
        <f t="shared" si="11"/>
        <v>1.6000000000000085</v>
      </c>
      <c r="P44">
        <f t="shared" si="12"/>
        <v>179.13402803487674</v>
      </c>
      <c r="Q44">
        <f t="shared" si="13"/>
        <v>255.69489631199133</v>
      </c>
      <c r="R44">
        <f t="shared" si="14"/>
        <v>76.560868277114594</v>
      </c>
    </row>
    <row r="45" spans="1:18" x14ac:dyDescent="0.2">
      <c r="A45" s="1">
        <v>67</v>
      </c>
      <c r="B45" s="1">
        <f t="shared" si="0"/>
        <v>42.3</v>
      </c>
      <c r="C45" s="1">
        <f t="shared" si="1"/>
        <v>74.8</v>
      </c>
      <c r="D45" s="1">
        <f t="shared" si="2"/>
        <v>9.5</v>
      </c>
      <c r="E45" s="1">
        <f t="shared" si="3"/>
        <v>15</v>
      </c>
      <c r="F45" s="1">
        <f t="shared" si="4"/>
        <v>9.5</v>
      </c>
      <c r="G45">
        <v>60</v>
      </c>
      <c r="H45">
        <f t="shared" si="5"/>
        <v>67</v>
      </c>
      <c r="I45">
        <v>60</v>
      </c>
      <c r="J45">
        <f t="shared" si="6"/>
        <v>68</v>
      </c>
      <c r="K45">
        <f t="shared" si="7"/>
        <v>102.3</v>
      </c>
      <c r="L45">
        <f t="shared" si="8"/>
        <v>74.8</v>
      </c>
      <c r="M45">
        <f t="shared" si="9"/>
        <v>102.3</v>
      </c>
      <c r="N45">
        <f t="shared" si="10"/>
        <v>73.099999999999994</v>
      </c>
      <c r="O45">
        <f t="shared" si="11"/>
        <v>1.7000000000000028</v>
      </c>
      <c r="P45">
        <f t="shared" si="12"/>
        <v>180.62391868188442</v>
      </c>
      <c r="Q45">
        <f t="shared" si="13"/>
        <v>252.45904618373254</v>
      </c>
      <c r="R45">
        <f t="shared" si="14"/>
        <v>71.83512750184812</v>
      </c>
    </row>
    <row r="46" spans="1:18" x14ac:dyDescent="0.2">
      <c r="A46" s="1">
        <v>68</v>
      </c>
      <c r="B46" s="1">
        <f t="shared" si="0"/>
        <v>41.3</v>
      </c>
      <c r="C46" s="1">
        <f t="shared" si="1"/>
        <v>73.099999999999994</v>
      </c>
      <c r="D46" s="1">
        <f t="shared" si="2"/>
        <v>10.5</v>
      </c>
      <c r="E46" s="1">
        <f t="shared" si="3"/>
        <v>16.7</v>
      </c>
      <c r="F46" s="1">
        <f t="shared" si="4"/>
        <v>10.4</v>
      </c>
      <c r="G46">
        <v>60</v>
      </c>
      <c r="H46">
        <f t="shared" si="5"/>
        <v>68</v>
      </c>
      <c r="I46">
        <v>60</v>
      </c>
      <c r="J46">
        <f t="shared" si="6"/>
        <v>69</v>
      </c>
      <c r="K46">
        <f t="shared" si="7"/>
        <v>101.3</v>
      </c>
      <c r="L46">
        <f t="shared" si="8"/>
        <v>73.099999999999994</v>
      </c>
      <c r="M46">
        <f t="shared" si="9"/>
        <v>101.3</v>
      </c>
      <c r="N46">
        <f t="shared" si="10"/>
        <v>71.400000000000006</v>
      </c>
      <c r="O46">
        <f t="shared" si="11"/>
        <v>1.6999999999999886</v>
      </c>
      <c r="P46">
        <f t="shared" si="12"/>
        <v>182.12358441453978</v>
      </c>
      <c r="Q46">
        <f t="shared" si="13"/>
        <v>248.85138135039554</v>
      </c>
      <c r="R46">
        <f t="shared" si="14"/>
        <v>66.727796935855764</v>
      </c>
    </row>
    <row r="47" spans="1:18" x14ac:dyDescent="0.2">
      <c r="A47" s="1">
        <v>69</v>
      </c>
      <c r="B47" s="1">
        <f t="shared" si="0"/>
        <v>40.200000000000003</v>
      </c>
      <c r="C47" s="1">
        <f t="shared" si="1"/>
        <v>71.400000000000006</v>
      </c>
      <c r="D47" s="1">
        <f t="shared" si="2"/>
        <v>11.5</v>
      </c>
      <c r="E47" s="1">
        <f t="shared" si="3"/>
        <v>18.3</v>
      </c>
      <c r="F47" s="1">
        <f t="shared" si="4"/>
        <v>11.4</v>
      </c>
      <c r="G47">
        <v>60</v>
      </c>
      <c r="H47">
        <f t="shared" si="5"/>
        <v>69</v>
      </c>
      <c r="I47">
        <v>60</v>
      </c>
      <c r="J47">
        <f t="shared" si="6"/>
        <v>70</v>
      </c>
      <c r="K47">
        <f t="shared" si="7"/>
        <v>100.2</v>
      </c>
      <c r="L47">
        <f t="shared" si="8"/>
        <v>71.400000000000006</v>
      </c>
      <c r="M47">
        <f t="shared" si="9"/>
        <v>100.2</v>
      </c>
      <c r="N47">
        <f t="shared" si="10"/>
        <v>69.599999999999994</v>
      </c>
      <c r="O47">
        <f t="shared" si="11"/>
        <v>1.8000000000000114</v>
      </c>
      <c r="P47">
        <f t="shared" si="12"/>
        <v>183.63278574372279</v>
      </c>
      <c r="Q47">
        <f t="shared" si="13"/>
        <v>245.03297737243452</v>
      </c>
      <c r="R47">
        <f t="shared" si="14"/>
        <v>61.400191628711724</v>
      </c>
    </row>
    <row r="48" spans="1:18" x14ac:dyDescent="0.2">
      <c r="A48" s="1">
        <v>70</v>
      </c>
      <c r="B48" s="1">
        <f t="shared" si="0"/>
        <v>38.9</v>
      </c>
      <c r="C48" s="1">
        <f t="shared" si="1"/>
        <v>69.599999999999994</v>
      </c>
      <c r="D48" s="1">
        <f t="shared" si="2"/>
        <v>12.5</v>
      </c>
      <c r="E48" s="1">
        <f t="shared" si="3"/>
        <v>20</v>
      </c>
      <c r="F48" s="1">
        <f t="shared" si="4"/>
        <v>12.4</v>
      </c>
      <c r="G48">
        <v>60</v>
      </c>
      <c r="H48">
        <f t="shared" si="5"/>
        <v>70</v>
      </c>
      <c r="I48">
        <v>60</v>
      </c>
      <c r="J48">
        <f t="shared" si="6"/>
        <v>71</v>
      </c>
      <c r="K48">
        <f t="shared" si="7"/>
        <v>98.9</v>
      </c>
      <c r="L48">
        <f t="shared" si="8"/>
        <v>69.599999999999994</v>
      </c>
      <c r="M48">
        <f t="shared" si="9"/>
        <v>98.9</v>
      </c>
      <c r="N48">
        <f t="shared" si="10"/>
        <v>67.900000000000006</v>
      </c>
      <c r="O48">
        <f t="shared" si="11"/>
        <v>1.6999999999999886</v>
      </c>
      <c r="P48">
        <f t="shared" si="12"/>
        <v>185.15128949051368</v>
      </c>
      <c r="Q48">
        <f t="shared" si="13"/>
        <v>240.89643002751203</v>
      </c>
      <c r="R48">
        <f t="shared" si="14"/>
        <v>55.745140536998349</v>
      </c>
    </row>
    <row r="49" spans="1:18" x14ac:dyDescent="0.2">
      <c r="A49" s="1">
        <v>71</v>
      </c>
      <c r="B49" s="1">
        <f t="shared" si="0"/>
        <v>37.5</v>
      </c>
      <c r="C49" s="1">
        <f t="shared" si="1"/>
        <v>67.900000000000006</v>
      </c>
      <c r="D49" s="1">
        <f t="shared" si="2"/>
        <v>13.5</v>
      </c>
      <c r="E49" s="1">
        <f t="shared" si="3"/>
        <v>21.6</v>
      </c>
      <c r="F49" s="1">
        <f t="shared" si="4"/>
        <v>13.4</v>
      </c>
      <c r="G49">
        <v>60</v>
      </c>
      <c r="H49">
        <f t="shared" si="5"/>
        <v>71</v>
      </c>
      <c r="I49">
        <v>60</v>
      </c>
      <c r="J49">
        <f t="shared" si="6"/>
        <v>72</v>
      </c>
      <c r="K49">
        <f t="shared" si="7"/>
        <v>97.5</v>
      </c>
      <c r="L49">
        <f t="shared" si="8"/>
        <v>67.900000000000006</v>
      </c>
      <c r="M49">
        <f t="shared" si="9"/>
        <v>97.5</v>
      </c>
      <c r="N49">
        <f t="shared" si="10"/>
        <v>66</v>
      </c>
      <c r="O49">
        <f t="shared" si="11"/>
        <v>1.9000000000000057</v>
      </c>
      <c r="P49">
        <f t="shared" si="12"/>
        <v>186.67886864881092</v>
      </c>
      <c r="Q49">
        <f t="shared" si="13"/>
        <v>236.54642250518185</v>
      </c>
      <c r="R49">
        <f t="shared" si="14"/>
        <v>49.867553856370932</v>
      </c>
    </row>
    <row r="50" spans="1:18" x14ac:dyDescent="0.2">
      <c r="A50" s="1">
        <v>72</v>
      </c>
      <c r="B50" s="1">
        <f t="shared" si="0"/>
        <v>35.9</v>
      </c>
      <c r="C50" s="1">
        <f t="shared" si="1"/>
        <v>66</v>
      </c>
      <c r="D50" s="1">
        <f t="shared" si="2"/>
        <v>14.5</v>
      </c>
      <c r="E50" s="1">
        <f t="shared" si="3"/>
        <v>23.3</v>
      </c>
      <c r="F50" s="1">
        <f t="shared" si="4"/>
        <v>14.3</v>
      </c>
      <c r="G50">
        <v>60</v>
      </c>
      <c r="H50">
        <f t="shared" si="5"/>
        <v>72</v>
      </c>
      <c r="I50">
        <v>60</v>
      </c>
      <c r="J50">
        <f t="shared" si="6"/>
        <v>73</v>
      </c>
      <c r="K50">
        <f t="shared" si="7"/>
        <v>95.9</v>
      </c>
      <c r="L50">
        <f t="shared" si="8"/>
        <v>66</v>
      </c>
      <c r="M50">
        <f t="shared" si="9"/>
        <v>95.9</v>
      </c>
      <c r="N50">
        <f t="shared" si="10"/>
        <v>64.2</v>
      </c>
      <c r="O50">
        <f t="shared" si="11"/>
        <v>1.7999999999999972</v>
      </c>
      <c r="P50">
        <f t="shared" si="12"/>
        <v>188.21530224718711</v>
      </c>
      <c r="Q50">
        <f t="shared" si="13"/>
        <v>231.81734188796145</v>
      </c>
      <c r="R50">
        <f t="shared" si="14"/>
        <v>43.602039640774336</v>
      </c>
    </row>
    <row r="51" spans="1:18" x14ac:dyDescent="0.2">
      <c r="A51" s="1">
        <v>73</v>
      </c>
      <c r="B51" s="1">
        <f t="shared" si="0"/>
        <v>34.299999999999997</v>
      </c>
      <c r="C51" s="1">
        <f t="shared" si="1"/>
        <v>64.2</v>
      </c>
      <c r="D51" s="1">
        <f t="shared" si="2"/>
        <v>15.5</v>
      </c>
      <c r="E51" s="1">
        <f t="shared" si="3"/>
        <v>24.9</v>
      </c>
      <c r="F51" s="1">
        <f t="shared" si="4"/>
        <v>15.3</v>
      </c>
      <c r="G51">
        <v>60</v>
      </c>
      <c r="H51">
        <f t="shared" si="5"/>
        <v>73</v>
      </c>
      <c r="I51">
        <v>60</v>
      </c>
      <c r="J51">
        <f t="shared" si="6"/>
        <v>74</v>
      </c>
      <c r="K51">
        <f t="shared" si="7"/>
        <v>94.3</v>
      </c>
      <c r="L51">
        <f t="shared" si="8"/>
        <v>64.2</v>
      </c>
      <c r="M51">
        <f t="shared" si="9"/>
        <v>94.3</v>
      </c>
      <c r="N51">
        <f t="shared" si="10"/>
        <v>62.3</v>
      </c>
      <c r="O51">
        <f t="shared" si="11"/>
        <v>1.9000000000000057</v>
      </c>
      <c r="P51">
        <f t="shared" si="12"/>
        <v>189.76037521042164</v>
      </c>
      <c r="Q51">
        <f t="shared" si="13"/>
        <v>227.09515626714719</v>
      </c>
      <c r="R51">
        <f t="shared" si="14"/>
        <v>37.334781056725546</v>
      </c>
    </row>
    <row r="52" spans="1:18" x14ac:dyDescent="0.2">
      <c r="A52" s="1">
        <v>74</v>
      </c>
      <c r="B52" s="1">
        <f t="shared" si="0"/>
        <v>32.5</v>
      </c>
      <c r="C52" s="1">
        <f t="shared" si="1"/>
        <v>62.3</v>
      </c>
      <c r="D52" s="1">
        <f t="shared" si="2"/>
        <v>16.5</v>
      </c>
      <c r="E52" s="1">
        <f t="shared" si="3"/>
        <v>26.6</v>
      </c>
      <c r="F52" s="1">
        <f t="shared" si="4"/>
        <v>16.3</v>
      </c>
      <c r="G52">
        <v>60</v>
      </c>
      <c r="H52">
        <f t="shared" si="5"/>
        <v>74</v>
      </c>
      <c r="I52">
        <v>60</v>
      </c>
      <c r="J52">
        <f t="shared" si="6"/>
        <v>75</v>
      </c>
      <c r="K52">
        <f t="shared" si="7"/>
        <v>92.5</v>
      </c>
      <c r="L52">
        <f t="shared" si="8"/>
        <v>62.3</v>
      </c>
      <c r="M52">
        <f t="shared" si="9"/>
        <v>92.5</v>
      </c>
      <c r="N52">
        <f t="shared" si="10"/>
        <v>60.3</v>
      </c>
      <c r="O52">
        <f t="shared" si="11"/>
        <v>2</v>
      </c>
      <c r="P52">
        <f t="shared" si="12"/>
        <v>191.31387822110554</v>
      </c>
      <c r="Q52">
        <f t="shared" si="13"/>
        <v>221.93638728248234</v>
      </c>
      <c r="R52">
        <f t="shared" si="14"/>
        <v>30.622509061376803</v>
      </c>
    </row>
    <row r="53" spans="1:18" x14ac:dyDescent="0.2">
      <c r="A53" s="1">
        <v>75</v>
      </c>
      <c r="B53" s="1">
        <f t="shared" si="0"/>
        <v>30.5</v>
      </c>
      <c r="C53" s="1">
        <f t="shared" si="1"/>
        <v>60.3</v>
      </c>
      <c r="D53" s="1">
        <f t="shared" si="2"/>
        <v>17.5</v>
      </c>
      <c r="E53" s="1">
        <f t="shared" si="3"/>
        <v>28.4</v>
      </c>
      <c r="F53" s="1">
        <f t="shared" si="4"/>
        <v>17.2</v>
      </c>
      <c r="G53">
        <v>60</v>
      </c>
      <c r="H53">
        <f t="shared" si="5"/>
        <v>75</v>
      </c>
      <c r="I53">
        <v>60</v>
      </c>
      <c r="J53">
        <f t="shared" si="6"/>
        <v>76</v>
      </c>
      <c r="K53">
        <f t="shared" si="7"/>
        <v>90.5</v>
      </c>
      <c r="L53">
        <f t="shared" si="8"/>
        <v>60.3</v>
      </c>
      <c r="M53">
        <f t="shared" si="9"/>
        <v>90.5</v>
      </c>
      <c r="N53">
        <f t="shared" si="10"/>
        <v>58.3</v>
      </c>
      <c r="O53">
        <f t="shared" si="11"/>
        <v>2</v>
      </c>
      <c r="P53">
        <f t="shared" si="12"/>
        <v>192.87560758167425</v>
      </c>
      <c r="Q53">
        <f t="shared" si="13"/>
        <v>216.39537887857031</v>
      </c>
      <c r="R53">
        <f t="shared" si="14"/>
        <v>23.519771296896067</v>
      </c>
    </row>
    <row r="54" spans="1:18" x14ac:dyDescent="0.2">
      <c r="A54" s="1">
        <v>76</v>
      </c>
      <c r="B54" s="1">
        <f t="shared" si="0"/>
        <v>28.4</v>
      </c>
      <c r="C54" s="1">
        <f t="shared" si="1"/>
        <v>58.3</v>
      </c>
      <c r="D54" s="1">
        <f t="shared" si="2"/>
        <v>18.5</v>
      </c>
      <c r="E54" s="1">
        <f t="shared" si="3"/>
        <v>30.1</v>
      </c>
      <c r="F54" s="1">
        <f t="shared" si="4"/>
        <v>18.2</v>
      </c>
      <c r="G54">
        <v>60</v>
      </c>
      <c r="H54">
        <f t="shared" si="5"/>
        <v>76</v>
      </c>
      <c r="I54">
        <v>60</v>
      </c>
      <c r="J54">
        <f t="shared" si="6"/>
        <v>77</v>
      </c>
      <c r="K54">
        <f t="shared" si="7"/>
        <v>88.4</v>
      </c>
      <c r="L54">
        <f t="shared" si="8"/>
        <v>58.3</v>
      </c>
      <c r="M54">
        <f t="shared" si="9"/>
        <v>88.4</v>
      </c>
      <c r="N54">
        <f t="shared" si="10"/>
        <v>56.2</v>
      </c>
      <c r="O54">
        <f t="shared" si="11"/>
        <v>2.0999999999999943</v>
      </c>
      <c r="P54">
        <f t="shared" si="12"/>
        <v>194.44536507718561</v>
      </c>
      <c r="Q54">
        <f t="shared" si="13"/>
        <v>210.63829186546306</v>
      </c>
      <c r="R54">
        <f t="shared" si="14"/>
        <v>16.192926788277447</v>
      </c>
    </row>
    <row r="55" spans="1:18" x14ac:dyDescent="0.2">
      <c r="A55" s="1">
        <v>77</v>
      </c>
      <c r="B55" s="1">
        <f t="shared" si="0"/>
        <v>26.3</v>
      </c>
      <c r="C55" s="1">
        <f t="shared" si="1"/>
        <v>56.2</v>
      </c>
      <c r="D55" s="1">
        <f t="shared" si="2"/>
        <v>19.5</v>
      </c>
      <c r="E55" s="1">
        <f t="shared" si="3"/>
        <v>31.9</v>
      </c>
      <c r="F55" s="1">
        <f t="shared" si="4"/>
        <v>19.100000000000001</v>
      </c>
      <c r="G55">
        <v>60</v>
      </c>
      <c r="H55">
        <f t="shared" si="5"/>
        <v>77</v>
      </c>
      <c r="I55">
        <v>60</v>
      </c>
      <c r="J55">
        <f t="shared" si="6"/>
        <v>78</v>
      </c>
      <c r="K55">
        <f t="shared" si="7"/>
        <v>86.3</v>
      </c>
      <c r="L55">
        <f t="shared" si="8"/>
        <v>56.2</v>
      </c>
      <c r="M55">
        <f t="shared" si="9"/>
        <v>86.3</v>
      </c>
      <c r="N55">
        <f t="shared" si="10"/>
        <v>54.1</v>
      </c>
      <c r="O55">
        <f t="shared" si="11"/>
        <v>2.1000000000000014</v>
      </c>
      <c r="P55">
        <f t="shared" si="12"/>
        <v>196.02295783912658</v>
      </c>
      <c r="Q55">
        <f t="shared" si="13"/>
        <v>204.83371304548479</v>
      </c>
      <c r="R55">
        <f t="shared" si="14"/>
        <v>8.8107552063582091</v>
      </c>
    </row>
    <row r="56" spans="1:18" x14ac:dyDescent="0.2">
      <c r="A56" s="1">
        <v>78</v>
      </c>
      <c r="B56" s="1">
        <f t="shared" si="0"/>
        <v>24.1</v>
      </c>
      <c r="C56" s="1">
        <f t="shared" si="1"/>
        <v>54.1</v>
      </c>
      <c r="D56" s="1">
        <f t="shared" si="2"/>
        <v>20.5</v>
      </c>
      <c r="E56" s="1">
        <f t="shared" si="3"/>
        <v>33.6</v>
      </c>
      <c r="F56" s="1">
        <f t="shared" si="4"/>
        <v>20.100000000000001</v>
      </c>
      <c r="G56">
        <v>60</v>
      </c>
      <c r="H56">
        <f t="shared" si="5"/>
        <v>78</v>
      </c>
      <c r="I56">
        <v>60</v>
      </c>
      <c r="J56">
        <f t="shared" si="6"/>
        <v>79</v>
      </c>
      <c r="K56">
        <f t="shared" si="7"/>
        <v>84.1</v>
      </c>
      <c r="L56">
        <f t="shared" si="8"/>
        <v>54.1</v>
      </c>
      <c r="M56">
        <f t="shared" si="9"/>
        <v>84.1</v>
      </c>
      <c r="N56">
        <f t="shared" si="10"/>
        <v>51.8</v>
      </c>
      <c r="O56">
        <f t="shared" si="11"/>
        <v>2.3000000000000043</v>
      </c>
      <c r="P56">
        <f t="shared" si="12"/>
        <v>197.60819821049935</v>
      </c>
      <c r="Q56">
        <f t="shared" si="13"/>
        <v>198.7612889875692</v>
      </c>
      <c r="R56">
        <f t="shared" si="14"/>
        <v>1.1530907770698491</v>
      </c>
    </row>
    <row r="57" spans="1:18" x14ac:dyDescent="0.2">
      <c r="A57" s="1">
        <v>79</v>
      </c>
      <c r="B57" s="1">
        <f t="shared" si="0"/>
        <v>21.7</v>
      </c>
      <c r="C57" s="1">
        <f t="shared" si="1"/>
        <v>51.8</v>
      </c>
      <c r="D57" s="1">
        <f t="shared" si="2"/>
        <v>21.5</v>
      </c>
      <c r="E57" s="1">
        <f t="shared" si="3"/>
        <v>35.4</v>
      </c>
      <c r="F57" s="1">
        <f t="shared" si="4"/>
        <v>21</v>
      </c>
      <c r="G57">
        <v>60</v>
      </c>
      <c r="H57">
        <f t="shared" si="5"/>
        <v>79</v>
      </c>
      <c r="I57">
        <v>60</v>
      </c>
      <c r="J57">
        <f t="shared" si="6"/>
        <v>80</v>
      </c>
      <c r="K57">
        <f t="shared" si="7"/>
        <v>81.7</v>
      </c>
      <c r="L57">
        <f t="shared" si="8"/>
        <v>51.8</v>
      </c>
      <c r="M57">
        <f t="shared" si="9"/>
        <v>81.7</v>
      </c>
      <c r="N57">
        <f t="shared" si="10"/>
        <v>49.4</v>
      </c>
      <c r="O57">
        <f t="shared" si="11"/>
        <v>2.3999999999999986</v>
      </c>
      <c r="P57">
        <f t="shared" si="12"/>
        <v>199.20090361240835</v>
      </c>
      <c r="Q57">
        <f t="shared" si="13"/>
        <v>192.20041623263984</v>
      </c>
      <c r="R57">
        <f t="shared" si="14"/>
        <v>7.000487379768515</v>
      </c>
    </row>
    <row r="58" spans="1:18" x14ac:dyDescent="0.2">
      <c r="A58" s="1">
        <v>80</v>
      </c>
      <c r="B58" s="1">
        <f t="shared" si="0"/>
        <v>19.3</v>
      </c>
      <c r="C58" s="1">
        <f t="shared" si="1"/>
        <v>49.4</v>
      </c>
      <c r="D58" s="1">
        <f t="shared" si="2"/>
        <v>22.5</v>
      </c>
      <c r="E58" s="1">
        <f t="shared" si="3"/>
        <v>37.299999999999997</v>
      </c>
      <c r="F58" s="1">
        <f t="shared" si="4"/>
        <v>21.9</v>
      </c>
      <c r="G58">
        <v>60</v>
      </c>
      <c r="H58">
        <f t="shared" si="5"/>
        <v>80</v>
      </c>
      <c r="I58">
        <v>60</v>
      </c>
      <c r="J58">
        <f t="shared" si="6"/>
        <v>81</v>
      </c>
      <c r="K58">
        <f t="shared" si="7"/>
        <v>79.3</v>
      </c>
      <c r="L58">
        <f t="shared" si="8"/>
        <v>49.4</v>
      </c>
      <c r="M58">
        <f t="shared" si="9"/>
        <v>79.3</v>
      </c>
      <c r="N58">
        <f t="shared" si="10"/>
        <v>47</v>
      </c>
      <c r="O58">
        <f t="shared" si="11"/>
        <v>2.3999999999999986</v>
      </c>
      <c r="P58">
        <f t="shared" si="12"/>
        <v>200.80089641234176</v>
      </c>
      <c r="Q58">
        <f t="shared" si="13"/>
        <v>185.59881465138724</v>
      </c>
      <c r="R58">
        <f t="shared" si="14"/>
        <v>15.202081760954513</v>
      </c>
    </row>
    <row r="59" spans="1:18" x14ac:dyDescent="0.2">
      <c r="A59" s="1">
        <v>81</v>
      </c>
      <c r="B59" s="1">
        <f t="shared" si="0"/>
        <v>16.899999999999999</v>
      </c>
      <c r="C59" s="1">
        <f t="shared" si="1"/>
        <v>47</v>
      </c>
      <c r="D59" s="1">
        <f t="shared" si="2"/>
        <v>23.5</v>
      </c>
      <c r="E59" s="1">
        <f t="shared" si="3"/>
        <v>39.1</v>
      </c>
      <c r="F59" s="1">
        <f t="shared" si="4"/>
        <v>22.8</v>
      </c>
      <c r="G59">
        <v>60</v>
      </c>
      <c r="H59">
        <f t="shared" si="5"/>
        <v>81</v>
      </c>
      <c r="I59">
        <v>60</v>
      </c>
      <c r="J59">
        <f t="shared" si="6"/>
        <v>82</v>
      </c>
      <c r="K59">
        <f t="shared" si="7"/>
        <v>76.900000000000006</v>
      </c>
      <c r="L59">
        <f t="shared" si="8"/>
        <v>47</v>
      </c>
      <c r="M59">
        <f t="shared" si="9"/>
        <v>76.900000000000006</v>
      </c>
      <c r="N59">
        <f t="shared" si="10"/>
        <v>44.3</v>
      </c>
      <c r="O59">
        <f t="shared" si="11"/>
        <v>2.7000000000000028</v>
      </c>
      <c r="P59">
        <f t="shared" si="12"/>
        <v>202.40800379431639</v>
      </c>
      <c r="Q59">
        <f t="shared" si="13"/>
        <v>178.85784858372864</v>
      </c>
      <c r="R59">
        <f t="shared" si="14"/>
        <v>23.550155210587747</v>
      </c>
    </row>
    <row r="60" spans="1:18" x14ac:dyDescent="0.2">
      <c r="A60" s="1">
        <v>82</v>
      </c>
      <c r="B60" s="1">
        <f t="shared" si="0"/>
        <v>14.5</v>
      </c>
      <c r="C60" s="1">
        <f t="shared" si="1"/>
        <v>44.3</v>
      </c>
      <c r="D60" s="1">
        <f t="shared" si="2"/>
        <v>24.5</v>
      </c>
      <c r="E60" s="1">
        <f t="shared" si="3"/>
        <v>41</v>
      </c>
      <c r="F60" s="1">
        <f t="shared" si="4"/>
        <v>23.8</v>
      </c>
      <c r="G60">
        <v>60</v>
      </c>
      <c r="H60">
        <f t="shared" si="5"/>
        <v>82</v>
      </c>
      <c r="I60">
        <v>60</v>
      </c>
      <c r="J60">
        <f t="shared" si="6"/>
        <v>83</v>
      </c>
      <c r="K60">
        <f t="shared" si="7"/>
        <v>74.5</v>
      </c>
      <c r="L60">
        <f t="shared" si="8"/>
        <v>44.3</v>
      </c>
      <c r="M60">
        <f t="shared" si="9"/>
        <v>74.5</v>
      </c>
      <c r="N60">
        <f t="shared" si="10"/>
        <v>41.5</v>
      </c>
      <c r="O60">
        <f t="shared" si="11"/>
        <v>2.7999999999999972</v>
      </c>
      <c r="P60">
        <f t="shared" si="12"/>
        <v>204.02205763103166</v>
      </c>
      <c r="Q60">
        <f t="shared" si="13"/>
        <v>171.93789576472082</v>
      </c>
      <c r="R60">
        <f t="shared" si="14"/>
        <v>32.084161866310836</v>
      </c>
    </row>
    <row r="61" spans="1:18" x14ac:dyDescent="0.2">
      <c r="A61" s="1">
        <v>83</v>
      </c>
      <c r="B61" s="1">
        <f t="shared" si="0"/>
        <v>12.1</v>
      </c>
      <c r="C61" s="1">
        <f t="shared" si="1"/>
        <v>41.5</v>
      </c>
      <c r="D61" s="1">
        <f t="shared" si="2"/>
        <v>25.5</v>
      </c>
      <c r="E61" s="1">
        <f t="shared" si="3"/>
        <v>42.9</v>
      </c>
      <c r="F61" s="1">
        <f t="shared" si="4"/>
        <v>24.7</v>
      </c>
      <c r="G61">
        <v>60</v>
      </c>
      <c r="H61">
        <f t="shared" si="5"/>
        <v>83</v>
      </c>
      <c r="I61">
        <v>60</v>
      </c>
      <c r="J61">
        <f t="shared" si="6"/>
        <v>84</v>
      </c>
      <c r="K61">
        <f t="shared" si="7"/>
        <v>72.099999999999994</v>
      </c>
      <c r="L61">
        <f t="shared" si="8"/>
        <v>41.5</v>
      </c>
      <c r="M61">
        <f t="shared" si="9"/>
        <v>72.099999999999994</v>
      </c>
      <c r="N61">
        <f t="shared" si="10"/>
        <v>38.5</v>
      </c>
      <c r="O61">
        <f t="shared" si="11"/>
        <v>3</v>
      </c>
      <c r="P61">
        <f t="shared" si="12"/>
        <v>205.6428943581567</v>
      </c>
      <c r="Q61">
        <f t="shared" si="13"/>
        <v>164.90494231526233</v>
      </c>
      <c r="R61">
        <f t="shared" si="14"/>
        <v>40.737952042894364</v>
      </c>
    </row>
    <row r="62" spans="1:18" x14ac:dyDescent="0.2">
      <c r="A62" s="1">
        <v>84</v>
      </c>
      <c r="B62" s="1">
        <f t="shared" si="0"/>
        <v>9.8000000000000007</v>
      </c>
      <c r="C62" s="1">
        <f t="shared" si="1"/>
        <v>38.5</v>
      </c>
      <c r="D62" s="1">
        <f t="shared" si="2"/>
        <v>26.5</v>
      </c>
      <c r="E62" s="1">
        <f t="shared" si="3"/>
        <v>44.8</v>
      </c>
      <c r="F62" s="1">
        <f t="shared" si="4"/>
        <v>25.6</v>
      </c>
      <c r="G62">
        <v>60</v>
      </c>
      <c r="H62">
        <f t="shared" si="5"/>
        <v>84</v>
      </c>
      <c r="I62">
        <v>60</v>
      </c>
      <c r="J62">
        <f t="shared" si="6"/>
        <v>85</v>
      </c>
      <c r="K62">
        <f t="shared" si="7"/>
        <v>69.8</v>
      </c>
      <c r="L62">
        <f t="shared" si="8"/>
        <v>38.5</v>
      </c>
      <c r="M62">
        <f t="shared" si="9"/>
        <v>69.8</v>
      </c>
      <c r="N62">
        <f t="shared" si="10"/>
        <v>35.200000000000003</v>
      </c>
      <c r="O62">
        <f t="shared" si="11"/>
        <v>3.2999999999999972</v>
      </c>
      <c r="P62">
        <f t="shared" si="12"/>
        <v>207.27035485085656</v>
      </c>
      <c r="Q62">
        <f t="shared" si="13"/>
        <v>157.86022298223196</v>
      </c>
      <c r="R62">
        <f t="shared" si="14"/>
        <v>49.410131868624603</v>
      </c>
    </row>
    <row r="63" spans="1:18" x14ac:dyDescent="0.2">
      <c r="A63" s="1">
        <v>85</v>
      </c>
      <c r="B63" s="1">
        <f t="shared" si="0"/>
        <v>7.6</v>
      </c>
      <c r="C63" s="1">
        <f t="shared" si="1"/>
        <v>35.200000000000003</v>
      </c>
      <c r="D63" s="1">
        <f t="shared" si="2"/>
        <v>27.5</v>
      </c>
      <c r="E63" s="1">
        <f t="shared" si="3"/>
        <v>46.8</v>
      </c>
      <c r="F63" s="1">
        <f t="shared" si="4"/>
        <v>26.5</v>
      </c>
      <c r="G63">
        <v>60</v>
      </c>
      <c r="H63">
        <f t="shared" si="5"/>
        <v>85</v>
      </c>
      <c r="I63">
        <v>60</v>
      </c>
      <c r="J63">
        <f t="shared" si="6"/>
        <v>86</v>
      </c>
      <c r="K63">
        <f t="shared" si="7"/>
        <v>67.599999999999994</v>
      </c>
      <c r="L63">
        <f t="shared" si="8"/>
        <v>35.200000000000003</v>
      </c>
      <c r="M63">
        <f t="shared" si="9"/>
        <v>67.599999999999994</v>
      </c>
      <c r="N63">
        <f t="shared" si="10"/>
        <v>31.5</v>
      </c>
      <c r="O63">
        <f t="shared" si="11"/>
        <v>3.7000000000000028</v>
      </c>
      <c r="P63">
        <f t="shared" si="12"/>
        <v>208.90428430264421</v>
      </c>
      <c r="Q63">
        <f t="shared" si="13"/>
        <v>150.75785220014245</v>
      </c>
      <c r="R63">
        <f t="shared" si="14"/>
        <v>58.146432102501763</v>
      </c>
    </row>
    <row r="64" spans="1:18" x14ac:dyDescent="0.2">
      <c r="A64" s="1">
        <v>86</v>
      </c>
      <c r="B64" s="1">
        <f t="shared" si="0"/>
        <v>5.5</v>
      </c>
      <c r="C64" s="1">
        <f t="shared" si="1"/>
        <v>31.5</v>
      </c>
      <c r="D64" s="1">
        <f t="shared" si="2"/>
        <v>28.5</v>
      </c>
      <c r="E64" s="1">
        <f t="shared" si="3"/>
        <v>48.9</v>
      </c>
      <c r="F64" s="1">
        <f t="shared" si="4"/>
        <v>27.3</v>
      </c>
      <c r="G64">
        <v>60</v>
      </c>
      <c r="H64">
        <f t="shared" si="5"/>
        <v>86</v>
      </c>
      <c r="I64">
        <v>60</v>
      </c>
      <c r="J64">
        <f t="shared" si="6"/>
        <v>87</v>
      </c>
      <c r="K64">
        <f t="shared" si="7"/>
        <v>65.5</v>
      </c>
      <c r="L64">
        <f t="shared" si="8"/>
        <v>31.5</v>
      </c>
      <c r="M64">
        <f t="shared" si="9"/>
        <v>65.5</v>
      </c>
      <c r="N64">
        <f t="shared" si="10"/>
        <v>27.4</v>
      </c>
      <c r="O64">
        <f t="shared" si="11"/>
        <v>4.1000000000000014</v>
      </c>
      <c r="P64">
        <f t="shared" si="12"/>
        <v>210.54453210663058</v>
      </c>
      <c r="Q64">
        <f t="shared" si="13"/>
        <v>143.63220390984745</v>
      </c>
      <c r="R64">
        <f t="shared" si="14"/>
        <v>66.912328196783136</v>
      </c>
    </row>
    <row r="65" spans="1:18" x14ac:dyDescent="0.2">
      <c r="A65" s="1">
        <v>87</v>
      </c>
      <c r="B65" s="1">
        <f t="shared" si="0"/>
        <v>3.6</v>
      </c>
      <c r="C65" s="1">
        <f t="shared" si="1"/>
        <v>27.4</v>
      </c>
      <c r="D65" s="1">
        <f t="shared" si="2"/>
        <v>29.5</v>
      </c>
      <c r="E65" s="1">
        <f t="shared" si="3"/>
        <v>50.9</v>
      </c>
      <c r="F65" s="1">
        <f t="shared" si="4"/>
        <v>28.2</v>
      </c>
      <c r="G65">
        <v>60</v>
      </c>
      <c r="H65">
        <f t="shared" si="5"/>
        <v>87</v>
      </c>
      <c r="I65">
        <v>60</v>
      </c>
      <c r="J65">
        <f t="shared" si="6"/>
        <v>88</v>
      </c>
      <c r="K65">
        <f t="shared" si="7"/>
        <v>63.6</v>
      </c>
      <c r="L65">
        <f t="shared" si="8"/>
        <v>27.4</v>
      </c>
      <c r="M65">
        <f t="shared" si="9"/>
        <v>63.6</v>
      </c>
      <c r="N65">
        <f t="shared" si="10"/>
        <v>22.4</v>
      </c>
      <c r="O65">
        <f t="shared" si="11"/>
        <v>5</v>
      </c>
      <c r="P65">
        <f t="shared" si="12"/>
        <v>212.19095173922943</v>
      </c>
      <c r="Q65">
        <f t="shared" si="13"/>
        <v>136.60117129805295</v>
      </c>
      <c r="R65">
        <f t="shared" si="14"/>
        <v>75.589780441176487</v>
      </c>
    </row>
    <row r="66" spans="1:18" x14ac:dyDescent="0.2">
      <c r="A66" s="1">
        <v>88</v>
      </c>
      <c r="B66" s="1">
        <f t="shared" ref="B66:B68" si="16">ROUND(DEGREES(ATAN(SIN(RADIANS(C66)/COS(RADIANS(32.5))*(1-COS(RADIANS(C66)))))),1)</f>
        <v>2</v>
      </c>
      <c r="C66" s="1">
        <f t="shared" ref="C66:C68" si="17">ROUND(DEGREES(ACOS(TAN(RADIANS(A66-57.5)) / TAN(RADIANS(32.5)))),1)</f>
        <v>22.4</v>
      </c>
      <c r="D66" s="1">
        <f t="shared" si="2"/>
        <v>30.5</v>
      </c>
      <c r="E66" s="1">
        <f t="shared" si="3"/>
        <v>53</v>
      </c>
      <c r="F66" s="1">
        <f t="shared" si="4"/>
        <v>29.1</v>
      </c>
      <c r="G66">
        <v>60</v>
      </c>
      <c r="H66">
        <f t="shared" si="5"/>
        <v>88</v>
      </c>
      <c r="I66">
        <v>60</v>
      </c>
      <c r="J66">
        <f t="shared" si="6"/>
        <v>89</v>
      </c>
      <c r="K66">
        <f t="shared" si="7"/>
        <v>62</v>
      </c>
      <c r="L66">
        <f t="shared" si="8"/>
        <v>22.4</v>
      </c>
      <c r="M66">
        <f t="shared" si="9"/>
        <v>62</v>
      </c>
      <c r="N66">
        <f t="shared" si="10"/>
        <v>15.9</v>
      </c>
      <c r="O66">
        <f t="shared" si="11"/>
        <v>6.4999999999999982</v>
      </c>
      <c r="P66">
        <f t="shared" si="12"/>
        <v>213.84340064636083</v>
      </c>
      <c r="Q66">
        <f t="shared" si="13"/>
        <v>129.78016027112926</v>
      </c>
      <c r="R66">
        <f t="shared" si="14"/>
        <v>84.063240375231572</v>
      </c>
    </row>
    <row r="67" spans="1:18" x14ac:dyDescent="0.2">
      <c r="A67" s="1">
        <v>89</v>
      </c>
      <c r="B67" s="1">
        <f t="shared" si="16"/>
        <v>0.7</v>
      </c>
      <c r="C67" s="1">
        <f t="shared" si="17"/>
        <v>15.9</v>
      </c>
      <c r="D67" s="1">
        <f t="shared" si="2"/>
        <v>31.5</v>
      </c>
      <c r="E67" s="1">
        <f t="shared" ref="E67:E68" si="18">ROUND(DEGREES(COS(RADIANS(C67))),1)</f>
        <v>55.1</v>
      </c>
      <c r="F67" s="1">
        <f t="shared" ref="F67:F68" si="19">ROUND(DEGREES(SIN(RADIANS(D67))),1)</f>
        <v>29.9</v>
      </c>
      <c r="G67">
        <v>60</v>
      </c>
      <c r="H67">
        <f t="shared" ref="H67:H68" si="20">A67</f>
        <v>89</v>
      </c>
      <c r="I67">
        <v>60</v>
      </c>
      <c r="J67">
        <f t="shared" ref="J67:J68" si="21">H67+1</f>
        <v>90</v>
      </c>
      <c r="K67">
        <f t="shared" ref="K67:K68" si="22">$G$2+B67</f>
        <v>60.7</v>
      </c>
      <c r="L67">
        <f t="shared" ref="L67:L68" si="23">C67</f>
        <v>15.9</v>
      </c>
      <c r="M67">
        <f t="shared" ref="M67:M68" si="24">$I$2+B67</f>
        <v>60.7</v>
      </c>
      <c r="N67">
        <f t="shared" ref="N67:N68" si="25">ROUND(DEGREES(ACOS(TAN(RADIANS(A67+1-57.5)) / TAN(RADIANS(32.5)))),1)</f>
        <v>0</v>
      </c>
      <c r="O67">
        <f t="shared" ref="O67" si="26">L67-N67</f>
        <v>15.9</v>
      </c>
      <c r="P67">
        <f t="shared" ref="P67:P68" si="27">SQRT((G67+I67)^2+(H67+J67)^2)</f>
        <v>215.50174013218549</v>
      </c>
      <c r="Q67">
        <f t="shared" ref="Q67:Q68" si="28">SQRT((K67+M67)^2+(L67+N67)^2)</f>
        <v>122.43680002352234</v>
      </c>
      <c r="R67">
        <f t="shared" ref="R67:R68" si="29">ABS(P67-Q67)</f>
        <v>93.064940108663151</v>
      </c>
    </row>
    <row r="68" spans="1:18" x14ac:dyDescent="0.2">
      <c r="A68" s="1">
        <v>90</v>
      </c>
      <c r="B68" s="1">
        <f t="shared" si="16"/>
        <v>0</v>
      </c>
      <c r="C68" s="1">
        <f t="shared" si="17"/>
        <v>0</v>
      </c>
      <c r="D68" s="1">
        <f t="shared" ref="D68" si="30">A68-57.5</f>
        <v>32.5</v>
      </c>
      <c r="E68" s="1">
        <f t="shared" si="18"/>
        <v>57.3</v>
      </c>
      <c r="F68" s="1">
        <f t="shared" si="19"/>
        <v>30.8</v>
      </c>
      <c r="G68">
        <v>60</v>
      </c>
      <c r="H68">
        <f t="shared" si="20"/>
        <v>90</v>
      </c>
      <c r="I68">
        <v>60</v>
      </c>
      <c r="J68">
        <f t="shared" si="21"/>
        <v>91</v>
      </c>
      <c r="K68">
        <f t="shared" si="22"/>
        <v>60</v>
      </c>
      <c r="L68">
        <f t="shared" si="23"/>
        <v>0</v>
      </c>
      <c r="M68">
        <f t="shared" si="24"/>
        <v>60</v>
      </c>
      <c r="N68" t="e">
        <f t="shared" si="25"/>
        <v>#NUM!</v>
      </c>
      <c r="P68">
        <f t="shared" si="27"/>
        <v>217.16583525039107</v>
      </c>
      <c r="Q68" t="e">
        <f t="shared" si="28"/>
        <v>#NUM!</v>
      </c>
      <c r="R68" t="e">
        <f t="shared" si="29"/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47B-DEDF-A940-9265-937DA7063608}">
  <dimension ref="A1:O68"/>
  <sheetViews>
    <sheetView topLeftCell="A35" workbookViewId="0">
      <selection activeCell="N45" sqref="N45"/>
    </sheetView>
  </sheetViews>
  <sheetFormatPr baseColWidth="10" defaultRowHeight="16" x14ac:dyDescent="0.2"/>
  <cols>
    <col min="1" max="4" width="10.83203125" style="1"/>
  </cols>
  <sheetData>
    <row r="1" spans="1:6" x14ac:dyDescent="0.2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</row>
    <row r="2" spans="1:6" x14ac:dyDescent="0.2">
      <c r="A2" s="1">
        <v>25</v>
      </c>
      <c r="B2" s="1">
        <f t="shared" ref="B2:B42" si="0">ROUND(DEGREES(ATAN(SIN(RADIANS(C2)/COS(RADIANS(32.5))*(1-COS(RADIANS(C2)))))),1)</f>
        <v>42.6</v>
      </c>
      <c r="C2" s="1">
        <f t="shared" ref="C2:C42" si="1">ROUND(DEGREES(ACOS(TAN(RADIANS(A2-57.5)) / TAN(RADIANS(32.5)))),1)</f>
        <v>180</v>
      </c>
      <c r="D2" s="1">
        <f>A2-57.5</f>
        <v>-32.5</v>
      </c>
      <c r="E2" s="1">
        <f>ROUND(DEGREES(COS(RADIANS(C2))),1)</f>
        <v>-57.3</v>
      </c>
      <c r="F2" s="1">
        <f>ROUND(DEGREES(SIN(RADIANS(D2))),1)</f>
        <v>-30.8</v>
      </c>
    </row>
    <row r="3" spans="1:6" x14ac:dyDescent="0.2">
      <c r="A3" s="1">
        <v>26</v>
      </c>
      <c r="B3" s="1">
        <f t="shared" si="0"/>
        <v>20.3</v>
      </c>
      <c r="C3" s="1">
        <f t="shared" si="1"/>
        <v>164.1</v>
      </c>
      <c r="D3" s="1">
        <f t="shared" ref="D3:D67" si="2">A3-57.5</f>
        <v>-31.5</v>
      </c>
      <c r="E3" s="1">
        <f t="shared" ref="E3:E66" si="3">ROUND(DEGREES(COS(RADIANS(C3))),1)</f>
        <v>-55.1</v>
      </c>
      <c r="F3" s="1">
        <f t="shared" ref="F3:F66" si="4">ROUND(DEGREES(SIN(RADIANS(D3))),1)</f>
        <v>-29.9</v>
      </c>
    </row>
    <row r="4" spans="1:6" x14ac:dyDescent="0.2">
      <c r="A4" s="1">
        <v>27</v>
      </c>
      <c r="B4" s="1">
        <f t="shared" si="0"/>
        <v>-0.4</v>
      </c>
      <c r="C4" s="1">
        <f t="shared" si="1"/>
        <v>157.6</v>
      </c>
      <c r="D4" s="1">
        <f t="shared" si="2"/>
        <v>-30.5</v>
      </c>
      <c r="E4" s="1">
        <f t="shared" si="3"/>
        <v>-53</v>
      </c>
      <c r="F4" s="1">
        <f t="shared" si="4"/>
        <v>-29.1</v>
      </c>
    </row>
    <row r="5" spans="1:6" x14ac:dyDescent="0.2">
      <c r="A5" s="1">
        <v>28</v>
      </c>
      <c r="B5" s="1">
        <f t="shared" si="0"/>
        <v>-17.5</v>
      </c>
      <c r="C5" s="1">
        <f t="shared" si="1"/>
        <v>152.6</v>
      </c>
      <c r="D5" s="1">
        <f t="shared" si="2"/>
        <v>-29.5</v>
      </c>
      <c r="E5" s="1">
        <f t="shared" si="3"/>
        <v>-50.9</v>
      </c>
      <c r="F5" s="1">
        <f t="shared" si="4"/>
        <v>-28.2</v>
      </c>
    </row>
    <row r="6" spans="1:6" x14ac:dyDescent="0.2">
      <c r="A6" s="1">
        <v>29</v>
      </c>
      <c r="B6" s="1">
        <f t="shared" si="0"/>
        <v>-29.1</v>
      </c>
      <c r="C6" s="1">
        <f t="shared" si="1"/>
        <v>148.5</v>
      </c>
      <c r="D6" s="1">
        <f t="shared" si="2"/>
        <v>-28.5</v>
      </c>
      <c r="E6" s="1">
        <f t="shared" si="3"/>
        <v>-48.9</v>
      </c>
      <c r="F6" s="1">
        <f t="shared" si="4"/>
        <v>-27.3</v>
      </c>
    </row>
    <row r="7" spans="1:6" x14ac:dyDescent="0.2">
      <c r="A7" s="1">
        <v>30</v>
      </c>
      <c r="B7" s="1">
        <f t="shared" si="0"/>
        <v>-36.6</v>
      </c>
      <c r="C7" s="1">
        <f t="shared" si="1"/>
        <v>144.80000000000001</v>
      </c>
      <c r="D7" s="1">
        <f t="shared" si="2"/>
        <v>-27.5</v>
      </c>
      <c r="E7" s="1">
        <f t="shared" si="3"/>
        <v>-46.8</v>
      </c>
      <c r="F7" s="1">
        <f t="shared" si="4"/>
        <v>-26.5</v>
      </c>
    </row>
    <row r="8" spans="1:6" x14ac:dyDescent="0.2">
      <c r="A8" s="1">
        <v>31</v>
      </c>
      <c r="B8" s="1">
        <f t="shared" si="0"/>
        <v>-41.2</v>
      </c>
      <c r="C8" s="1">
        <f t="shared" si="1"/>
        <v>141.5</v>
      </c>
      <c r="D8" s="1">
        <f t="shared" si="2"/>
        <v>-26.5</v>
      </c>
      <c r="E8" s="1">
        <f t="shared" si="3"/>
        <v>-44.8</v>
      </c>
      <c r="F8" s="1">
        <f t="shared" si="4"/>
        <v>-25.6</v>
      </c>
    </row>
    <row r="9" spans="1:6" x14ac:dyDescent="0.2">
      <c r="A9" s="1">
        <v>32</v>
      </c>
      <c r="B9" s="1">
        <f t="shared" si="0"/>
        <v>-43.7</v>
      </c>
      <c r="C9" s="1">
        <f t="shared" si="1"/>
        <v>138.5</v>
      </c>
      <c r="D9" s="1">
        <f t="shared" si="2"/>
        <v>-25.5</v>
      </c>
      <c r="E9" s="1">
        <f t="shared" si="3"/>
        <v>-42.9</v>
      </c>
      <c r="F9" s="1">
        <f t="shared" si="4"/>
        <v>-24.7</v>
      </c>
    </row>
    <row r="10" spans="1:6" x14ac:dyDescent="0.2">
      <c r="A10" s="1">
        <v>33</v>
      </c>
      <c r="B10" s="1">
        <f t="shared" si="0"/>
        <v>-44.8</v>
      </c>
      <c r="C10" s="1">
        <f t="shared" si="1"/>
        <v>135.69999999999999</v>
      </c>
      <c r="D10" s="1">
        <f t="shared" si="2"/>
        <v>-24.5</v>
      </c>
      <c r="E10" s="1">
        <f t="shared" si="3"/>
        <v>-41</v>
      </c>
      <c r="F10" s="1">
        <f t="shared" si="4"/>
        <v>-23.8</v>
      </c>
    </row>
    <row r="11" spans="1:6" x14ac:dyDescent="0.2">
      <c r="A11" s="1">
        <v>34</v>
      </c>
      <c r="B11" s="1">
        <f t="shared" si="0"/>
        <v>-44.9</v>
      </c>
      <c r="C11" s="1">
        <f t="shared" si="1"/>
        <v>133</v>
      </c>
      <c r="D11" s="1">
        <f t="shared" si="2"/>
        <v>-23.5</v>
      </c>
      <c r="E11" s="1">
        <f t="shared" si="3"/>
        <v>-39.1</v>
      </c>
      <c r="F11" s="1">
        <f t="shared" si="4"/>
        <v>-22.8</v>
      </c>
    </row>
    <row r="12" spans="1:6" x14ac:dyDescent="0.2">
      <c r="A12" s="1">
        <v>35</v>
      </c>
      <c r="B12" s="1">
        <f t="shared" si="0"/>
        <v>-44.1</v>
      </c>
      <c r="C12" s="1">
        <f t="shared" si="1"/>
        <v>130.6</v>
      </c>
      <c r="D12" s="1">
        <f t="shared" si="2"/>
        <v>-22.5</v>
      </c>
      <c r="E12" s="1">
        <f t="shared" si="3"/>
        <v>-37.299999999999997</v>
      </c>
      <c r="F12" s="1">
        <f t="shared" si="4"/>
        <v>-21.9</v>
      </c>
    </row>
    <row r="13" spans="1:6" x14ac:dyDescent="0.2">
      <c r="A13" s="1">
        <v>36</v>
      </c>
      <c r="B13" s="1">
        <f t="shared" si="0"/>
        <v>-42.4</v>
      </c>
      <c r="C13" s="1">
        <f t="shared" si="1"/>
        <v>128.19999999999999</v>
      </c>
      <c r="D13" s="1">
        <f t="shared" si="2"/>
        <v>-21.5</v>
      </c>
      <c r="E13" s="1">
        <f t="shared" si="3"/>
        <v>-35.4</v>
      </c>
      <c r="F13" s="1">
        <f t="shared" si="4"/>
        <v>-21</v>
      </c>
    </row>
    <row r="14" spans="1:6" x14ac:dyDescent="0.2">
      <c r="A14" s="1">
        <v>37</v>
      </c>
      <c r="B14" s="1">
        <f t="shared" si="0"/>
        <v>-39.9</v>
      </c>
      <c r="C14" s="1">
        <f t="shared" si="1"/>
        <v>125.9</v>
      </c>
      <c r="D14" s="1">
        <f t="shared" si="2"/>
        <v>-20.5</v>
      </c>
      <c r="E14" s="1">
        <f t="shared" si="3"/>
        <v>-33.6</v>
      </c>
      <c r="F14" s="1">
        <f t="shared" si="4"/>
        <v>-20.100000000000001</v>
      </c>
    </row>
    <row r="15" spans="1:6" x14ac:dyDescent="0.2">
      <c r="A15" s="1">
        <v>38</v>
      </c>
      <c r="B15" s="1">
        <f t="shared" si="0"/>
        <v>-36.799999999999997</v>
      </c>
      <c r="C15" s="1">
        <f t="shared" si="1"/>
        <v>123.8</v>
      </c>
      <c r="D15" s="1">
        <f t="shared" si="2"/>
        <v>-19.5</v>
      </c>
      <c r="E15" s="1">
        <f t="shared" si="3"/>
        <v>-31.9</v>
      </c>
      <c r="F15" s="1">
        <f t="shared" si="4"/>
        <v>-19.100000000000001</v>
      </c>
    </row>
    <row r="16" spans="1:6" x14ac:dyDescent="0.2">
      <c r="A16" s="1">
        <v>39</v>
      </c>
      <c r="B16" s="1">
        <f t="shared" si="0"/>
        <v>-32.799999999999997</v>
      </c>
      <c r="C16" s="1">
        <f t="shared" si="1"/>
        <v>121.7</v>
      </c>
      <c r="D16" s="1">
        <f t="shared" si="2"/>
        <v>-18.5</v>
      </c>
      <c r="E16" s="1">
        <f t="shared" si="3"/>
        <v>-30.1</v>
      </c>
      <c r="F16" s="1">
        <f t="shared" si="4"/>
        <v>-18.2</v>
      </c>
    </row>
    <row r="17" spans="1:6" x14ac:dyDescent="0.2">
      <c r="A17" s="1">
        <v>40</v>
      </c>
      <c r="B17" s="1">
        <f t="shared" si="0"/>
        <v>-28.1</v>
      </c>
      <c r="C17" s="1">
        <f t="shared" si="1"/>
        <v>119.7</v>
      </c>
      <c r="D17" s="1">
        <f t="shared" si="2"/>
        <v>-17.5</v>
      </c>
      <c r="E17" s="1">
        <f t="shared" si="3"/>
        <v>-28.4</v>
      </c>
      <c r="F17" s="1">
        <f t="shared" si="4"/>
        <v>-17.2</v>
      </c>
    </row>
    <row r="18" spans="1:6" x14ac:dyDescent="0.2">
      <c r="A18" s="1">
        <v>41</v>
      </c>
      <c r="B18" s="1">
        <f t="shared" si="0"/>
        <v>-22.5</v>
      </c>
      <c r="C18" s="1">
        <f t="shared" si="1"/>
        <v>117.7</v>
      </c>
      <c r="D18" s="1">
        <f t="shared" si="2"/>
        <v>-16.5</v>
      </c>
      <c r="E18" s="1">
        <f t="shared" si="3"/>
        <v>-26.6</v>
      </c>
      <c r="F18" s="1">
        <f t="shared" si="4"/>
        <v>-16.3</v>
      </c>
    </row>
    <row r="19" spans="1:6" x14ac:dyDescent="0.2">
      <c r="A19" s="1">
        <v>42</v>
      </c>
      <c r="B19" s="1">
        <f t="shared" si="0"/>
        <v>-16.399999999999999</v>
      </c>
      <c r="C19" s="1">
        <f t="shared" si="1"/>
        <v>115.8</v>
      </c>
      <c r="D19" s="1">
        <f t="shared" si="2"/>
        <v>-15.5</v>
      </c>
      <c r="E19" s="1">
        <f t="shared" si="3"/>
        <v>-24.9</v>
      </c>
      <c r="F19" s="1">
        <f t="shared" si="4"/>
        <v>-15.3</v>
      </c>
    </row>
    <row r="20" spans="1:6" x14ac:dyDescent="0.2">
      <c r="A20" s="1">
        <v>43</v>
      </c>
      <c r="B20" s="1">
        <f t="shared" si="0"/>
        <v>-10</v>
      </c>
      <c r="C20" s="1">
        <f t="shared" si="1"/>
        <v>114</v>
      </c>
      <c r="D20" s="1">
        <f t="shared" si="2"/>
        <v>-14.5</v>
      </c>
      <c r="E20" s="1">
        <f t="shared" si="3"/>
        <v>-23.3</v>
      </c>
      <c r="F20" s="1">
        <f t="shared" si="4"/>
        <v>-14.3</v>
      </c>
    </row>
    <row r="21" spans="1:6" x14ac:dyDescent="0.2">
      <c r="A21" s="1">
        <v>44</v>
      </c>
      <c r="B21" s="1">
        <f t="shared" si="0"/>
        <v>-2.9</v>
      </c>
      <c r="C21" s="1">
        <f t="shared" si="1"/>
        <v>112.1</v>
      </c>
      <c r="D21" s="1">
        <f t="shared" si="2"/>
        <v>-13.5</v>
      </c>
      <c r="E21" s="1">
        <f t="shared" si="3"/>
        <v>-21.6</v>
      </c>
      <c r="F21" s="1">
        <f t="shared" si="4"/>
        <v>-13.4</v>
      </c>
    </row>
    <row r="22" spans="1:6" x14ac:dyDescent="0.2">
      <c r="A22" s="1">
        <v>45</v>
      </c>
      <c r="B22" s="1">
        <f t="shared" si="0"/>
        <v>3.5</v>
      </c>
      <c r="C22" s="1">
        <f t="shared" si="1"/>
        <v>110.4</v>
      </c>
      <c r="D22" s="1">
        <f t="shared" si="2"/>
        <v>-12.5</v>
      </c>
      <c r="E22" s="1">
        <f t="shared" si="3"/>
        <v>-20</v>
      </c>
      <c r="F22" s="1">
        <f t="shared" si="4"/>
        <v>-12.4</v>
      </c>
    </row>
    <row r="23" spans="1:6" x14ac:dyDescent="0.2">
      <c r="A23" s="1">
        <v>46</v>
      </c>
      <c r="B23" s="1">
        <f t="shared" si="0"/>
        <v>10</v>
      </c>
      <c r="C23" s="1">
        <f t="shared" si="1"/>
        <v>108.6</v>
      </c>
      <c r="D23" s="1">
        <f t="shared" si="2"/>
        <v>-11.5</v>
      </c>
      <c r="E23" s="1">
        <f t="shared" si="3"/>
        <v>-18.3</v>
      </c>
      <c r="F23" s="1">
        <f t="shared" si="4"/>
        <v>-11.4</v>
      </c>
    </row>
    <row r="24" spans="1:6" x14ac:dyDescent="0.2">
      <c r="A24" s="1">
        <v>47</v>
      </c>
      <c r="B24" s="1">
        <f t="shared" si="0"/>
        <v>15.8</v>
      </c>
      <c r="C24" s="1">
        <f t="shared" si="1"/>
        <v>106.9</v>
      </c>
      <c r="D24" s="1">
        <f t="shared" si="2"/>
        <v>-10.5</v>
      </c>
      <c r="E24" s="1">
        <f t="shared" si="3"/>
        <v>-16.7</v>
      </c>
      <c r="F24" s="1">
        <f t="shared" si="4"/>
        <v>-10.4</v>
      </c>
    </row>
    <row r="25" spans="1:6" x14ac:dyDescent="0.2">
      <c r="A25" s="1">
        <v>48</v>
      </c>
      <c r="B25" s="1">
        <f t="shared" si="0"/>
        <v>21</v>
      </c>
      <c r="C25" s="1">
        <f t="shared" si="1"/>
        <v>105.2</v>
      </c>
      <c r="D25" s="1">
        <f t="shared" si="2"/>
        <v>-9.5</v>
      </c>
      <c r="E25" s="1">
        <f t="shared" si="3"/>
        <v>-15</v>
      </c>
      <c r="F25" s="1">
        <f t="shared" si="4"/>
        <v>-9.5</v>
      </c>
    </row>
    <row r="26" spans="1:6" x14ac:dyDescent="0.2">
      <c r="A26" s="1">
        <v>49</v>
      </c>
      <c r="B26" s="1">
        <f t="shared" si="0"/>
        <v>25.3</v>
      </c>
      <c r="C26" s="1">
        <f t="shared" si="1"/>
        <v>103.6</v>
      </c>
      <c r="D26" s="1">
        <f t="shared" si="2"/>
        <v>-8.5</v>
      </c>
      <c r="E26" s="1">
        <f t="shared" si="3"/>
        <v>-13.5</v>
      </c>
      <c r="F26" s="1">
        <f t="shared" si="4"/>
        <v>-8.5</v>
      </c>
    </row>
    <row r="27" spans="1:6" x14ac:dyDescent="0.2">
      <c r="A27" s="1">
        <v>50</v>
      </c>
      <c r="B27" s="1">
        <f t="shared" si="0"/>
        <v>29.4</v>
      </c>
      <c r="C27" s="1">
        <f t="shared" si="1"/>
        <v>101.9</v>
      </c>
      <c r="D27" s="1">
        <f t="shared" si="2"/>
        <v>-7.5</v>
      </c>
      <c r="E27" s="1">
        <f t="shared" si="3"/>
        <v>-11.8</v>
      </c>
      <c r="F27" s="1">
        <f t="shared" si="4"/>
        <v>-7.5</v>
      </c>
    </row>
    <row r="28" spans="1:6" x14ac:dyDescent="0.2">
      <c r="A28" s="1">
        <v>51</v>
      </c>
      <c r="B28" s="1">
        <f t="shared" si="0"/>
        <v>32.6</v>
      </c>
      <c r="C28" s="1">
        <f t="shared" si="1"/>
        <v>100.3</v>
      </c>
      <c r="D28" s="1">
        <f t="shared" si="2"/>
        <v>-6.5</v>
      </c>
      <c r="E28" s="1">
        <f t="shared" si="3"/>
        <v>-10.199999999999999</v>
      </c>
      <c r="F28" s="1">
        <f t="shared" si="4"/>
        <v>-6.5</v>
      </c>
    </row>
    <row r="29" spans="1:6" x14ac:dyDescent="0.2">
      <c r="A29" s="1">
        <v>52</v>
      </c>
      <c r="B29" s="1">
        <f t="shared" si="0"/>
        <v>35.4</v>
      </c>
      <c r="C29" s="1">
        <f t="shared" si="1"/>
        <v>98.7</v>
      </c>
      <c r="D29" s="1">
        <f t="shared" si="2"/>
        <v>-5.5</v>
      </c>
      <c r="E29" s="1">
        <f t="shared" si="3"/>
        <v>-8.6999999999999993</v>
      </c>
      <c r="F29" s="1">
        <f t="shared" si="4"/>
        <v>-5.5</v>
      </c>
    </row>
    <row r="30" spans="1:6" x14ac:dyDescent="0.2">
      <c r="A30" s="1">
        <v>53</v>
      </c>
      <c r="B30" s="1">
        <f t="shared" si="0"/>
        <v>37.700000000000003</v>
      </c>
      <c r="C30" s="1">
        <f t="shared" si="1"/>
        <v>97.1</v>
      </c>
      <c r="D30" s="1">
        <f t="shared" si="2"/>
        <v>-4.5</v>
      </c>
      <c r="E30" s="1">
        <f t="shared" si="3"/>
        <v>-7.1</v>
      </c>
      <c r="F30" s="1">
        <f t="shared" si="4"/>
        <v>-4.5</v>
      </c>
    </row>
    <row r="31" spans="1:6" x14ac:dyDescent="0.2">
      <c r="A31" s="1">
        <v>54</v>
      </c>
      <c r="B31" s="1">
        <f t="shared" si="0"/>
        <v>39.6</v>
      </c>
      <c r="C31" s="1">
        <f t="shared" si="1"/>
        <v>95.5</v>
      </c>
      <c r="D31" s="1">
        <f t="shared" si="2"/>
        <v>-3.5</v>
      </c>
      <c r="E31" s="1">
        <f t="shared" si="3"/>
        <v>-5.5</v>
      </c>
      <c r="F31" s="1">
        <f t="shared" si="4"/>
        <v>-3.5</v>
      </c>
    </row>
    <row r="32" spans="1:6" x14ac:dyDescent="0.2">
      <c r="A32" s="1">
        <v>55</v>
      </c>
      <c r="B32" s="1">
        <f t="shared" si="0"/>
        <v>41.2</v>
      </c>
      <c r="C32" s="1">
        <f t="shared" si="1"/>
        <v>93.9</v>
      </c>
      <c r="D32" s="1">
        <f t="shared" si="2"/>
        <v>-2.5</v>
      </c>
      <c r="E32" s="1">
        <f t="shared" si="3"/>
        <v>-3.9</v>
      </c>
      <c r="F32" s="1">
        <f t="shared" si="4"/>
        <v>-2.5</v>
      </c>
    </row>
    <row r="33" spans="1:15" x14ac:dyDescent="0.2">
      <c r="A33" s="1">
        <v>56</v>
      </c>
      <c r="B33" s="1">
        <f t="shared" si="0"/>
        <v>42.4</v>
      </c>
      <c r="C33" s="1">
        <f t="shared" si="1"/>
        <v>92.4</v>
      </c>
      <c r="D33" s="1">
        <f t="shared" si="2"/>
        <v>-1.5</v>
      </c>
      <c r="E33" s="1">
        <f t="shared" si="3"/>
        <v>-2.4</v>
      </c>
      <c r="F33" s="1">
        <f t="shared" si="4"/>
        <v>-1.5</v>
      </c>
      <c r="J33" t="s">
        <v>30</v>
      </c>
    </row>
    <row r="34" spans="1:15" x14ac:dyDescent="0.2">
      <c r="A34" s="1">
        <v>57</v>
      </c>
      <c r="B34" s="1">
        <f t="shared" si="0"/>
        <v>43.4</v>
      </c>
      <c r="C34" s="1">
        <f t="shared" si="1"/>
        <v>90.8</v>
      </c>
      <c r="D34" s="1">
        <f t="shared" si="2"/>
        <v>-0.5</v>
      </c>
      <c r="E34" s="1">
        <f t="shared" si="3"/>
        <v>-0.8</v>
      </c>
      <c r="F34" s="1">
        <f t="shared" si="4"/>
        <v>-0.5</v>
      </c>
    </row>
    <row r="35" spans="1:15" x14ac:dyDescent="0.2">
      <c r="A35" s="3">
        <v>57.5</v>
      </c>
      <c r="B35" s="3">
        <f t="shared" ref="B35" si="5">ROUND(DEGREES(ATAN(SIN(RADIANS(C35)/COS(RADIANS(32.5))*(1-COS(RADIANS(C35)))))),1)</f>
        <v>43.8</v>
      </c>
      <c r="C35" s="3">
        <f t="shared" ref="C35" si="6">ROUND(DEGREES(ACOS(TAN(RADIANS(A35-57.5)) / TAN(RADIANS(32.5)))),1)</f>
        <v>90</v>
      </c>
      <c r="D35" s="3">
        <f t="shared" si="2"/>
        <v>0</v>
      </c>
      <c r="E35" s="1">
        <f t="shared" si="3"/>
        <v>0</v>
      </c>
      <c r="F35" s="1">
        <f t="shared" si="4"/>
        <v>0</v>
      </c>
    </row>
    <row r="36" spans="1:15" x14ac:dyDescent="0.2">
      <c r="A36" s="1">
        <v>58</v>
      </c>
      <c r="B36" s="1">
        <f t="shared" si="0"/>
        <v>44.1</v>
      </c>
      <c r="C36" s="1">
        <f t="shared" si="1"/>
        <v>89.2</v>
      </c>
      <c r="D36" s="1">
        <f t="shared" si="2"/>
        <v>0.5</v>
      </c>
      <c r="E36" s="1">
        <f t="shared" si="3"/>
        <v>0.8</v>
      </c>
      <c r="F36" s="1">
        <f t="shared" si="4"/>
        <v>0.5</v>
      </c>
    </row>
    <row r="37" spans="1:15" x14ac:dyDescent="0.2">
      <c r="A37" s="1">
        <v>59</v>
      </c>
      <c r="B37" s="1">
        <f t="shared" si="0"/>
        <v>44.6</v>
      </c>
      <c r="C37" s="1">
        <f t="shared" si="1"/>
        <v>87.6</v>
      </c>
      <c r="D37" s="1">
        <f t="shared" si="2"/>
        <v>1.5</v>
      </c>
      <c r="E37" s="1">
        <f t="shared" si="3"/>
        <v>2.4</v>
      </c>
      <c r="F37" s="1">
        <f t="shared" si="4"/>
        <v>1.5</v>
      </c>
    </row>
    <row r="38" spans="1:15" x14ac:dyDescent="0.2">
      <c r="A38" s="1">
        <v>60</v>
      </c>
      <c r="B38" s="1">
        <f t="shared" si="0"/>
        <v>44.9</v>
      </c>
      <c r="C38" s="1">
        <f t="shared" si="1"/>
        <v>86.1</v>
      </c>
      <c r="D38" s="1">
        <f t="shared" si="2"/>
        <v>2.5</v>
      </c>
      <c r="E38" s="1">
        <f t="shared" si="3"/>
        <v>3.9</v>
      </c>
      <c r="F38" s="1">
        <f t="shared" si="4"/>
        <v>2.5</v>
      </c>
      <c r="G38">
        <f>MIN(((2*PI()) - ABS(86.1-85)), ABS(86.1-85))</f>
        <v>1.0999999999999943</v>
      </c>
      <c r="J38" s="2" t="s">
        <v>26</v>
      </c>
      <c r="K38" s="2" t="s">
        <v>27</v>
      </c>
      <c r="L38" s="2" t="s">
        <v>28</v>
      </c>
      <c r="M38" s="2" t="s">
        <v>29</v>
      </c>
    </row>
    <row r="39" spans="1:15" x14ac:dyDescent="0.2">
      <c r="A39" s="1">
        <v>61</v>
      </c>
      <c r="B39" s="1">
        <f t="shared" si="0"/>
        <v>45</v>
      </c>
      <c r="C39" s="1">
        <f t="shared" si="1"/>
        <v>84.5</v>
      </c>
      <c r="D39" s="1">
        <f t="shared" si="2"/>
        <v>3.5</v>
      </c>
      <c r="E39" s="1">
        <f t="shared" si="3"/>
        <v>5.5</v>
      </c>
      <c r="F39" s="1">
        <f t="shared" si="4"/>
        <v>3.5</v>
      </c>
      <c r="J39" s="1">
        <v>60</v>
      </c>
      <c r="K39" s="1">
        <v>48</v>
      </c>
      <c r="L39" s="1">
        <v>61</v>
      </c>
      <c r="M39" s="1">
        <v>47</v>
      </c>
      <c r="O39">
        <f>SQRT((J39+K39)^2+(L39+M39)^2)</f>
        <v>152.73506473629428</v>
      </c>
    </row>
    <row r="40" spans="1:15" x14ac:dyDescent="0.2">
      <c r="A40" s="1">
        <v>62</v>
      </c>
      <c r="B40" s="1">
        <f t="shared" si="0"/>
        <v>44.9</v>
      </c>
      <c r="C40" s="1">
        <f t="shared" si="1"/>
        <v>82.9</v>
      </c>
      <c r="D40" s="1">
        <f t="shared" si="2"/>
        <v>4.5</v>
      </c>
      <c r="E40" s="1">
        <f t="shared" si="3"/>
        <v>7.1</v>
      </c>
      <c r="F40" s="1">
        <f t="shared" si="4"/>
        <v>4.5</v>
      </c>
      <c r="J40" s="1"/>
      <c r="K40" s="1"/>
      <c r="L40" s="1"/>
      <c r="M40" s="1"/>
    </row>
    <row r="41" spans="1:15" x14ac:dyDescent="0.2">
      <c r="A41" s="1">
        <v>63</v>
      </c>
      <c r="B41" s="1">
        <f t="shared" si="0"/>
        <v>44.7</v>
      </c>
      <c r="C41" s="1">
        <f t="shared" si="1"/>
        <v>81.3</v>
      </c>
      <c r="D41" s="1">
        <f t="shared" si="2"/>
        <v>5.5</v>
      </c>
      <c r="E41" s="1">
        <f t="shared" si="3"/>
        <v>8.6999999999999993</v>
      </c>
      <c r="F41" s="1">
        <f t="shared" si="4"/>
        <v>5.5</v>
      </c>
      <c r="J41" s="2" t="s">
        <v>26</v>
      </c>
      <c r="K41" s="2" t="s">
        <v>27</v>
      </c>
      <c r="L41" s="2" t="s">
        <v>28</v>
      </c>
      <c r="M41" s="2" t="s">
        <v>29</v>
      </c>
    </row>
    <row r="42" spans="1:15" x14ac:dyDescent="0.2">
      <c r="A42" s="1">
        <v>64</v>
      </c>
      <c r="B42" s="1">
        <f t="shared" si="0"/>
        <v>44.3</v>
      </c>
      <c r="C42" s="1">
        <f t="shared" si="1"/>
        <v>79.7</v>
      </c>
      <c r="D42" s="1">
        <f t="shared" si="2"/>
        <v>6.5</v>
      </c>
      <c r="E42" s="1">
        <f t="shared" si="3"/>
        <v>10.199999999999999</v>
      </c>
      <c r="F42" s="1">
        <f t="shared" si="4"/>
        <v>6.5</v>
      </c>
      <c r="J42" s="1">
        <f>J39+B25</f>
        <v>81</v>
      </c>
      <c r="K42" s="1">
        <f>C25</f>
        <v>105.2</v>
      </c>
      <c r="L42" s="1">
        <f>L39+B25</f>
        <v>82</v>
      </c>
      <c r="M42" s="1">
        <f>C24</f>
        <v>106.9</v>
      </c>
      <c r="O42">
        <f>SQRT((J42+K42)^2+(L42+M42)^2)</f>
        <v>265.2426247796534</v>
      </c>
    </row>
    <row r="43" spans="1:15" x14ac:dyDescent="0.2">
      <c r="A43" s="1">
        <v>65</v>
      </c>
      <c r="B43" s="1">
        <f t="shared" ref="B43:B68" si="7">ROUND(DEGREES(ATAN(SIN(RADIANS(C43)/COS(RADIANS(32.5))*(1-COS(RADIANS(C43)))))),1)</f>
        <v>43.8</v>
      </c>
      <c r="C43" s="1">
        <f t="shared" ref="C43:C68" si="8">ROUND(DEGREES(ACOS(TAN(RADIANS(A43-57.5)) / TAN(RADIANS(32.5)))),1)</f>
        <v>78.099999999999994</v>
      </c>
      <c r="D43" s="1">
        <f t="shared" si="2"/>
        <v>7.5</v>
      </c>
      <c r="E43" s="1">
        <f t="shared" si="3"/>
        <v>11.8</v>
      </c>
      <c r="F43" s="1">
        <f t="shared" si="4"/>
        <v>7.5</v>
      </c>
    </row>
    <row r="44" spans="1:15" x14ac:dyDescent="0.2">
      <c r="A44" s="1">
        <v>66</v>
      </c>
      <c r="B44" s="1">
        <f t="shared" si="7"/>
        <v>43.1</v>
      </c>
      <c r="C44" s="1">
        <f t="shared" si="8"/>
        <v>76.400000000000006</v>
      </c>
      <c r="D44" s="1">
        <f t="shared" si="2"/>
        <v>8.5</v>
      </c>
      <c r="E44" s="1">
        <f t="shared" si="3"/>
        <v>13.5</v>
      </c>
      <c r="F44" s="1">
        <f t="shared" si="4"/>
        <v>8.5</v>
      </c>
    </row>
    <row r="45" spans="1:15" x14ac:dyDescent="0.2">
      <c r="A45" s="1">
        <v>67</v>
      </c>
      <c r="B45" s="1">
        <f t="shared" si="7"/>
        <v>42.3</v>
      </c>
      <c r="C45" s="1">
        <f t="shared" si="8"/>
        <v>74.8</v>
      </c>
      <c r="D45" s="1">
        <f t="shared" si="2"/>
        <v>9.5</v>
      </c>
      <c r="E45" s="1">
        <f t="shared" si="3"/>
        <v>15</v>
      </c>
      <c r="F45" s="1">
        <f t="shared" si="4"/>
        <v>9.5</v>
      </c>
    </row>
    <row r="46" spans="1:15" x14ac:dyDescent="0.2">
      <c r="A46" s="1">
        <v>68</v>
      </c>
      <c r="B46" s="1">
        <f t="shared" si="7"/>
        <v>41.3</v>
      </c>
      <c r="C46" s="1">
        <f t="shared" si="8"/>
        <v>73.099999999999994</v>
      </c>
      <c r="D46" s="1">
        <f t="shared" si="2"/>
        <v>10.5</v>
      </c>
      <c r="E46" s="1">
        <f t="shared" si="3"/>
        <v>16.7</v>
      </c>
      <c r="F46" s="1">
        <f t="shared" si="4"/>
        <v>10.4</v>
      </c>
    </row>
    <row r="47" spans="1:15" x14ac:dyDescent="0.2">
      <c r="A47" s="1">
        <v>69</v>
      </c>
      <c r="B47" s="1">
        <f t="shared" si="7"/>
        <v>40.200000000000003</v>
      </c>
      <c r="C47" s="1">
        <f t="shared" si="8"/>
        <v>71.400000000000006</v>
      </c>
      <c r="D47" s="1">
        <f t="shared" si="2"/>
        <v>11.5</v>
      </c>
      <c r="E47" s="1">
        <f t="shared" si="3"/>
        <v>18.3</v>
      </c>
      <c r="F47" s="1">
        <f t="shared" si="4"/>
        <v>11.4</v>
      </c>
    </row>
    <row r="48" spans="1:15" x14ac:dyDescent="0.2">
      <c r="A48" s="1">
        <v>70</v>
      </c>
      <c r="B48" s="1">
        <f t="shared" si="7"/>
        <v>38.9</v>
      </c>
      <c r="C48" s="1">
        <f t="shared" si="8"/>
        <v>69.599999999999994</v>
      </c>
      <c r="D48" s="1">
        <f t="shared" si="2"/>
        <v>12.5</v>
      </c>
      <c r="E48" s="1">
        <f t="shared" si="3"/>
        <v>20</v>
      </c>
      <c r="F48" s="1">
        <f t="shared" si="4"/>
        <v>12.4</v>
      </c>
    </row>
    <row r="49" spans="1:6" x14ac:dyDescent="0.2">
      <c r="A49" s="1">
        <v>71</v>
      </c>
      <c r="B49" s="1">
        <f t="shared" si="7"/>
        <v>37.5</v>
      </c>
      <c r="C49" s="1">
        <f t="shared" si="8"/>
        <v>67.900000000000006</v>
      </c>
      <c r="D49" s="1">
        <f t="shared" si="2"/>
        <v>13.5</v>
      </c>
      <c r="E49" s="1">
        <f t="shared" si="3"/>
        <v>21.6</v>
      </c>
      <c r="F49" s="1">
        <f t="shared" si="4"/>
        <v>13.4</v>
      </c>
    </row>
    <row r="50" spans="1:6" x14ac:dyDescent="0.2">
      <c r="A50" s="1">
        <v>72</v>
      </c>
      <c r="B50" s="1">
        <f t="shared" si="7"/>
        <v>35.9</v>
      </c>
      <c r="C50" s="1">
        <f t="shared" si="8"/>
        <v>66</v>
      </c>
      <c r="D50" s="1">
        <f t="shared" si="2"/>
        <v>14.5</v>
      </c>
      <c r="E50" s="1">
        <f t="shared" si="3"/>
        <v>23.3</v>
      </c>
      <c r="F50" s="1">
        <f t="shared" si="4"/>
        <v>14.3</v>
      </c>
    </row>
    <row r="51" spans="1:6" x14ac:dyDescent="0.2">
      <c r="A51" s="1">
        <v>73</v>
      </c>
      <c r="B51" s="1">
        <f t="shared" si="7"/>
        <v>34.299999999999997</v>
      </c>
      <c r="C51" s="1">
        <f t="shared" si="8"/>
        <v>64.2</v>
      </c>
      <c r="D51" s="1">
        <f t="shared" si="2"/>
        <v>15.5</v>
      </c>
      <c r="E51" s="1">
        <f t="shared" si="3"/>
        <v>24.9</v>
      </c>
      <c r="F51" s="1">
        <f t="shared" si="4"/>
        <v>15.3</v>
      </c>
    </row>
    <row r="52" spans="1:6" x14ac:dyDescent="0.2">
      <c r="A52" s="1">
        <v>74</v>
      </c>
      <c r="B52" s="1">
        <f t="shared" si="7"/>
        <v>32.5</v>
      </c>
      <c r="C52" s="1">
        <f t="shared" si="8"/>
        <v>62.3</v>
      </c>
      <c r="D52" s="1">
        <f t="shared" si="2"/>
        <v>16.5</v>
      </c>
      <c r="E52" s="1">
        <f t="shared" si="3"/>
        <v>26.6</v>
      </c>
      <c r="F52" s="1">
        <f t="shared" si="4"/>
        <v>16.3</v>
      </c>
    </row>
    <row r="53" spans="1:6" x14ac:dyDescent="0.2">
      <c r="A53" s="1">
        <v>75</v>
      </c>
      <c r="B53" s="1">
        <f t="shared" si="7"/>
        <v>30.5</v>
      </c>
      <c r="C53" s="1">
        <f t="shared" si="8"/>
        <v>60.3</v>
      </c>
      <c r="D53" s="1">
        <f t="shared" si="2"/>
        <v>17.5</v>
      </c>
      <c r="E53" s="1">
        <f t="shared" si="3"/>
        <v>28.4</v>
      </c>
      <c r="F53" s="1">
        <f t="shared" si="4"/>
        <v>17.2</v>
      </c>
    </row>
    <row r="54" spans="1:6" x14ac:dyDescent="0.2">
      <c r="A54" s="1">
        <v>76</v>
      </c>
      <c r="B54" s="1">
        <f t="shared" si="7"/>
        <v>28.4</v>
      </c>
      <c r="C54" s="1">
        <f t="shared" si="8"/>
        <v>58.3</v>
      </c>
      <c r="D54" s="1">
        <f t="shared" si="2"/>
        <v>18.5</v>
      </c>
      <c r="E54" s="1">
        <f t="shared" si="3"/>
        <v>30.1</v>
      </c>
      <c r="F54" s="1">
        <f t="shared" si="4"/>
        <v>18.2</v>
      </c>
    </row>
    <row r="55" spans="1:6" x14ac:dyDescent="0.2">
      <c r="A55" s="1">
        <v>77</v>
      </c>
      <c r="B55" s="1">
        <f t="shared" si="7"/>
        <v>26.3</v>
      </c>
      <c r="C55" s="1">
        <f t="shared" si="8"/>
        <v>56.2</v>
      </c>
      <c r="D55" s="1">
        <f t="shared" si="2"/>
        <v>19.5</v>
      </c>
      <c r="E55" s="1">
        <f t="shared" si="3"/>
        <v>31.9</v>
      </c>
      <c r="F55" s="1">
        <f t="shared" si="4"/>
        <v>19.100000000000001</v>
      </c>
    </row>
    <row r="56" spans="1:6" x14ac:dyDescent="0.2">
      <c r="A56" s="1">
        <v>78</v>
      </c>
      <c r="B56" s="1">
        <f t="shared" si="7"/>
        <v>24.1</v>
      </c>
      <c r="C56" s="1">
        <f t="shared" si="8"/>
        <v>54.1</v>
      </c>
      <c r="D56" s="1">
        <f t="shared" si="2"/>
        <v>20.5</v>
      </c>
      <c r="E56" s="1">
        <f t="shared" si="3"/>
        <v>33.6</v>
      </c>
      <c r="F56" s="1">
        <f t="shared" si="4"/>
        <v>20.100000000000001</v>
      </c>
    </row>
    <row r="57" spans="1:6" x14ac:dyDescent="0.2">
      <c r="A57" s="1">
        <v>79</v>
      </c>
      <c r="B57" s="1">
        <f t="shared" si="7"/>
        <v>21.7</v>
      </c>
      <c r="C57" s="1">
        <f t="shared" si="8"/>
        <v>51.8</v>
      </c>
      <c r="D57" s="1">
        <f t="shared" si="2"/>
        <v>21.5</v>
      </c>
      <c r="E57" s="1">
        <f t="shared" si="3"/>
        <v>35.4</v>
      </c>
      <c r="F57" s="1">
        <f t="shared" si="4"/>
        <v>21</v>
      </c>
    </row>
    <row r="58" spans="1:6" x14ac:dyDescent="0.2">
      <c r="A58" s="1">
        <v>80</v>
      </c>
      <c r="B58" s="1">
        <f t="shared" si="7"/>
        <v>19.3</v>
      </c>
      <c r="C58" s="1">
        <f t="shared" si="8"/>
        <v>49.4</v>
      </c>
      <c r="D58" s="1">
        <f t="shared" si="2"/>
        <v>22.5</v>
      </c>
      <c r="E58" s="1">
        <f t="shared" si="3"/>
        <v>37.299999999999997</v>
      </c>
      <c r="F58" s="1">
        <f t="shared" si="4"/>
        <v>21.9</v>
      </c>
    </row>
    <row r="59" spans="1:6" x14ac:dyDescent="0.2">
      <c r="A59" s="1">
        <v>81</v>
      </c>
      <c r="B59" s="1">
        <f t="shared" si="7"/>
        <v>16.899999999999999</v>
      </c>
      <c r="C59" s="1">
        <f t="shared" si="8"/>
        <v>47</v>
      </c>
      <c r="D59" s="1">
        <f t="shared" si="2"/>
        <v>23.5</v>
      </c>
      <c r="E59" s="1">
        <f t="shared" si="3"/>
        <v>39.1</v>
      </c>
      <c r="F59" s="1">
        <f t="shared" si="4"/>
        <v>22.8</v>
      </c>
    </row>
    <row r="60" spans="1:6" x14ac:dyDescent="0.2">
      <c r="A60" s="1">
        <v>82</v>
      </c>
      <c r="B60" s="1">
        <f t="shared" si="7"/>
        <v>14.5</v>
      </c>
      <c r="C60" s="1">
        <f t="shared" si="8"/>
        <v>44.3</v>
      </c>
      <c r="D60" s="1">
        <f t="shared" si="2"/>
        <v>24.5</v>
      </c>
      <c r="E60" s="1">
        <f t="shared" si="3"/>
        <v>41</v>
      </c>
      <c r="F60" s="1">
        <f t="shared" si="4"/>
        <v>23.8</v>
      </c>
    </row>
    <row r="61" spans="1:6" x14ac:dyDescent="0.2">
      <c r="A61" s="1">
        <v>83</v>
      </c>
      <c r="B61" s="1">
        <f t="shared" si="7"/>
        <v>12.1</v>
      </c>
      <c r="C61" s="1">
        <f t="shared" si="8"/>
        <v>41.5</v>
      </c>
      <c r="D61" s="1">
        <f t="shared" si="2"/>
        <v>25.5</v>
      </c>
      <c r="E61" s="1">
        <f t="shared" si="3"/>
        <v>42.9</v>
      </c>
      <c r="F61" s="1">
        <f t="shared" si="4"/>
        <v>24.7</v>
      </c>
    </row>
    <row r="62" spans="1:6" x14ac:dyDescent="0.2">
      <c r="A62" s="1">
        <v>84</v>
      </c>
      <c r="B62" s="1">
        <f t="shared" si="7"/>
        <v>9.8000000000000007</v>
      </c>
      <c r="C62" s="1">
        <f t="shared" si="8"/>
        <v>38.5</v>
      </c>
      <c r="D62" s="1">
        <f t="shared" si="2"/>
        <v>26.5</v>
      </c>
      <c r="E62" s="1">
        <f t="shared" si="3"/>
        <v>44.8</v>
      </c>
      <c r="F62" s="1">
        <f t="shared" si="4"/>
        <v>25.6</v>
      </c>
    </row>
    <row r="63" spans="1:6" x14ac:dyDescent="0.2">
      <c r="A63" s="1">
        <v>85</v>
      </c>
      <c r="B63" s="1">
        <f t="shared" si="7"/>
        <v>7.6</v>
      </c>
      <c r="C63" s="1">
        <f t="shared" si="8"/>
        <v>35.200000000000003</v>
      </c>
      <c r="D63" s="1">
        <f t="shared" si="2"/>
        <v>27.5</v>
      </c>
      <c r="E63" s="1">
        <f t="shared" si="3"/>
        <v>46.8</v>
      </c>
      <c r="F63" s="1">
        <f t="shared" si="4"/>
        <v>26.5</v>
      </c>
    </row>
    <row r="64" spans="1:6" x14ac:dyDescent="0.2">
      <c r="A64" s="1">
        <v>86</v>
      </c>
      <c r="B64" s="1">
        <f t="shared" si="7"/>
        <v>5.5</v>
      </c>
      <c r="C64" s="1">
        <f t="shared" si="8"/>
        <v>31.5</v>
      </c>
      <c r="D64" s="1">
        <f t="shared" si="2"/>
        <v>28.5</v>
      </c>
      <c r="E64" s="1">
        <f t="shared" si="3"/>
        <v>48.9</v>
      </c>
      <c r="F64" s="1">
        <f t="shared" si="4"/>
        <v>27.3</v>
      </c>
    </row>
    <row r="65" spans="1:6" x14ac:dyDescent="0.2">
      <c r="A65" s="1">
        <v>87</v>
      </c>
      <c r="B65" s="1">
        <f t="shared" si="7"/>
        <v>3.6</v>
      </c>
      <c r="C65" s="1">
        <f t="shared" si="8"/>
        <v>27.4</v>
      </c>
      <c r="D65" s="1">
        <f t="shared" si="2"/>
        <v>29.5</v>
      </c>
      <c r="E65" s="1">
        <f t="shared" si="3"/>
        <v>50.9</v>
      </c>
      <c r="F65" s="1">
        <f t="shared" si="4"/>
        <v>28.2</v>
      </c>
    </row>
    <row r="66" spans="1:6" x14ac:dyDescent="0.2">
      <c r="A66" s="1">
        <v>88</v>
      </c>
      <c r="B66" s="1">
        <f t="shared" si="7"/>
        <v>2</v>
      </c>
      <c r="C66" s="1">
        <f t="shared" si="8"/>
        <v>22.4</v>
      </c>
      <c r="D66" s="1">
        <f t="shared" si="2"/>
        <v>30.5</v>
      </c>
      <c r="E66" s="1">
        <f t="shared" si="3"/>
        <v>53</v>
      </c>
      <c r="F66" s="1">
        <f t="shared" si="4"/>
        <v>29.1</v>
      </c>
    </row>
    <row r="67" spans="1:6" x14ac:dyDescent="0.2">
      <c r="A67" s="1">
        <v>89</v>
      </c>
      <c r="B67" s="1">
        <f t="shared" si="7"/>
        <v>0.7</v>
      </c>
      <c r="C67" s="1">
        <f t="shared" si="8"/>
        <v>15.9</v>
      </c>
      <c r="D67" s="1">
        <f t="shared" si="2"/>
        <v>31.5</v>
      </c>
      <c r="E67" s="1">
        <f t="shared" ref="E67:E68" si="9">ROUND(DEGREES(COS(RADIANS(C67))),1)</f>
        <v>55.1</v>
      </c>
      <c r="F67" s="1">
        <f t="shared" ref="F67:F68" si="10">ROUND(DEGREES(SIN(RADIANS(D67))),1)</f>
        <v>29.9</v>
      </c>
    </row>
    <row r="68" spans="1:6" x14ac:dyDescent="0.2">
      <c r="A68" s="1">
        <v>90</v>
      </c>
      <c r="B68" s="1">
        <f t="shared" si="7"/>
        <v>0</v>
      </c>
      <c r="C68" s="1">
        <f t="shared" si="8"/>
        <v>0</v>
      </c>
      <c r="D68" s="1">
        <f t="shared" ref="D68" si="11">A68-57.5</f>
        <v>32.5</v>
      </c>
      <c r="E68" s="1">
        <f t="shared" si="9"/>
        <v>57.3</v>
      </c>
      <c r="F68" s="1">
        <f t="shared" si="10"/>
        <v>30.8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180C-DA3E-B64F-AADE-A3C25A72C2F8}">
  <dimension ref="A1:P45"/>
  <sheetViews>
    <sheetView topLeftCell="A14" workbookViewId="0">
      <selection activeCell="C38" sqref="C38"/>
    </sheetView>
  </sheetViews>
  <sheetFormatPr baseColWidth="10" defaultRowHeight="16" x14ac:dyDescent="0.2"/>
  <cols>
    <col min="1" max="1" width="12" style="1" customWidth="1"/>
    <col min="2" max="7" width="10.83203125" style="1"/>
    <col min="8" max="8" width="12.1640625" style="1" bestFit="1" customWidth="1"/>
    <col min="9" max="12" width="10.83203125" style="1"/>
  </cols>
  <sheetData>
    <row r="1" spans="1:16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2"/>
      <c r="H1" s="2" t="s">
        <v>12</v>
      </c>
      <c r="I1" s="2" t="s">
        <v>13</v>
      </c>
      <c r="J1" s="2"/>
      <c r="K1" s="2" t="s">
        <v>14</v>
      </c>
      <c r="L1" s="2" t="s">
        <v>15</v>
      </c>
      <c r="M1" s="2" t="s">
        <v>16</v>
      </c>
      <c r="N1" s="2" t="s">
        <v>17</v>
      </c>
      <c r="P1">
        <v>0</v>
      </c>
    </row>
    <row r="2" spans="1:16" x14ac:dyDescent="0.2">
      <c r="A2" s="1">
        <v>163.80000000000001</v>
      </c>
      <c r="B2" s="1">
        <v>78.073717200000004</v>
      </c>
      <c r="C2" s="1">
        <v>165.8</v>
      </c>
      <c r="D2" s="1">
        <v>78.073717200000004</v>
      </c>
      <c r="E2" s="1">
        <f>B2-D2</f>
        <v>0</v>
      </c>
      <c r="H2" s="1">
        <f>COS(RADIANS(A2))</f>
        <v>-0.96029368567694307</v>
      </c>
      <c r="I2" s="1">
        <f>COS(RADIANS(C2))</f>
        <v>-0.96944534989513897</v>
      </c>
      <c r="K2" s="1">
        <f>SIN(RADIANS(B2))</f>
        <v>0.97841429188164575</v>
      </c>
      <c r="L2" s="1">
        <f>SIN(RADIANS(D2))</f>
        <v>0.97841429188164575</v>
      </c>
      <c r="M2">
        <f>SIN(RADIANS(E2))</f>
        <v>0</v>
      </c>
      <c r="N2">
        <f>COS(RADIANS(E2))</f>
        <v>1</v>
      </c>
    </row>
    <row r="5" spans="1:16" x14ac:dyDescent="0.2">
      <c r="H5" s="1">
        <f>(H2*M2)^2</f>
        <v>0</v>
      </c>
      <c r="I5" s="1" t="s">
        <v>5</v>
      </c>
    </row>
    <row r="6" spans="1:16" x14ac:dyDescent="0.2">
      <c r="H6" s="1">
        <f>((I2*K2)-(L2*H2*N2))^2</f>
        <v>8.0176248240668187E-5</v>
      </c>
      <c r="I6" s="1" t="s">
        <v>7</v>
      </c>
    </row>
    <row r="7" spans="1:16" x14ac:dyDescent="0.2">
      <c r="H7" s="1">
        <f>SQRT(H5+H6)</f>
        <v>8.9541190655847425E-3</v>
      </c>
      <c r="I7" s="1" t="s">
        <v>10</v>
      </c>
    </row>
    <row r="8" spans="1:16" x14ac:dyDescent="0.2">
      <c r="H8" s="1">
        <f>(L2*K2)+(I2*H2*N2)</f>
        <v>1.8882467746714391</v>
      </c>
      <c r="I8" s="1" t="s">
        <v>11</v>
      </c>
    </row>
    <row r="11" spans="1:16" x14ac:dyDescent="0.2">
      <c r="A11" s="4" t="s">
        <v>24</v>
      </c>
      <c r="B11" s="4">
        <f>ATAN(H7/H8)</f>
        <v>4.7419924503593509E-3</v>
      </c>
      <c r="C11" s="4">
        <f>DEGREES(B11)</f>
        <v>0.27169615388849033</v>
      </c>
    </row>
    <row r="13" spans="1:16" x14ac:dyDescent="0.2">
      <c r="A13" s="1" t="s">
        <v>23</v>
      </c>
      <c r="B13" s="1">
        <f>ACOS((H13*H14)+(H15*H16*H17))</f>
        <v>7.213200864401248E-3</v>
      </c>
      <c r="C13" s="1">
        <f>DEGREES(B13)</f>
        <v>0.41328596631030873</v>
      </c>
      <c r="H13" s="1">
        <f>SIN(RADIANS(B2))</f>
        <v>0.97841429188164575</v>
      </c>
      <c r="I13" s="1" t="s">
        <v>18</v>
      </c>
    </row>
    <row r="14" spans="1:16" x14ac:dyDescent="0.2">
      <c r="H14" s="1">
        <f>SIN(RADIANS(D2))</f>
        <v>0.97841429188164575</v>
      </c>
      <c r="I14" s="1" t="s">
        <v>19</v>
      </c>
    </row>
    <row r="15" spans="1:16" x14ac:dyDescent="0.2">
      <c r="H15" s="1">
        <f>COS(RADIANS(B2))</f>
        <v>0.20665302669387095</v>
      </c>
      <c r="I15" s="1" t="s">
        <v>20</v>
      </c>
    </row>
    <row r="16" spans="1:16" x14ac:dyDescent="0.2">
      <c r="H16" s="1">
        <f>COS(RADIANS(D2))</f>
        <v>0.20665302669387095</v>
      </c>
      <c r="I16" s="1" t="s">
        <v>21</v>
      </c>
    </row>
    <row r="17" spans="1:9" x14ac:dyDescent="0.2">
      <c r="H17" s="1">
        <f>COS(RADIANS(A2-C2))</f>
        <v>0.99939082701909576</v>
      </c>
      <c r="I17" s="1" t="s">
        <v>22</v>
      </c>
    </row>
    <row r="21" spans="1:9" x14ac:dyDescent="0.2">
      <c r="A21" s="1" t="s">
        <v>25</v>
      </c>
      <c r="B21" s="1">
        <f>SQRT((A2-C2)^2 + (B2-D2)^2)</f>
        <v>2</v>
      </c>
    </row>
    <row r="26" spans="1:9" x14ac:dyDescent="0.2">
      <c r="A26" s="1">
        <v>60</v>
      </c>
      <c r="B26" s="1">
        <v>28</v>
      </c>
      <c r="C26" s="1">
        <v>61</v>
      </c>
      <c r="D26" s="1">
        <v>29</v>
      </c>
      <c r="E26" s="1">
        <v>42.5</v>
      </c>
      <c r="F26" s="1">
        <v>152.6</v>
      </c>
      <c r="G26" s="1">
        <v>43.5</v>
      </c>
      <c r="H26" s="1">
        <v>157.6</v>
      </c>
    </row>
    <row r="29" spans="1:9" x14ac:dyDescent="0.2">
      <c r="A29" s="1">
        <v>121.5</v>
      </c>
      <c r="B29" s="1">
        <v>18.7</v>
      </c>
      <c r="C29" s="1">
        <v>218.7</v>
      </c>
      <c r="D29" s="1">
        <v>48.2</v>
      </c>
      <c r="E29" s="1">
        <v>-29.500000000000004</v>
      </c>
    </row>
    <row r="31" spans="1:9" x14ac:dyDescent="0.2">
      <c r="F31" s="1" t="s">
        <v>42</v>
      </c>
      <c r="G31" s="1" t="s">
        <v>43</v>
      </c>
      <c r="H31" s="1" t="s">
        <v>44</v>
      </c>
    </row>
    <row r="32" spans="1:9" x14ac:dyDescent="0.2">
      <c r="A32" s="1">
        <v>120</v>
      </c>
      <c r="B32" s="1">
        <v>65</v>
      </c>
      <c r="C32" s="1">
        <v>121</v>
      </c>
      <c r="D32" s="1">
        <v>65</v>
      </c>
      <c r="H32" s="1" t="e">
        <f>ACOS(F32/G32)</f>
        <v>#DIV/0!</v>
      </c>
    </row>
    <row r="33" spans="1:11" x14ac:dyDescent="0.2">
      <c r="A33" s="1">
        <f>RADIANS(A32)</f>
        <v>2.0943951023931953</v>
      </c>
      <c r="B33" s="1">
        <f>RADIANS(B32)</f>
        <v>1.1344640137963142</v>
      </c>
      <c r="C33" s="1">
        <f>RADIANS(C32)</f>
        <v>2.1118483949131388</v>
      </c>
      <c r="D33" s="1">
        <f>RADIANS(D32)</f>
        <v>1.1344640137963142</v>
      </c>
      <c r="F33" s="1">
        <f>A33*C33+B33*D33</f>
        <v>5.7100535339018519</v>
      </c>
    </row>
    <row r="36" spans="1:11" x14ac:dyDescent="0.2">
      <c r="A36" s="1" t="s">
        <v>46</v>
      </c>
      <c r="B36" s="1" t="s">
        <v>47</v>
      </c>
      <c r="C36" s="1" t="s">
        <v>45</v>
      </c>
      <c r="D36" s="1" t="s">
        <v>48</v>
      </c>
      <c r="F36" s="1" t="s">
        <v>49</v>
      </c>
      <c r="G36" s="1" t="s">
        <v>50</v>
      </c>
      <c r="H36" s="1" t="s">
        <v>51</v>
      </c>
      <c r="I36" s="1" t="s">
        <v>52</v>
      </c>
      <c r="J36" s="1" t="s">
        <v>53</v>
      </c>
      <c r="K36" s="1" t="s">
        <v>54</v>
      </c>
    </row>
    <row r="37" spans="1:11" x14ac:dyDescent="0.2">
      <c r="A37" s="1">
        <v>120</v>
      </c>
      <c r="B37" s="1">
        <v>65</v>
      </c>
      <c r="C37" s="1">
        <v>122</v>
      </c>
      <c r="D37" s="1">
        <v>65</v>
      </c>
      <c r="F37" s="1">
        <f>SQRT(A37^2+B37^2)</f>
        <v>136.4734406395618</v>
      </c>
      <c r="G37" s="1">
        <f>SQRT(C37^2+D37^2)</f>
        <v>138.23530663329106</v>
      </c>
      <c r="H37" s="1">
        <f>A37*C37+B37*D37</f>
        <v>18865</v>
      </c>
      <c r="I37" s="1">
        <f>F37*G37</f>
        <v>18865.447914110071</v>
      </c>
      <c r="J37" s="1">
        <f>H37/(I37)</f>
        <v>0.99997625743570417</v>
      </c>
      <c r="K37" s="1">
        <f>DEGREES(ACOS(J37))</f>
        <v>0.39482286981031778</v>
      </c>
    </row>
    <row r="42" spans="1:11" x14ac:dyDescent="0.2">
      <c r="A42" s="2">
        <v>4</v>
      </c>
      <c r="B42" s="2">
        <v>3</v>
      </c>
      <c r="C42" s="2">
        <v>3</v>
      </c>
      <c r="D42" s="2">
        <v>5</v>
      </c>
      <c r="E42" s="2"/>
      <c r="F42" s="2">
        <v>5</v>
      </c>
      <c r="G42" s="2">
        <v>5.8309518948453007</v>
      </c>
      <c r="H42" s="2">
        <v>27</v>
      </c>
      <c r="I42" s="2">
        <v>29.154759474226502</v>
      </c>
      <c r="J42" s="2">
        <v>0.92609235976954773</v>
      </c>
      <c r="K42" s="2">
        <v>22.166345822082455</v>
      </c>
    </row>
    <row r="45" spans="1:11" ht="20" x14ac:dyDescent="0.2">
      <c r="B4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0A04-BD8C-F14D-857D-1FC2E18234C2}">
  <dimension ref="A1:R68"/>
  <sheetViews>
    <sheetView topLeftCell="A70" workbookViewId="0">
      <selection activeCell="H2" sqref="H2"/>
    </sheetView>
  </sheetViews>
  <sheetFormatPr baseColWidth="10" defaultRowHeight="16" x14ac:dyDescent="0.2"/>
  <cols>
    <col min="1" max="16" width="10.83203125" style="1"/>
  </cols>
  <sheetData>
    <row r="1" spans="1:18" x14ac:dyDescent="0.2">
      <c r="A1" s="2" t="s">
        <v>31</v>
      </c>
      <c r="B1" s="2" t="s">
        <v>32</v>
      </c>
      <c r="C1" s="2" t="s">
        <v>33</v>
      </c>
      <c r="D1" s="2" t="s">
        <v>40</v>
      </c>
      <c r="E1" s="2" t="s">
        <v>34</v>
      </c>
      <c r="F1" s="2" t="s">
        <v>35</v>
      </c>
      <c r="G1" s="2" t="s">
        <v>36</v>
      </c>
      <c r="H1" s="2" t="s">
        <v>37</v>
      </c>
      <c r="I1" s="2"/>
      <c r="J1" s="2" t="s">
        <v>9</v>
      </c>
      <c r="K1" s="2" t="s">
        <v>41</v>
      </c>
      <c r="L1" s="2"/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60</v>
      </c>
      <c r="B2" s="1">
        <v>25</v>
      </c>
      <c r="C2" s="1">
        <v>60</v>
      </c>
      <c r="D2" s="1">
        <v>26</v>
      </c>
      <c r="E2" s="1">
        <v>102.6</v>
      </c>
      <c r="F2" s="1">
        <v>180</v>
      </c>
      <c r="G2" s="1">
        <v>103.6</v>
      </c>
      <c r="H2" s="1">
        <v>164.1</v>
      </c>
      <c r="J2" s="1">
        <f>B2-D2</f>
        <v>-1</v>
      </c>
      <c r="K2" s="1">
        <f>F2-H2</f>
        <v>15.900000000000006</v>
      </c>
      <c r="M2" s="1">
        <f>COS(RADIANS(A2))</f>
        <v>0.50000000000000011</v>
      </c>
      <c r="N2" s="1">
        <f>COS(RADIANS(C2))</f>
        <v>0.50000000000000011</v>
      </c>
      <c r="O2" s="1">
        <f>SIN(RADIANS(A2))</f>
        <v>0.8660254037844386</v>
      </c>
      <c r="P2" s="1">
        <f>SIN(RADIANS(C2))</f>
        <v>0.8660254037844386</v>
      </c>
      <c r="Q2">
        <f>SIN(RADIANS(J2))</f>
        <v>-1.7452406437283512E-2</v>
      </c>
      <c r="R2">
        <f>COS(RADIANS(J2))</f>
        <v>0.99984769515639127</v>
      </c>
    </row>
    <row r="3" spans="1:18" x14ac:dyDescent="0.2">
      <c r="A3" s="1">
        <v>60</v>
      </c>
      <c r="B3" s="1">
        <v>26</v>
      </c>
      <c r="C3" s="1">
        <v>60</v>
      </c>
      <c r="D3" s="1">
        <v>27</v>
      </c>
      <c r="E3" s="1">
        <v>80.3</v>
      </c>
      <c r="F3" s="1">
        <v>164.1</v>
      </c>
      <c r="G3" s="1">
        <v>81.3</v>
      </c>
      <c r="H3" s="1">
        <v>157.6</v>
      </c>
      <c r="J3" s="1">
        <f t="shared" ref="J3:J66" si="0">B3-D3</f>
        <v>-1</v>
      </c>
      <c r="K3" s="1">
        <f t="shared" ref="K3:K66" si="1">F3-H3</f>
        <v>6.5</v>
      </c>
    </row>
    <row r="4" spans="1:18" x14ac:dyDescent="0.2">
      <c r="A4" s="1">
        <v>60</v>
      </c>
      <c r="B4" s="1">
        <v>27</v>
      </c>
      <c r="C4" s="1">
        <v>60</v>
      </c>
      <c r="D4" s="1">
        <v>28</v>
      </c>
      <c r="E4" s="1">
        <v>59.6</v>
      </c>
      <c r="F4" s="1">
        <v>157.6</v>
      </c>
      <c r="G4" s="1">
        <v>60.6</v>
      </c>
      <c r="H4" s="1">
        <v>152.6</v>
      </c>
      <c r="J4" s="1">
        <f t="shared" si="0"/>
        <v>-1</v>
      </c>
      <c r="K4" s="1">
        <f t="shared" si="1"/>
        <v>5</v>
      </c>
    </row>
    <row r="5" spans="1:18" x14ac:dyDescent="0.2">
      <c r="A5" s="1">
        <v>60</v>
      </c>
      <c r="B5" s="1">
        <v>28</v>
      </c>
      <c r="C5" s="1">
        <v>60</v>
      </c>
      <c r="D5" s="1">
        <v>29</v>
      </c>
      <c r="E5" s="1">
        <v>42.5</v>
      </c>
      <c r="F5" s="1">
        <v>152.6</v>
      </c>
      <c r="G5" s="1">
        <v>43.5</v>
      </c>
      <c r="H5" s="1">
        <v>148.5</v>
      </c>
      <c r="J5" s="1">
        <f t="shared" si="0"/>
        <v>-1</v>
      </c>
      <c r="K5" s="1">
        <f t="shared" si="1"/>
        <v>4.0999999999999943</v>
      </c>
    </row>
    <row r="6" spans="1:18" x14ac:dyDescent="0.2">
      <c r="A6" s="1">
        <v>60</v>
      </c>
      <c r="B6" s="1">
        <v>29</v>
      </c>
      <c r="C6" s="1">
        <v>60</v>
      </c>
      <c r="D6" s="1">
        <v>30</v>
      </c>
      <c r="E6" s="1">
        <v>30.9</v>
      </c>
      <c r="F6" s="1">
        <v>148.5</v>
      </c>
      <c r="G6" s="1">
        <v>31.9</v>
      </c>
      <c r="H6" s="1">
        <v>144.80000000000001</v>
      </c>
      <c r="J6" s="1">
        <f t="shared" si="0"/>
        <v>-1</v>
      </c>
      <c r="K6" s="1">
        <f t="shared" si="1"/>
        <v>3.6999999999999886</v>
      </c>
    </row>
    <row r="7" spans="1:18" x14ac:dyDescent="0.2">
      <c r="A7" s="1">
        <v>60</v>
      </c>
      <c r="B7" s="1">
        <v>30</v>
      </c>
      <c r="C7" s="1">
        <v>60</v>
      </c>
      <c r="D7" s="1">
        <v>31</v>
      </c>
      <c r="E7" s="1">
        <v>23.4</v>
      </c>
      <c r="F7" s="1">
        <v>144.80000000000001</v>
      </c>
      <c r="G7" s="1">
        <v>24.4</v>
      </c>
      <c r="H7" s="1">
        <v>141.5</v>
      </c>
      <c r="J7" s="1">
        <f t="shared" si="0"/>
        <v>-1</v>
      </c>
      <c r="K7" s="1">
        <f t="shared" si="1"/>
        <v>3.3000000000000114</v>
      </c>
    </row>
    <row r="8" spans="1:18" x14ac:dyDescent="0.2">
      <c r="A8" s="1">
        <v>60</v>
      </c>
      <c r="B8" s="1">
        <v>31</v>
      </c>
      <c r="C8" s="1">
        <v>60</v>
      </c>
      <c r="D8" s="1">
        <v>32</v>
      </c>
      <c r="E8" s="1">
        <v>18.799999999999997</v>
      </c>
      <c r="F8" s="1">
        <v>141.5</v>
      </c>
      <c r="G8" s="1">
        <v>19.799999999999997</v>
      </c>
      <c r="H8" s="1">
        <v>138.5</v>
      </c>
      <c r="J8" s="1">
        <f t="shared" si="0"/>
        <v>-1</v>
      </c>
      <c r="K8" s="1">
        <f t="shared" si="1"/>
        <v>3</v>
      </c>
    </row>
    <row r="9" spans="1:18" x14ac:dyDescent="0.2">
      <c r="A9" s="1">
        <v>60</v>
      </c>
      <c r="B9" s="1">
        <v>32</v>
      </c>
      <c r="C9" s="1">
        <v>60</v>
      </c>
      <c r="D9" s="1">
        <v>33</v>
      </c>
      <c r="E9" s="1">
        <v>16.299999999999997</v>
      </c>
      <c r="F9" s="1">
        <v>138.5</v>
      </c>
      <c r="G9" s="1">
        <v>17.299999999999997</v>
      </c>
      <c r="H9" s="1">
        <v>135.69999999999999</v>
      </c>
      <c r="J9" s="1">
        <f t="shared" si="0"/>
        <v>-1</v>
      </c>
      <c r="K9" s="1">
        <f t="shared" si="1"/>
        <v>2.8000000000000114</v>
      </c>
    </row>
    <row r="10" spans="1:18" x14ac:dyDescent="0.2">
      <c r="A10" s="1">
        <v>60</v>
      </c>
      <c r="B10" s="1">
        <v>33</v>
      </c>
      <c r="C10" s="1">
        <v>60</v>
      </c>
      <c r="D10" s="1">
        <v>34</v>
      </c>
      <c r="E10" s="1">
        <v>15.200000000000003</v>
      </c>
      <c r="F10" s="1">
        <v>135.69999999999999</v>
      </c>
      <c r="G10" s="1">
        <v>16.200000000000003</v>
      </c>
      <c r="H10" s="1">
        <v>133</v>
      </c>
      <c r="J10" s="1">
        <f t="shared" si="0"/>
        <v>-1</v>
      </c>
      <c r="K10" s="1">
        <f t="shared" si="1"/>
        <v>2.6999999999999886</v>
      </c>
    </row>
    <row r="11" spans="1:18" x14ac:dyDescent="0.2">
      <c r="A11" s="1">
        <v>60</v>
      </c>
      <c r="B11" s="1">
        <v>34</v>
      </c>
      <c r="C11" s="1">
        <v>60</v>
      </c>
      <c r="D11" s="1">
        <v>35</v>
      </c>
      <c r="E11" s="1">
        <v>15.100000000000001</v>
      </c>
      <c r="F11" s="1">
        <v>133</v>
      </c>
      <c r="G11" s="1">
        <v>16.100000000000001</v>
      </c>
      <c r="H11" s="1">
        <v>130.6</v>
      </c>
      <c r="J11" s="1">
        <f t="shared" si="0"/>
        <v>-1</v>
      </c>
      <c r="K11" s="1">
        <f t="shared" si="1"/>
        <v>2.4000000000000057</v>
      </c>
    </row>
    <row r="12" spans="1:18" x14ac:dyDescent="0.2">
      <c r="A12" s="1">
        <v>60</v>
      </c>
      <c r="B12" s="1">
        <v>35</v>
      </c>
      <c r="C12" s="1">
        <v>60</v>
      </c>
      <c r="D12" s="1">
        <v>36</v>
      </c>
      <c r="E12" s="1">
        <v>15.899999999999999</v>
      </c>
      <c r="F12" s="1">
        <v>130.6</v>
      </c>
      <c r="G12" s="1">
        <v>16.899999999999999</v>
      </c>
      <c r="H12" s="1">
        <v>128.19999999999999</v>
      </c>
      <c r="J12" s="1">
        <f t="shared" si="0"/>
        <v>-1</v>
      </c>
      <c r="K12" s="1">
        <f t="shared" si="1"/>
        <v>2.4000000000000057</v>
      </c>
    </row>
    <row r="13" spans="1:18" x14ac:dyDescent="0.2">
      <c r="A13" s="1">
        <v>60</v>
      </c>
      <c r="B13" s="1">
        <v>36</v>
      </c>
      <c r="C13" s="1">
        <v>60</v>
      </c>
      <c r="D13" s="1">
        <v>37</v>
      </c>
      <c r="E13" s="1">
        <v>17.600000000000001</v>
      </c>
      <c r="F13" s="1">
        <v>128.19999999999999</v>
      </c>
      <c r="G13" s="1">
        <v>18.600000000000001</v>
      </c>
      <c r="H13" s="1">
        <v>125.9</v>
      </c>
      <c r="J13" s="1">
        <f t="shared" si="0"/>
        <v>-1</v>
      </c>
      <c r="K13" s="1">
        <f t="shared" si="1"/>
        <v>2.2999999999999829</v>
      </c>
    </row>
    <row r="14" spans="1:18" x14ac:dyDescent="0.2">
      <c r="A14" s="1">
        <v>60</v>
      </c>
      <c r="B14" s="1">
        <v>37</v>
      </c>
      <c r="C14" s="1">
        <v>60</v>
      </c>
      <c r="D14" s="1">
        <v>38</v>
      </c>
      <c r="E14" s="1">
        <v>20.100000000000001</v>
      </c>
      <c r="F14" s="1">
        <v>125.9</v>
      </c>
      <c r="G14" s="1">
        <v>21.1</v>
      </c>
      <c r="H14" s="1">
        <v>123.8</v>
      </c>
      <c r="J14" s="1">
        <f t="shared" si="0"/>
        <v>-1</v>
      </c>
      <c r="K14" s="1">
        <f t="shared" si="1"/>
        <v>2.1000000000000085</v>
      </c>
    </row>
    <row r="15" spans="1:18" x14ac:dyDescent="0.2">
      <c r="A15" s="1">
        <v>60</v>
      </c>
      <c r="B15" s="1">
        <v>38</v>
      </c>
      <c r="C15" s="1">
        <v>60</v>
      </c>
      <c r="D15" s="1">
        <v>39</v>
      </c>
      <c r="E15" s="1">
        <v>23.200000000000003</v>
      </c>
      <c r="F15" s="1">
        <v>123.8</v>
      </c>
      <c r="G15" s="1">
        <v>24.200000000000003</v>
      </c>
      <c r="H15" s="1">
        <v>121.7</v>
      </c>
      <c r="J15" s="1">
        <f t="shared" si="0"/>
        <v>-1</v>
      </c>
      <c r="K15" s="1">
        <f t="shared" si="1"/>
        <v>2.0999999999999943</v>
      </c>
    </row>
    <row r="16" spans="1:18" x14ac:dyDescent="0.2">
      <c r="A16" s="1">
        <v>60</v>
      </c>
      <c r="B16" s="1">
        <v>39</v>
      </c>
      <c r="C16" s="1">
        <v>60</v>
      </c>
      <c r="D16" s="1">
        <v>40</v>
      </c>
      <c r="E16" s="1">
        <v>27.200000000000003</v>
      </c>
      <c r="F16" s="1">
        <v>121.7</v>
      </c>
      <c r="G16" s="1">
        <v>28.200000000000003</v>
      </c>
      <c r="H16" s="1">
        <v>119.7</v>
      </c>
      <c r="J16" s="1">
        <f t="shared" si="0"/>
        <v>-1</v>
      </c>
      <c r="K16" s="1">
        <f t="shared" si="1"/>
        <v>2</v>
      </c>
    </row>
    <row r="17" spans="1:11" x14ac:dyDescent="0.2">
      <c r="A17" s="1">
        <v>60</v>
      </c>
      <c r="B17" s="1">
        <v>40</v>
      </c>
      <c r="C17" s="1">
        <v>60</v>
      </c>
      <c r="D17" s="1">
        <v>41</v>
      </c>
      <c r="E17" s="1">
        <v>31.9</v>
      </c>
      <c r="F17" s="1">
        <v>119.7</v>
      </c>
      <c r="G17" s="1">
        <v>32.9</v>
      </c>
      <c r="H17" s="1">
        <v>117.7</v>
      </c>
      <c r="J17" s="1">
        <f t="shared" si="0"/>
        <v>-1</v>
      </c>
      <c r="K17" s="1">
        <f t="shared" si="1"/>
        <v>2</v>
      </c>
    </row>
    <row r="18" spans="1:11" x14ac:dyDescent="0.2">
      <c r="A18" s="1">
        <v>60</v>
      </c>
      <c r="B18" s="1">
        <v>41</v>
      </c>
      <c r="C18" s="1">
        <v>60</v>
      </c>
      <c r="D18" s="1">
        <v>42</v>
      </c>
      <c r="E18" s="1">
        <v>37.5</v>
      </c>
      <c r="F18" s="1">
        <v>117.7</v>
      </c>
      <c r="G18" s="1">
        <v>38.5</v>
      </c>
      <c r="H18" s="1">
        <v>115.8</v>
      </c>
      <c r="J18" s="1">
        <f t="shared" si="0"/>
        <v>-1</v>
      </c>
      <c r="K18" s="1">
        <f t="shared" si="1"/>
        <v>1.9000000000000057</v>
      </c>
    </row>
    <row r="19" spans="1:11" x14ac:dyDescent="0.2">
      <c r="A19" s="1">
        <v>60</v>
      </c>
      <c r="B19" s="1">
        <v>42</v>
      </c>
      <c r="C19" s="1">
        <v>60</v>
      </c>
      <c r="D19" s="1">
        <v>43</v>
      </c>
      <c r="E19" s="1">
        <v>43.6</v>
      </c>
      <c r="F19" s="1">
        <v>115.8</v>
      </c>
      <c r="G19" s="1">
        <v>44.6</v>
      </c>
      <c r="H19" s="1">
        <v>114</v>
      </c>
      <c r="J19" s="1">
        <f t="shared" si="0"/>
        <v>-1</v>
      </c>
      <c r="K19" s="1">
        <f t="shared" si="1"/>
        <v>1.7999999999999972</v>
      </c>
    </row>
    <row r="20" spans="1:11" x14ac:dyDescent="0.2">
      <c r="A20" s="1">
        <v>60</v>
      </c>
      <c r="B20" s="1">
        <v>43</v>
      </c>
      <c r="C20" s="1">
        <v>60</v>
      </c>
      <c r="D20" s="1">
        <v>44</v>
      </c>
      <c r="E20" s="1">
        <v>50</v>
      </c>
      <c r="F20" s="1">
        <v>114</v>
      </c>
      <c r="G20" s="1">
        <v>51</v>
      </c>
      <c r="H20" s="1">
        <v>112.1</v>
      </c>
      <c r="J20" s="1">
        <f t="shared" si="0"/>
        <v>-1</v>
      </c>
      <c r="K20" s="1">
        <f t="shared" si="1"/>
        <v>1.9000000000000057</v>
      </c>
    </row>
    <row r="21" spans="1:11" x14ac:dyDescent="0.2">
      <c r="A21" s="1">
        <v>60</v>
      </c>
      <c r="B21" s="1">
        <v>44</v>
      </c>
      <c r="C21" s="1">
        <v>60</v>
      </c>
      <c r="D21" s="1">
        <v>45</v>
      </c>
      <c r="E21" s="1">
        <v>57.1</v>
      </c>
      <c r="F21" s="1">
        <v>112.1</v>
      </c>
      <c r="G21" s="1">
        <v>58.1</v>
      </c>
      <c r="H21" s="1">
        <v>110.4</v>
      </c>
      <c r="J21" s="1">
        <f t="shared" si="0"/>
        <v>-1</v>
      </c>
      <c r="K21" s="1">
        <f t="shared" si="1"/>
        <v>1.6999999999999886</v>
      </c>
    </row>
    <row r="22" spans="1:11" x14ac:dyDescent="0.2">
      <c r="A22" s="1">
        <v>60</v>
      </c>
      <c r="B22" s="1">
        <v>45</v>
      </c>
      <c r="C22" s="1">
        <v>60</v>
      </c>
      <c r="D22" s="1">
        <v>46</v>
      </c>
      <c r="E22" s="1">
        <v>63.5</v>
      </c>
      <c r="F22" s="1">
        <v>110.4</v>
      </c>
      <c r="G22" s="1">
        <v>64.5</v>
      </c>
      <c r="H22" s="1">
        <v>108.6</v>
      </c>
      <c r="J22" s="1">
        <f t="shared" si="0"/>
        <v>-1</v>
      </c>
      <c r="K22" s="1">
        <f t="shared" si="1"/>
        <v>1.8000000000000114</v>
      </c>
    </row>
    <row r="23" spans="1:11" x14ac:dyDescent="0.2">
      <c r="A23" s="1">
        <v>60</v>
      </c>
      <c r="B23" s="1">
        <v>46</v>
      </c>
      <c r="C23" s="1">
        <v>60</v>
      </c>
      <c r="D23" s="1">
        <v>47</v>
      </c>
      <c r="E23" s="1">
        <v>70</v>
      </c>
      <c r="F23" s="1">
        <v>108.6</v>
      </c>
      <c r="G23" s="1">
        <v>71</v>
      </c>
      <c r="H23" s="1">
        <v>106.9</v>
      </c>
      <c r="J23" s="1">
        <f t="shared" si="0"/>
        <v>-1</v>
      </c>
      <c r="K23" s="1">
        <f t="shared" si="1"/>
        <v>1.6999999999999886</v>
      </c>
    </row>
    <row r="24" spans="1:11" x14ac:dyDescent="0.2">
      <c r="A24" s="1">
        <v>60</v>
      </c>
      <c r="B24" s="1">
        <v>47</v>
      </c>
      <c r="C24" s="1">
        <v>60</v>
      </c>
      <c r="D24" s="1">
        <v>48</v>
      </c>
      <c r="E24" s="1">
        <v>75.8</v>
      </c>
      <c r="F24" s="1">
        <v>106.9</v>
      </c>
      <c r="G24" s="1">
        <v>76.8</v>
      </c>
      <c r="H24" s="1">
        <v>105.2</v>
      </c>
      <c r="J24" s="1">
        <f t="shared" si="0"/>
        <v>-1</v>
      </c>
      <c r="K24" s="1">
        <f t="shared" si="1"/>
        <v>1.7000000000000028</v>
      </c>
    </row>
    <row r="25" spans="1:11" x14ac:dyDescent="0.2">
      <c r="A25" s="1">
        <v>60</v>
      </c>
      <c r="B25" s="1">
        <v>48</v>
      </c>
      <c r="C25" s="1">
        <v>60</v>
      </c>
      <c r="D25" s="1">
        <v>49</v>
      </c>
      <c r="E25" s="1">
        <v>81</v>
      </c>
      <c r="F25" s="1">
        <v>105.2</v>
      </c>
      <c r="G25" s="1">
        <v>82</v>
      </c>
      <c r="H25" s="1">
        <v>103.6</v>
      </c>
      <c r="J25" s="1">
        <f t="shared" si="0"/>
        <v>-1</v>
      </c>
      <c r="K25" s="1">
        <f t="shared" si="1"/>
        <v>1.6000000000000085</v>
      </c>
    </row>
    <row r="26" spans="1:11" x14ac:dyDescent="0.2">
      <c r="A26" s="1">
        <v>60</v>
      </c>
      <c r="B26" s="1">
        <v>49</v>
      </c>
      <c r="C26" s="1">
        <v>60</v>
      </c>
      <c r="D26" s="1">
        <v>50</v>
      </c>
      <c r="E26" s="1">
        <v>85.3</v>
      </c>
      <c r="F26" s="1">
        <v>103.6</v>
      </c>
      <c r="G26" s="1">
        <v>86.3</v>
      </c>
      <c r="H26" s="1">
        <v>101.9</v>
      </c>
      <c r="J26" s="1">
        <f t="shared" si="0"/>
        <v>-1</v>
      </c>
      <c r="K26" s="1">
        <f t="shared" si="1"/>
        <v>1.6999999999999886</v>
      </c>
    </row>
    <row r="27" spans="1:11" x14ac:dyDescent="0.2">
      <c r="A27" s="1">
        <v>60</v>
      </c>
      <c r="B27" s="1">
        <v>50</v>
      </c>
      <c r="C27" s="1">
        <v>60</v>
      </c>
      <c r="D27" s="1">
        <v>51</v>
      </c>
      <c r="E27" s="1">
        <v>89.4</v>
      </c>
      <c r="F27" s="1">
        <v>101.9</v>
      </c>
      <c r="G27" s="1">
        <v>90.4</v>
      </c>
      <c r="H27" s="1">
        <v>100.3</v>
      </c>
      <c r="J27" s="1">
        <f t="shared" si="0"/>
        <v>-1</v>
      </c>
      <c r="K27" s="1">
        <f t="shared" si="1"/>
        <v>1.6000000000000085</v>
      </c>
    </row>
    <row r="28" spans="1:11" x14ac:dyDescent="0.2">
      <c r="A28" s="1">
        <v>60</v>
      </c>
      <c r="B28" s="1">
        <v>51</v>
      </c>
      <c r="C28" s="1">
        <v>60</v>
      </c>
      <c r="D28" s="1">
        <v>52</v>
      </c>
      <c r="E28" s="1">
        <v>92.6</v>
      </c>
      <c r="F28" s="1">
        <v>100.3</v>
      </c>
      <c r="G28" s="1">
        <v>93.6</v>
      </c>
      <c r="H28" s="1">
        <v>98.7</v>
      </c>
      <c r="J28" s="1">
        <f t="shared" si="0"/>
        <v>-1</v>
      </c>
      <c r="K28" s="1">
        <f t="shared" si="1"/>
        <v>1.5999999999999943</v>
      </c>
    </row>
    <row r="29" spans="1:11" x14ac:dyDescent="0.2">
      <c r="A29" s="1">
        <v>60</v>
      </c>
      <c r="B29" s="1">
        <v>52</v>
      </c>
      <c r="C29" s="1">
        <v>60</v>
      </c>
      <c r="D29" s="1">
        <v>53</v>
      </c>
      <c r="E29" s="1">
        <v>95.4</v>
      </c>
      <c r="F29" s="1">
        <v>98.7</v>
      </c>
      <c r="G29" s="1">
        <v>96.4</v>
      </c>
      <c r="H29" s="1">
        <v>97.1</v>
      </c>
      <c r="J29" s="1">
        <f t="shared" si="0"/>
        <v>-1</v>
      </c>
      <c r="K29" s="1">
        <f t="shared" si="1"/>
        <v>1.6000000000000085</v>
      </c>
    </row>
    <row r="30" spans="1:11" x14ac:dyDescent="0.2">
      <c r="A30" s="1">
        <v>60</v>
      </c>
      <c r="B30" s="1">
        <v>53</v>
      </c>
      <c r="C30" s="1">
        <v>60</v>
      </c>
      <c r="D30" s="1">
        <v>54</v>
      </c>
      <c r="E30" s="1">
        <v>97.7</v>
      </c>
      <c r="F30" s="1">
        <v>97.1</v>
      </c>
      <c r="G30" s="1">
        <v>98.7</v>
      </c>
      <c r="H30" s="1">
        <v>95.5</v>
      </c>
      <c r="J30" s="1">
        <f t="shared" si="0"/>
        <v>-1</v>
      </c>
      <c r="K30" s="1">
        <f t="shared" si="1"/>
        <v>1.5999999999999943</v>
      </c>
    </row>
    <row r="31" spans="1:11" x14ac:dyDescent="0.2">
      <c r="A31" s="1">
        <v>60</v>
      </c>
      <c r="B31" s="1">
        <v>54</v>
      </c>
      <c r="C31" s="1">
        <v>60</v>
      </c>
      <c r="D31" s="1">
        <v>55</v>
      </c>
      <c r="E31" s="1">
        <v>99.6</v>
      </c>
      <c r="F31" s="1">
        <v>95.5</v>
      </c>
      <c r="G31" s="1">
        <v>100.6</v>
      </c>
      <c r="H31" s="1">
        <v>93.9</v>
      </c>
      <c r="J31" s="1">
        <f t="shared" si="0"/>
        <v>-1</v>
      </c>
      <c r="K31" s="1">
        <f t="shared" si="1"/>
        <v>1.5999999999999943</v>
      </c>
    </row>
    <row r="32" spans="1:11" x14ac:dyDescent="0.2">
      <c r="A32" s="1">
        <v>60</v>
      </c>
      <c r="B32" s="1">
        <v>55</v>
      </c>
      <c r="C32" s="1">
        <v>60</v>
      </c>
      <c r="D32" s="1">
        <v>56</v>
      </c>
      <c r="E32" s="1">
        <v>101.2</v>
      </c>
      <c r="F32" s="1">
        <v>93.9</v>
      </c>
      <c r="G32" s="1">
        <v>102.2</v>
      </c>
      <c r="H32" s="1">
        <v>92.4</v>
      </c>
      <c r="J32" s="1">
        <f t="shared" si="0"/>
        <v>-1</v>
      </c>
      <c r="K32" s="1">
        <f t="shared" si="1"/>
        <v>1.5</v>
      </c>
    </row>
    <row r="33" spans="1:11" x14ac:dyDescent="0.2">
      <c r="A33" s="1">
        <v>60</v>
      </c>
      <c r="B33" s="1">
        <v>56</v>
      </c>
      <c r="C33" s="1">
        <v>60</v>
      </c>
      <c r="D33" s="1">
        <v>57</v>
      </c>
      <c r="E33" s="1">
        <v>102.4</v>
      </c>
      <c r="F33" s="1">
        <v>92.4</v>
      </c>
      <c r="G33" s="1">
        <v>103.4</v>
      </c>
      <c r="H33" s="1">
        <v>90.8</v>
      </c>
      <c r="J33" s="1">
        <f t="shared" si="0"/>
        <v>-1</v>
      </c>
      <c r="K33" s="1">
        <f t="shared" si="1"/>
        <v>1.6000000000000085</v>
      </c>
    </row>
    <row r="34" spans="1:11" x14ac:dyDescent="0.2">
      <c r="A34" s="1">
        <v>60</v>
      </c>
      <c r="B34" s="1">
        <v>57</v>
      </c>
      <c r="C34" s="1">
        <v>60</v>
      </c>
      <c r="D34" s="1">
        <v>58</v>
      </c>
      <c r="E34" s="1">
        <v>103.4</v>
      </c>
      <c r="F34" s="1">
        <v>90.8</v>
      </c>
      <c r="G34" s="1">
        <v>104.4</v>
      </c>
      <c r="H34" s="1">
        <v>89.2</v>
      </c>
      <c r="J34" s="1">
        <f t="shared" si="0"/>
        <v>-1</v>
      </c>
      <c r="K34" s="1">
        <f t="shared" si="1"/>
        <v>1.5999999999999943</v>
      </c>
    </row>
    <row r="35" spans="1:11" x14ac:dyDescent="0.2">
      <c r="A35" s="1">
        <v>60</v>
      </c>
      <c r="B35" s="1">
        <v>57.5</v>
      </c>
      <c r="C35" s="1">
        <v>60</v>
      </c>
      <c r="D35" s="1">
        <v>58.5</v>
      </c>
      <c r="E35" s="1">
        <v>103.8</v>
      </c>
      <c r="F35" s="1">
        <v>90</v>
      </c>
      <c r="G35" s="1">
        <v>104.8</v>
      </c>
      <c r="H35" s="1">
        <v>88.4</v>
      </c>
      <c r="J35" s="1">
        <f t="shared" si="0"/>
        <v>-1</v>
      </c>
      <c r="K35" s="1">
        <f t="shared" si="1"/>
        <v>1.5999999999999943</v>
      </c>
    </row>
    <row r="36" spans="1:11" x14ac:dyDescent="0.2">
      <c r="A36" s="1">
        <v>60</v>
      </c>
      <c r="B36" s="1">
        <v>58</v>
      </c>
      <c r="C36" s="1">
        <v>60</v>
      </c>
      <c r="D36" s="1">
        <v>59</v>
      </c>
      <c r="E36" s="1">
        <v>104.1</v>
      </c>
      <c r="F36" s="1">
        <v>89.2</v>
      </c>
      <c r="G36" s="1">
        <v>105.1</v>
      </c>
      <c r="H36" s="1">
        <v>87.6</v>
      </c>
      <c r="J36" s="1">
        <f t="shared" si="0"/>
        <v>-1</v>
      </c>
      <c r="K36" s="1">
        <f t="shared" si="1"/>
        <v>1.6000000000000085</v>
      </c>
    </row>
    <row r="37" spans="1:11" x14ac:dyDescent="0.2">
      <c r="A37" s="1">
        <v>60</v>
      </c>
      <c r="B37" s="1">
        <v>59</v>
      </c>
      <c r="C37" s="1">
        <v>60</v>
      </c>
      <c r="D37" s="1">
        <v>60</v>
      </c>
      <c r="E37" s="1">
        <v>104.6</v>
      </c>
      <c r="F37" s="1">
        <v>87.6</v>
      </c>
      <c r="G37" s="1">
        <v>105.6</v>
      </c>
      <c r="H37" s="1">
        <v>86.1</v>
      </c>
      <c r="J37" s="1">
        <f t="shared" si="0"/>
        <v>-1</v>
      </c>
      <c r="K37" s="1">
        <f t="shared" si="1"/>
        <v>1.5</v>
      </c>
    </row>
    <row r="38" spans="1:11" x14ac:dyDescent="0.2">
      <c r="A38" s="1">
        <v>60</v>
      </c>
      <c r="B38" s="1">
        <v>60</v>
      </c>
      <c r="C38" s="1">
        <v>60</v>
      </c>
      <c r="D38" s="1">
        <v>61</v>
      </c>
      <c r="E38" s="1">
        <v>104.9</v>
      </c>
      <c r="F38" s="1">
        <v>86.1</v>
      </c>
      <c r="G38" s="1">
        <v>105.9</v>
      </c>
      <c r="H38" s="1">
        <v>84.5</v>
      </c>
      <c r="J38" s="1">
        <f t="shared" si="0"/>
        <v>-1</v>
      </c>
      <c r="K38" s="1">
        <f t="shared" si="1"/>
        <v>1.5999999999999943</v>
      </c>
    </row>
    <row r="39" spans="1:11" x14ac:dyDescent="0.2">
      <c r="A39" s="1">
        <v>60</v>
      </c>
      <c r="B39" s="1">
        <v>61</v>
      </c>
      <c r="C39" s="1">
        <v>60</v>
      </c>
      <c r="D39" s="1">
        <v>62</v>
      </c>
      <c r="E39" s="1">
        <v>105</v>
      </c>
      <c r="F39" s="1">
        <v>84.5</v>
      </c>
      <c r="G39" s="1">
        <v>106</v>
      </c>
      <c r="H39" s="1">
        <v>82.9</v>
      </c>
      <c r="J39" s="1">
        <f t="shared" si="0"/>
        <v>-1</v>
      </c>
      <c r="K39" s="1">
        <f t="shared" si="1"/>
        <v>1.5999999999999943</v>
      </c>
    </row>
    <row r="40" spans="1:11" x14ac:dyDescent="0.2">
      <c r="A40" s="1">
        <v>60</v>
      </c>
      <c r="B40" s="1">
        <v>62</v>
      </c>
      <c r="C40" s="1">
        <v>60</v>
      </c>
      <c r="D40" s="1">
        <v>63</v>
      </c>
      <c r="E40" s="1">
        <v>104.9</v>
      </c>
      <c r="F40" s="1">
        <v>82.9</v>
      </c>
      <c r="G40" s="1">
        <v>105.9</v>
      </c>
      <c r="H40" s="1">
        <v>81.3</v>
      </c>
      <c r="J40" s="1">
        <f t="shared" si="0"/>
        <v>-1</v>
      </c>
      <c r="K40" s="1">
        <f t="shared" si="1"/>
        <v>1.6000000000000085</v>
      </c>
    </row>
    <row r="41" spans="1:11" x14ac:dyDescent="0.2">
      <c r="A41" s="1">
        <v>60</v>
      </c>
      <c r="B41" s="1">
        <v>63</v>
      </c>
      <c r="C41" s="1">
        <v>60</v>
      </c>
      <c r="D41" s="1">
        <v>64</v>
      </c>
      <c r="E41" s="1">
        <v>104.7</v>
      </c>
      <c r="F41" s="1">
        <v>81.3</v>
      </c>
      <c r="G41" s="1">
        <v>105.7</v>
      </c>
      <c r="H41" s="1">
        <v>79.7</v>
      </c>
      <c r="J41" s="1">
        <f t="shared" si="0"/>
        <v>-1</v>
      </c>
      <c r="K41" s="1">
        <f t="shared" si="1"/>
        <v>1.5999999999999943</v>
      </c>
    </row>
    <row r="42" spans="1:11" x14ac:dyDescent="0.2">
      <c r="A42" s="1">
        <v>60</v>
      </c>
      <c r="B42" s="1">
        <v>64</v>
      </c>
      <c r="C42" s="1">
        <v>60</v>
      </c>
      <c r="D42" s="1">
        <v>65</v>
      </c>
      <c r="E42" s="1">
        <v>104.3</v>
      </c>
      <c r="F42" s="1">
        <v>79.7</v>
      </c>
      <c r="G42" s="1">
        <v>105.3</v>
      </c>
      <c r="H42" s="1">
        <v>78.099999999999994</v>
      </c>
      <c r="J42" s="1">
        <f t="shared" si="0"/>
        <v>-1</v>
      </c>
      <c r="K42" s="1">
        <f t="shared" si="1"/>
        <v>1.6000000000000085</v>
      </c>
    </row>
    <row r="43" spans="1:11" x14ac:dyDescent="0.2">
      <c r="A43" s="1">
        <v>60</v>
      </c>
      <c r="B43" s="1">
        <v>65</v>
      </c>
      <c r="C43" s="1">
        <v>60</v>
      </c>
      <c r="D43" s="1">
        <v>66</v>
      </c>
      <c r="E43" s="1">
        <v>103.8</v>
      </c>
      <c r="F43" s="1">
        <v>78.099999999999994</v>
      </c>
      <c r="G43" s="1">
        <v>104.8</v>
      </c>
      <c r="H43" s="1">
        <v>76.400000000000006</v>
      </c>
      <c r="J43" s="1">
        <f t="shared" si="0"/>
        <v>-1</v>
      </c>
      <c r="K43" s="1">
        <f t="shared" si="1"/>
        <v>1.6999999999999886</v>
      </c>
    </row>
    <row r="44" spans="1:11" x14ac:dyDescent="0.2">
      <c r="A44" s="1">
        <v>60</v>
      </c>
      <c r="B44" s="1">
        <v>66</v>
      </c>
      <c r="C44" s="1">
        <v>60</v>
      </c>
      <c r="D44" s="1">
        <v>67</v>
      </c>
      <c r="E44" s="1">
        <v>103.1</v>
      </c>
      <c r="F44" s="1">
        <v>76.400000000000006</v>
      </c>
      <c r="G44" s="1">
        <v>104.1</v>
      </c>
      <c r="H44" s="1">
        <v>74.8</v>
      </c>
      <c r="J44" s="1">
        <f t="shared" si="0"/>
        <v>-1</v>
      </c>
      <c r="K44" s="1">
        <f t="shared" si="1"/>
        <v>1.6000000000000085</v>
      </c>
    </row>
    <row r="45" spans="1:11" x14ac:dyDescent="0.2">
      <c r="A45" s="1">
        <v>60</v>
      </c>
      <c r="B45" s="1">
        <v>67</v>
      </c>
      <c r="C45" s="1">
        <v>60</v>
      </c>
      <c r="D45" s="1">
        <v>68</v>
      </c>
      <c r="E45" s="1">
        <v>102.3</v>
      </c>
      <c r="F45" s="1">
        <v>74.8</v>
      </c>
      <c r="G45" s="1">
        <v>103.3</v>
      </c>
      <c r="H45" s="1">
        <v>73.099999999999994</v>
      </c>
      <c r="J45" s="1">
        <f t="shared" si="0"/>
        <v>-1</v>
      </c>
      <c r="K45" s="1">
        <f t="shared" si="1"/>
        <v>1.7000000000000028</v>
      </c>
    </row>
    <row r="46" spans="1:11" x14ac:dyDescent="0.2">
      <c r="A46" s="1">
        <v>60</v>
      </c>
      <c r="B46" s="1">
        <v>68</v>
      </c>
      <c r="C46" s="1">
        <v>60</v>
      </c>
      <c r="D46" s="1">
        <v>69</v>
      </c>
      <c r="E46" s="1">
        <v>101.3</v>
      </c>
      <c r="F46" s="1">
        <v>73.099999999999994</v>
      </c>
      <c r="G46" s="1">
        <v>102.3</v>
      </c>
      <c r="H46" s="1">
        <v>71.400000000000006</v>
      </c>
      <c r="J46" s="1">
        <f t="shared" si="0"/>
        <v>-1</v>
      </c>
      <c r="K46" s="1">
        <f t="shared" si="1"/>
        <v>1.6999999999999886</v>
      </c>
    </row>
    <row r="47" spans="1:11" x14ac:dyDescent="0.2">
      <c r="A47" s="1">
        <v>60</v>
      </c>
      <c r="B47" s="1">
        <v>69</v>
      </c>
      <c r="C47" s="1">
        <v>60</v>
      </c>
      <c r="D47" s="1">
        <v>70</v>
      </c>
      <c r="E47" s="1">
        <v>100.2</v>
      </c>
      <c r="F47" s="1">
        <v>71.400000000000006</v>
      </c>
      <c r="G47" s="1">
        <v>101.2</v>
      </c>
      <c r="H47" s="1">
        <v>69.599999999999994</v>
      </c>
      <c r="J47" s="1">
        <f t="shared" si="0"/>
        <v>-1</v>
      </c>
      <c r="K47" s="1">
        <f t="shared" si="1"/>
        <v>1.8000000000000114</v>
      </c>
    </row>
    <row r="48" spans="1:11" x14ac:dyDescent="0.2">
      <c r="A48" s="1">
        <v>60</v>
      </c>
      <c r="B48" s="1">
        <v>70</v>
      </c>
      <c r="C48" s="1">
        <v>60</v>
      </c>
      <c r="D48" s="1">
        <v>71</v>
      </c>
      <c r="E48" s="1">
        <v>98.9</v>
      </c>
      <c r="F48" s="1">
        <v>69.599999999999994</v>
      </c>
      <c r="G48" s="1">
        <v>99.9</v>
      </c>
      <c r="H48" s="1">
        <v>67.900000000000006</v>
      </c>
      <c r="J48" s="1">
        <f t="shared" si="0"/>
        <v>-1</v>
      </c>
      <c r="K48" s="1">
        <f t="shared" si="1"/>
        <v>1.6999999999999886</v>
      </c>
    </row>
    <row r="49" spans="1:11" x14ac:dyDescent="0.2">
      <c r="A49" s="1">
        <v>60</v>
      </c>
      <c r="B49" s="1">
        <v>71</v>
      </c>
      <c r="C49" s="1">
        <v>60</v>
      </c>
      <c r="D49" s="1">
        <v>72</v>
      </c>
      <c r="E49" s="1">
        <v>97.5</v>
      </c>
      <c r="F49" s="1">
        <v>67.900000000000006</v>
      </c>
      <c r="G49" s="1">
        <v>98.5</v>
      </c>
      <c r="H49" s="1">
        <v>66</v>
      </c>
      <c r="J49" s="1">
        <f t="shared" si="0"/>
        <v>-1</v>
      </c>
      <c r="K49" s="1">
        <f t="shared" si="1"/>
        <v>1.9000000000000057</v>
      </c>
    </row>
    <row r="50" spans="1:11" x14ac:dyDescent="0.2">
      <c r="A50" s="1">
        <v>60</v>
      </c>
      <c r="B50" s="1">
        <v>72</v>
      </c>
      <c r="C50" s="1">
        <v>60</v>
      </c>
      <c r="D50" s="1">
        <v>73</v>
      </c>
      <c r="E50" s="1">
        <v>95.9</v>
      </c>
      <c r="F50" s="1">
        <v>66</v>
      </c>
      <c r="G50" s="1">
        <v>96.9</v>
      </c>
      <c r="H50" s="1">
        <v>64.2</v>
      </c>
      <c r="J50" s="1">
        <f t="shared" si="0"/>
        <v>-1</v>
      </c>
      <c r="K50" s="1">
        <f t="shared" si="1"/>
        <v>1.7999999999999972</v>
      </c>
    </row>
    <row r="51" spans="1:11" x14ac:dyDescent="0.2">
      <c r="A51" s="1">
        <v>60</v>
      </c>
      <c r="B51" s="1">
        <v>73</v>
      </c>
      <c r="C51" s="1">
        <v>60</v>
      </c>
      <c r="D51" s="1">
        <v>74</v>
      </c>
      <c r="E51" s="1">
        <v>94.3</v>
      </c>
      <c r="F51" s="1">
        <v>64.2</v>
      </c>
      <c r="G51" s="1">
        <v>95.3</v>
      </c>
      <c r="H51" s="1">
        <v>62.3</v>
      </c>
      <c r="J51" s="1">
        <f t="shared" si="0"/>
        <v>-1</v>
      </c>
      <c r="K51" s="1">
        <f t="shared" si="1"/>
        <v>1.9000000000000057</v>
      </c>
    </row>
    <row r="52" spans="1:11" x14ac:dyDescent="0.2">
      <c r="A52" s="1">
        <v>60</v>
      </c>
      <c r="B52" s="1">
        <v>74</v>
      </c>
      <c r="C52" s="1">
        <v>60</v>
      </c>
      <c r="D52" s="1">
        <v>75</v>
      </c>
      <c r="E52" s="1">
        <v>92.5</v>
      </c>
      <c r="F52" s="1">
        <v>62.3</v>
      </c>
      <c r="G52" s="1">
        <v>93.5</v>
      </c>
      <c r="H52" s="1">
        <v>60.3</v>
      </c>
      <c r="J52" s="1">
        <f t="shared" si="0"/>
        <v>-1</v>
      </c>
      <c r="K52" s="1">
        <f t="shared" si="1"/>
        <v>2</v>
      </c>
    </row>
    <row r="53" spans="1:11" x14ac:dyDescent="0.2">
      <c r="A53" s="1">
        <v>60</v>
      </c>
      <c r="B53" s="1">
        <v>75</v>
      </c>
      <c r="C53" s="1">
        <v>60</v>
      </c>
      <c r="D53" s="1">
        <v>76</v>
      </c>
      <c r="E53" s="1">
        <v>90.5</v>
      </c>
      <c r="F53" s="1">
        <v>60.3</v>
      </c>
      <c r="G53" s="1">
        <v>91.5</v>
      </c>
      <c r="H53" s="1">
        <v>58.3</v>
      </c>
      <c r="J53" s="1">
        <f t="shared" si="0"/>
        <v>-1</v>
      </c>
      <c r="K53" s="1">
        <f t="shared" si="1"/>
        <v>2</v>
      </c>
    </row>
    <row r="54" spans="1:11" x14ac:dyDescent="0.2">
      <c r="A54" s="1">
        <v>60</v>
      </c>
      <c r="B54" s="1">
        <v>76</v>
      </c>
      <c r="C54" s="1">
        <v>60</v>
      </c>
      <c r="D54" s="1">
        <v>77</v>
      </c>
      <c r="E54" s="1">
        <v>88.4</v>
      </c>
      <c r="F54" s="1">
        <v>58.3</v>
      </c>
      <c r="G54" s="1">
        <v>89.4</v>
      </c>
      <c r="H54" s="1">
        <v>56.2</v>
      </c>
      <c r="J54" s="1">
        <f t="shared" si="0"/>
        <v>-1</v>
      </c>
      <c r="K54" s="1">
        <f t="shared" si="1"/>
        <v>2.0999999999999943</v>
      </c>
    </row>
    <row r="55" spans="1:11" x14ac:dyDescent="0.2">
      <c r="A55" s="1">
        <v>60</v>
      </c>
      <c r="B55" s="1">
        <v>77</v>
      </c>
      <c r="C55" s="1">
        <v>60</v>
      </c>
      <c r="D55" s="1">
        <v>78</v>
      </c>
      <c r="E55" s="1">
        <v>86.3</v>
      </c>
      <c r="F55" s="1">
        <v>56.2</v>
      </c>
      <c r="G55" s="1">
        <v>87.3</v>
      </c>
      <c r="H55" s="1">
        <v>54.1</v>
      </c>
      <c r="J55" s="1">
        <f t="shared" si="0"/>
        <v>-1</v>
      </c>
      <c r="K55" s="1">
        <f t="shared" si="1"/>
        <v>2.1000000000000014</v>
      </c>
    </row>
    <row r="56" spans="1:11" x14ac:dyDescent="0.2">
      <c r="A56" s="1">
        <v>60</v>
      </c>
      <c r="B56" s="1">
        <v>78</v>
      </c>
      <c r="C56" s="1">
        <v>60</v>
      </c>
      <c r="D56" s="1">
        <v>79</v>
      </c>
      <c r="E56" s="1">
        <v>84.1</v>
      </c>
      <c r="F56" s="1">
        <v>54.1</v>
      </c>
      <c r="G56" s="1">
        <v>85.1</v>
      </c>
      <c r="H56" s="1">
        <v>51.8</v>
      </c>
      <c r="J56" s="1">
        <f t="shared" si="0"/>
        <v>-1</v>
      </c>
      <c r="K56" s="1">
        <f t="shared" si="1"/>
        <v>2.3000000000000043</v>
      </c>
    </row>
    <row r="57" spans="1:11" x14ac:dyDescent="0.2">
      <c r="A57" s="1">
        <v>60</v>
      </c>
      <c r="B57" s="1">
        <v>79</v>
      </c>
      <c r="C57" s="1">
        <v>60</v>
      </c>
      <c r="D57" s="1">
        <v>80</v>
      </c>
      <c r="E57" s="1">
        <v>81.7</v>
      </c>
      <c r="F57" s="1">
        <v>51.8</v>
      </c>
      <c r="G57" s="1">
        <v>82.7</v>
      </c>
      <c r="H57" s="1">
        <v>49.4</v>
      </c>
      <c r="J57" s="1">
        <f t="shared" si="0"/>
        <v>-1</v>
      </c>
      <c r="K57" s="1">
        <f t="shared" si="1"/>
        <v>2.3999999999999986</v>
      </c>
    </row>
    <row r="58" spans="1:11" x14ac:dyDescent="0.2">
      <c r="A58" s="1">
        <v>60</v>
      </c>
      <c r="B58" s="1">
        <v>80</v>
      </c>
      <c r="C58" s="1">
        <v>60</v>
      </c>
      <c r="D58" s="1">
        <v>81</v>
      </c>
      <c r="E58" s="1">
        <v>79.3</v>
      </c>
      <c r="F58" s="1">
        <v>49.4</v>
      </c>
      <c r="G58" s="1">
        <v>80.3</v>
      </c>
      <c r="H58" s="1">
        <v>47</v>
      </c>
      <c r="J58" s="1">
        <f t="shared" si="0"/>
        <v>-1</v>
      </c>
      <c r="K58" s="1">
        <f t="shared" si="1"/>
        <v>2.3999999999999986</v>
      </c>
    </row>
    <row r="59" spans="1:11" x14ac:dyDescent="0.2">
      <c r="A59" s="1">
        <v>60</v>
      </c>
      <c r="B59" s="1">
        <v>81</v>
      </c>
      <c r="C59" s="1">
        <v>60</v>
      </c>
      <c r="D59" s="1">
        <v>82</v>
      </c>
      <c r="E59" s="1">
        <v>76.900000000000006</v>
      </c>
      <c r="F59" s="1">
        <v>47</v>
      </c>
      <c r="G59" s="1">
        <v>77.900000000000006</v>
      </c>
      <c r="H59" s="1">
        <v>44.3</v>
      </c>
      <c r="J59" s="1">
        <f t="shared" si="0"/>
        <v>-1</v>
      </c>
      <c r="K59" s="1">
        <f t="shared" si="1"/>
        <v>2.7000000000000028</v>
      </c>
    </row>
    <row r="60" spans="1:11" x14ac:dyDescent="0.2">
      <c r="A60" s="1">
        <v>60</v>
      </c>
      <c r="B60" s="1">
        <v>82</v>
      </c>
      <c r="C60" s="1">
        <v>60</v>
      </c>
      <c r="D60" s="1">
        <v>83</v>
      </c>
      <c r="E60" s="1">
        <v>74.5</v>
      </c>
      <c r="F60" s="1">
        <v>44.3</v>
      </c>
      <c r="G60" s="1">
        <v>75.5</v>
      </c>
      <c r="H60" s="1">
        <v>41.5</v>
      </c>
      <c r="J60" s="1">
        <f t="shared" si="0"/>
        <v>-1</v>
      </c>
      <c r="K60" s="1">
        <f t="shared" si="1"/>
        <v>2.7999999999999972</v>
      </c>
    </row>
    <row r="61" spans="1:11" x14ac:dyDescent="0.2">
      <c r="A61" s="1">
        <v>60</v>
      </c>
      <c r="B61" s="1">
        <v>83</v>
      </c>
      <c r="C61" s="1">
        <v>60</v>
      </c>
      <c r="D61" s="1">
        <v>84</v>
      </c>
      <c r="E61" s="1">
        <v>72.099999999999994</v>
      </c>
      <c r="F61" s="1">
        <v>41.5</v>
      </c>
      <c r="G61" s="1">
        <v>73.099999999999994</v>
      </c>
      <c r="H61" s="1">
        <v>38.5</v>
      </c>
      <c r="J61" s="1">
        <f t="shared" si="0"/>
        <v>-1</v>
      </c>
      <c r="K61" s="1">
        <f t="shared" si="1"/>
        <v>3</v>
      </c>
    </row>
    <row r="62" spans="1:11" x14ac:dyDescent="0.2">
      <c r="A62" s="1">
        <v>60</v>
      </c>
      <c r="B62" s="1">
        <v>84</v>
      </c>
      <c r="C62" s="1">
        <v>60</v>
      </c>
      <c r="D62" s="1">
        <v>85</v>
      </c>
      <c r="E62" s="1">
        <v>69.8</v>
      </c>
      <c r="F62" s="1">
        <v>38.5</v>
      </c>
      <c r="G62" s="1">
        <v>70.8</v>
      </c>
      <c r="H62" s="1">
        <v>35.200000000000003</v>
      </c>
      <c r="J62" s="1">
        <f t="shared" si="0"/>
        <v>-1</v>
      </c>
      <c r="K62" s="1">
        <f t="shared" si="1"/>
        <v>3.2999999999999972</v>
      </c>
    </row>
    <row r="63" spans="1:11" x14ac:dyDescent="0.2">
      <c r="A63" s="1">
        <v>60</v>
      </c>
      <c r="B63" s="1">
        <v>85</v>
      </c>
      <c r="C63" s="1">
        <v>60</v>
      </c>
      <c r="D63" s="1">
        <v>86</v>
      </c>
      <c r="E63" s="1">
        <v>67.599999999999994</v>
      </c>
      <c r="F63" s="1">
        <v>35.200000000000003</v>
      </c>
      <c r="G63" s="1">
        <v>68.599999999999994</v>
      </c>
      <c r="H63" s="1">
        <v>31.5</v>
      </c>
      <c r="J63" s="1">
        <f t="shared" si="0"/>
        <v>-1</v>
      </c>
      <c r="K63" s="1">
        <f t="shared" si="1"/>
        <v>3.7000000000000028</v>
      </c>
    </row>
    <row r="64" spans="1:11" x14ac:dyDescent="0.2">
      <c r="A64" s="1">
        <v>60</v>
      </c>
      <c r="B64" s="1">
        <v>86</v>
      </c>
      <c r="C64" s="1">
        <v>60</v>
      </c>
      <c r="D64" s="1">
        <v>87</v>
      </c>
      <c r="E64" s="1">
        <v>65.5</v>
      </c>
      <c r="F64" s="1">
        <v>31.5</v>
      </c>
      <c r="G64" s="1">
        <v>66.5</v>
      </c>
      <c r="H64" s="1">
        <v>27.4</v>
      </c>
      <c r="J64" s="1">
        <f t="shared" si="0"/>
        <v>-1</v>
      </c>
      <c r="K64" s="1">
        <f t="shared" si="1"/>
        <v>4.1000000000000014</v>
      </c>
    </row>
    <row r="65" spans="1:11" x14ac:dyDescent="0.2">
      <c r="A65" s="1">
        <v>60</v>
      </c>
      <c r="B65" s="1">
        <v>87</v>
      </c>
      <c r="C65" s="1">
        <v>60</v>
      </c>
      <c r="D65" s="1">
        <v>88</v>
      </c>
      <c r="E65" s="1">
        <v>63.6</v>
      </c>
      <c r="F65" s="1">
        <v>27.4</v>
      </c>
      <c r="G65" s="1">
        <v>64.599999999999994</v>
      </c>
      <c r="H65" s="1">
        <v>22.4</v>
      </c>
      <c r="J65" s="1">
        <f t="shared" si="0"/>
        <v>-1</v>
      </c>
      <c r="K65" s="1">
        <f t="shared" si="1"/>
        <v>5</v>
      </c>
    </row>
    <row r="66" spans="1:11" x14ac:dyDescent="0.2">
      <c r="A66" s="1">
        <v>60</v>
      </c>
      <c r="B66" s="1">
        <v>88</v>
      </c>
      <c r="C66" s="1">
        <v>60</v>
      </c>
      <c r="D66" s="1">
        <v>89</v>
      </c>
      <c r="E66" s="1">
        <v>62</v>
      </c>
      <c r="F66" s="1">
        <v>22.4</v>
      </c>
      <c r="G66" s="1">
        <v>63</v>
      </c>
      <c r="H66" s="1">
        <v>15.9</v>
      </c>
      <c r="J66" s="1">
        <f t="shared" si="0"/>
        <v>-1</v>
      </c>
      <c r="K66" s="1">
        <f t="shared" si="1"/>
        <v>6.4999999999999982</v>
      </c>
    </row>
    <row r="67" spans="1:11" x14ac:dyDescent="0.2">
      <c r="A67" s="1">
        <v>60</v>
      </c>
      <c r="B67" s="1">
        <v>89</v>
      </c>
      <c r="C67" s="1">
        <v>60</v>
      </c>
      <c r="D67" s="1">
        <v>90</v>
      </c>
      <c r="E67" s="1">
        <v>60.7</v>
      </c>
      <c r="F67" s="1">
        <v>15.9</v>
      </c>
      <c r="G67" s="1">
        <v>61.7</v>
      </c>
      <c r="H67" s="1">
        <v>0</v>
      </c>
      <c r="J67" s="1">
        <f t="shared" ref="J67:J68" si="2">B67-D67</f>
        <v>-1</v>
      </c>
      <c r="K67" s="1">
        <f t="shared" ref="K67:K68" si="3">F67-H67</f>
        <v>15.9</v>
      </c>
    </row>
    <row r="68" spans="1:11" x14ac:dyDescent="0.2">
      <c r="A68" s="1">
        <v>60</v>
      </c>
      <c r="B68" s="1">
        <v>90</v>
      </c>
      <c r="C68" s="1">
        <v>60</v>
      </c>
      <c r="D68" s="1">
        <v>91</v>
      </c>
      <c r="E68" s="1">
        <v>60</v>
      </c>
      <c r="F68" s="1">
        <v>0</v>
      </c>
      <c r="G68" s="1">
        <v>61</v>
      </c>
      <c r="H68" s="1" t="e">
        <v>#NUM!</v>
      </c>
      <c r="J68" s="1">
        <f t="shared" si="2"/>
        <v>-1</v>
      </c>
      <c r="K68" s="1" t="e">
        <f t="shared" si="3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 Test (2)</vt:lpstr>
      <vt:lpstr>Coord Test</vt:lpstr>
      <vt:lpstr>Actual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Johnson</dc:creator>
  <cp:lastModifiedBy>Jimmy Johnson</cp:lastModifiedBy>
  <dcterms:created xsi:type="dcterms:W3CDTF">2019-08-05T20:56:07Z</dcterms:created>
  <dcterms:modified xsi:type="dcterms:W3CDTF">2021-08-26T02:12:09Z</dcterms:modified>
</cp:coreProperties>
</file>