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OneDrive\Desktop\Project analysis UofT bootcamp\Project Analysis\Crowd funding project data set\"/>
    </mc:Choice>
  </mc:AlternateContent>
  <xr:revisionPtr revIDLastSave="0" documentId="13_ncr:1_{BBE27C01-00DF-4199-B2BB-75B424DBB042}" xr6:coauthVersionLast="47" xr6:coauthVersionMax="47" xr10:uidLastSave="{00000000-0000-0000-0000-000000000000}"/>
  <bookViews>
    <workbookView xWindow="-108" yWindow="-108" windowWidth="23256" windowHeight="12576" firstSheet="4" activeTab="4" xr2:uid="{00000000-000D-0000-FFFF-FFFF00000000}"/>
  </bookViews>
  <sheets>
    <sheet name="category statistics" sheetId="2" r:id="rId1"/>
    <sheet name="Sub category statistics" sheetId="3" r:id="rId2"/>
    <sheet name="outcome based on launch date" sheetId="4" r:id="rId3"/>
    <sheet name="Box and wiskers chart" sheetId="12" r:id="rId4"/>
    <sheet name="Theater outcome by launch date" sheetId="13" r:id="rId5"/>
    <sheet name="Kickstarter" sheetId="1" r:id="rId6"/>
    <sheet name="Outcomes based on goals" sheetId="15" r:id="rId7"/>
    <sheet name="failed US kickstarters" sheetId="9" r:id="rId8"/>
    <sheet name="descriptive statistics" sheetId="10" r:id="rId9"/>
    <sheet name="Successful US kickstarters" sheetId="8" r:id="rId10"/>
    <sheet name="Edinburgh Research" sheetId="6" r:id="rId11"/>
  </sheets>
  <definedNames>
    <definedName name="_xlnm._FilterDatabase" localSheetId="5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15" l="1"/>
  <c r="C12" i="15"/>
  <c r="B12" i="15"/>
  <c r="D11" i="15"/>
  <c r="C11" i="15"/>
  <c r="B11" i="15"/>
  <c r="B2" i="15"/>
  <c r="B3" i="15"/>
  <c r="B4" i="15"/>
  <c r="B5" i="15"/>
  <c r="B6" i="15"/>
  <c r="B7" i="15"/>
  <c r="B8" i="15"/>
  <c r="B9" i="15"/>
  <c r="B10" i="15"/>
  <c r="B13" i="15"/>
  <c r="C2" i="15"/>
  <c r="C3" i="15"/>
  <c r="C10" i="15"/>
  <c r="C13" i="15"/>
  <c r="C4" i="15"/>
  <c r="C5" i="15"/>
  <c r="C6" i="15"/>
  <c r="C7" i="15"/>
  <c r="C8" i="15"/>
  <c r="C9" i="15"/>
  <c r="D2" i="15"/>
  <c r="D3" i="15"/>
  <c r="D4" i="15"/>
  <c r="D5" i="15"/>
  <c r="D6" i="15"/>
  <c r="D7" i="15"/>
  <c r="D8" i="15"/>
  <c r="D9" i="15"/>
  <c r="D10" i="15"/>
  <c r="D13" i="15"/>
  <c r="B13" i="10"/>
  <c r="B12" i="10"/>
  <c r="C14" i="10"/>
  <c r="C13" i="10"/>
  <c r="C12" i="10"/>
  <c r="C7" i="10"/>
  <c r="B7" i="10"/>
  <c r="C6" i="10"/>
  <c r="C5" i="10"/>
  <c r="B5" i="10"/>
  <c r="B6" i="10"/>
  <c r="C11" i="10"/>
  <c r="B11" i="10"/>
  <c r="C4" i="10"/>
  <c r="B4" i="10"/>
  <c r="C10" i="10"/>
  <c r="B10" i="10"/>
  <c r="C9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2" i="15" l="1"/>
  <c r="F12" i="15" s="1"/>
  <c r="E13" i="15"/>
  <c r="G13" i="15" s="1"/>
  <c r="E6" i="15"/>
  <c r="E5" i="15"/>
  <c r="G5" i="15" s="1"/>
  <c r="E10" i="15"/>
  <c r="F10" i="15" s="1"/>
  <c r="E7" i="15"/>
  <c r="G7" i="15" s="1"/>
  <c r="E9" i="15"/>
  <c r="G9" i="15" s="1"/>
  <c r="E11" i="15"/>
  <c r="G11" i="15" s="1"/>
  <c r="E4" i="15"/>
  <c r="G4" i="15" s="1"/>
  <c r="E2" i="15"/>
  <c r="H9" i="15" s="1"/>
  <c r="E8" i="15"/>
  <c r="E3" i="15"/>
  <c r="F3" i="15" s="1"/>
  <c r="B14" i="10"/>
  <c r="H12" i="15" l="1"/>
  <c r="G12" i="15"/>
  <c r="G3" i="15"/>
  <c r="H7" i="15"/>
  <c r="H3" i="15"/>
  <c r="H5" i="15"/>
  <c r="F11" i="15"/>
  <c r="F6" i="15"/>
  <c r="G6" i="15"/>
  <c r="F13" i="15"/>
  <c r="H6" i="15"/>
  <c r="G2" i="15"/>
  <c r="G10" i="15"/>
  <c r="H2" i="15"/>
  <c r="H13" i="15"/>
  <c r="H8" i="15"/>
  <c r="H4" i="15"/>
  <c r="F4" i="15"/>
  <c r="F5" i="15"/>
  <c r="H11" i="15"/>
  <c r="F2" i="15"/>
  <c r="F9" i="15"/>
  <c r="F7" i="15"/>
  <c r="H10" i="15"/>
  <c r="F8" i="15"/>
  <c r="G8" i="15"/>
</calcChain>
</file>

<file path=xl/sharedStrings.xml><?xml version="1.0" encoding="utf-8"?>
<sst xmlns="http://schemas.openxmlformats.org/spreadsheetml/2006/main" count="38435" uniqueCount="8421">
  <si>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</si>
  <si>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</si>
  <si>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</si>
  <si>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</si>
  <si>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</si>
  <si>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</si>
  <si>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</si>
  <si>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</si>
  <si>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</si>
  <si>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</si>
  <si>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</si>
  <si>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</si>
  <si>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</si>
  <si>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</si>
  <si>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</si>
  <si>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</si>
  <si>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</si>
  <si>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</si>
  <si>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</si>
  <si>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</si>
  <si>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</si>
  <si>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</si>
  <si>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</si>
  <si>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</si>
  <si>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</si>
  <si>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</si>
  <si>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</si>
  <si>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</si>
  <si>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</si>
  <si>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</si>
  <si>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</si>
  <si>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</si>
  <si>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</si>
  <si>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</si>
  <si>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</si>
  <si>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</si>
  <si>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</si>
  <si>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</si>
  <si>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</si>
  <si>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</si>
  <si>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</si>
  <si>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</si>
  <si>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</si>
  <si>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</si>
  <si>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</si>
  <si>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</si>
  <si>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</si>
  <si>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</si>
  <si>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</si>
  <si>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</si>
  <si>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</si>
  <si>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</si>
  <si>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</si>
  <si>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</si>
  <si>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</si>
  <si>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</si>
  <si>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</si>
  <si>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</si>
  <si>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</si>
  <si>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</si>
  <si>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</si>
  <si>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</si>
  <si>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</si>
  <si>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</si>
  <si>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</si>
  <si>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</si>
  <si>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</si>
  <si>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</si>
  <si>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</si>
  <si>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</si>
  <si>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</si>
  <si>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</si>
  <si>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</si>
  <si>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</si>
  <si>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</si>
  <si>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</si>
  <si>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</si>
  <si>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</si>
  <si>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</si>
  <si>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</si>
  <si>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</si>
  <si>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</si>
  <si>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</si>
  <si>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</si>
  <si>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</si>
  <si>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</si>
  <si>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</si>
  <si>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</si>
  <si>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</si>
  <si>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</si>
  <si>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</si>
  <si>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</si>
  <si>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</si>
  <si>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</si>
  <si>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</si>
  <si>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</si>
  <si>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</si>
  <si>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</si>
  <si>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</si>
  <si>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</si>
  <si>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</si>
  <si>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</si>
  <si>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</si>
  <si>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</si>
  <si>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</si>
  <si>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</si>
  <si>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</si>
  <si>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</si>
  <si>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</si>
  <si>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</si>
  <si>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</si>
  <si>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</si>
  <si>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</si>
  <si>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</si>
  <si>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</si>
  <si>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</si>
  <si>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</si>
  <si>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</si>
  <si>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</si>
  <si>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</si>
  <si>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</si>
  <si>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</si>
  <si>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</si>
  <si>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</si>
  <si>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</si>
  <si>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</si>
  <si>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</si>
  <si>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</si>
  <si>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</si>
  <si>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</si>
  <si>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</si>
  <si>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</si>
  <si>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</si>
  <si>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</si>
  <si>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</si>
  <si>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</si>
  <si>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</si>
  <si>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</si>
  <si>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</si>
  <si>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</si>
  <si>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</si>
  <si>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</si>
  <si>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</si>
  <si>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</si>
  <si>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</si>
  <si>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</si>
  <si>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</si>
  <si>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</si>
  <si>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</si>
  <si>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</si>
  <si>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</si>
  <si>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</si>
  <si>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</si>
  <si>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</si>
  <si>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</si>
  <si>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</si>
  <si>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</si>
  <si>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</si>
  <si>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</si>
  <si>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</si>
  <si>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</si>
  <si>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</si>
  <si>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</si>
  <si>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</si>
  <si>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</si>
  <si>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</si>
  <si>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</si>
  <si>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</si>
  <si>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</si>
  <si>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</si>
  <si>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</si>
  <si>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</si>
  <si>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</si>
  <si>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</si>
  <si>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</si>
  <si>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</si>
  <si>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</si>
  <si>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</si>
  <si>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</si>
  <si>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</si>
  <si>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</si>
  <si>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</si>
  <si>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</si>
  <si>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</si>
  <si>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</si>
  <si>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</si>
  <si>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</si>
  <si>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</si>
  <si>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</si>
  <si>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</si>
  <si>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</si>
  <si>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</si>
  <si>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</si>
  <si>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</si>
  <si>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</si>
  <si>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</si>
  <si>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</si>
  <si>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</si>
  <si>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</si>
  <si>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</si>
  <si>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</si>
  <si>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</si>
  <si>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</si>
  <si>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</si>
  <si>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</si>
  <si>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</si>
  <si>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</si>
  <si>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</si>
  <si>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</si>
  <si>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</si>
  <si>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</si>
  <si>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</si>
  <si>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</si>
  <si>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</si>
  <si>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</si>
  <si>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</si>
  <si>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</si>
  <si>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</si>
  <si>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</si>
  <si>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</si>
  <si>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</si>
  <si>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</si>
  <si>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</si>
  <si>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</si>
  <si>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</si>
  <si>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</si>
  <si>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</si>
  <si>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</si>
  <si>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</si>
  <si>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</si>
  <si>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</si>
  <si>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</si>
  <si>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</si>
  <si>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</si>
  <si>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</si>
  <si>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</si>
  <si>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</si>
  <si>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</si>
  <si>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</si>
  <si>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</si>
  <si>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</si>
  <si>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</si>
  <si>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</si>
  <si>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</si>
  <si>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</si>
  <si>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</si>
  <si>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</si>
  <si>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</si>
  <si>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</si>
  <si>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</si>
  <si>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</si>
  <si>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</si>
  <si>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</si>
  <si>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</si>
  <si>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</si>
  <si>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</si>
  <si>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</si>
  <si>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</si>
  <si>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</si>
  <si>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</si>
  <si>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</si>
  <si>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</si>
  <si>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</si>
  <si>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</si>
  <si>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</si>
  <si>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</si>
  <si>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</si>
  <si>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</si>
  <si>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</si>
  <si>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</si>
  <si>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</si>
  <si>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</si>
  <si>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</si>
  <si>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</si>
  <si>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</si>
  <si>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</si>
  <si>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</si>
  <si>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</si>
  <si>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</si>
  <si>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</si>
  <si>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</si>
  <si>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</si>
  <si>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</si>
  <si>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</si>
  <si>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</si>
  <si>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</si>
  <si>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</si>
  <si>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</si>
  <si>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</si>
  <si>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</si>
  <si>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</si>
  <si>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</si>
  <si>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</si>
  <si>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</si>
  <si>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</si>
  <si>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</si>
  <si>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</si>
  <si>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</si>
  <si>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</si>
  <si>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</si>
  <si>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</si>
  <si>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</si>
  <si>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</si>
  <si>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</si>
  <si>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</si>
  <si>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</si>
  <si>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</si>
  <si>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</si>
  <si>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</si>
  <si>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</si>
  <si>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</si>
  <si>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</si>
  <si>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</si>
  <si>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</si>
  <si>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</si>
  <si>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</si>
  <si>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</si>
  <si>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</si>
  <si>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</si>
  <si>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</si>
  <si>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</si>
  <si>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</si>
  <si>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</si>
  <si>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</si>
  <si>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</si>
  <si>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</si>
  <si>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</si>
  <si>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</si>
  <si>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</si>
  <si>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</si>
  <si>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</si>
  <si>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</si>
  <si>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</si>
  <si>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</si>
  <si>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</si>
  <si>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</si>
  <si>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</si>
  <si>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</si>
  <si>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</si>
  <si>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</si>
  <si>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</si>
  <si>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</si>
  <si>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</si>
  <si>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</si>
  <si>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</si>
  <si>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</si>
  <si>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</si>
  <si>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</si>
  <si>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</si>
  <si>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</si>
  <si>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</si>
  <si>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</si>
  <si>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</si>
  <si>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</si>
  <si>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</si>
  <si>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</si>
  <si>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</si>
  <si>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</si>
  <si>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</si>
  <si>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</si>
  <si>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</si>
  <si>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</si>
  <si>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</si>
  <si>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</si>
  <si>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</si>
  <si>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</si>
  <si>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</si>
  <si>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</si>
  <si>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</si>
  <si>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</si>
  <si>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</si>
  <si>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</si>
  <si>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</si>
  <si>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</si>
  <si>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</si>
  <si>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</si>
  <si>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</si>
  <si>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</si>
  <si>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</si>
  <si>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</si>
  <si>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</si>
  <si>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</si>
  <si>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</si>
  <si>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</si>
  <si>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</si>
  <si>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</si>
  <si>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</si>
  <si>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</si>
  <si>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</si>
  <si>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</si>
  <si>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</si>
  <si>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</si>
  <si>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</si>
  <si>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</si>
  <si>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</si>
  <si>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</si>
  <si>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</si>
  <si>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</si>
  <si>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</si>
  <si>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</si>
  <si>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</si>
  <si>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</si>
  <si>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</si>
  <si>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</si>
  <si>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</si>
  <si>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</si>
  <si>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</si>
  <si>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</si>
  <si>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</si>
  <si>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</si>
  <si>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</si>
  <si>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</si>
  <si>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</si>
  <si>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</si>
  <si>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</si>
  <si>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</si>
  <si>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</si>
  <si>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</si>
  <si>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</si>
  <si>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</si>
  <si>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</si>
  <si>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</si>
  <si>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</si>
  <si>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</si>
  <si>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</si>
  <si>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</si>
  <si>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</si>
  <si>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</si>
  <si>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</si>
  <si>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</si>
  <si>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</si>
  <si>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</si>
  <si>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</si>
  <si>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</si>
  <si>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</si>
  <si>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</si>
  <si>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</si>
  <si>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</si>
  <si>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</si>
  <si>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</si>
  <si>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</si>
  <si>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</si>
  <si>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</si>
  <si>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</si>
  <si>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</si>
  <si>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</si>
  <si>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</si>
  <si>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</si>
  <si>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</si>
  <si>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</si>
  <si>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</si>
  <si>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</si>
  <si>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</si>
  <si>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</si>
  <si>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</si>
  <si>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</si>
  <si>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</si>
  <si>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</si>
  <si>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</si>
  <si>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</si>
  <si>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</si>
  <si>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</si>
  <si>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</si>
  <si>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</si>
  <si>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</si>
  <si>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</si>
  <si>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</si>
  <si>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</si>
  <si>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</si>
  <si>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</si>
  <si>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</si>
  <si>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</si>
  <si>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</si>
  <si>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</si>
  <si>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</si>
  <si>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</si>
  <si>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</si>
  <si>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</si>
  <si>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</si>
  <si>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</si>
  <si>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</si>
  <si>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</si>
  <si>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</si>
  <si>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</si>
  <si>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</si>
  <si>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</si>
  <si>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</si>
  <si>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</si>
  <si>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</si>
  <si>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</si>
  <si>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</si>
  <si>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</si>
  <si>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</si>
  <si>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</si>
  <si>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</si>
  <si>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</si>
  <si>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</si>
  <si>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</si>
  <si>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</si>
  <si>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</si>
  <si>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</si>
  <si>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</si>
  <si>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</si>
  <si>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</si>
  <si>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</si>
  <si>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</si>
  <si>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</si>
  <si>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</si>
  <si>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</si>
  <si>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</si>
  <si>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</si>
  <si>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</si>
  <si>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</si>
  <si>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</si>
  <si>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</si>
  <si>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</si>
  <si>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</si>
  <si>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</si>
  <si>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</si>
  <si>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</si>
  <si>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</si>
  <si>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</si>
  <si>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</si>
  <si>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</si>
  <si>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</si>
  <si>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</si>
  <si>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</si>
  <si>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</si>
  <si>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</si>
  <si>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</si>
  <si>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</si>
  <si>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</si>
  <si>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</si>
  <si>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</si>
  <si>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</si>
  <si>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</si>
  <si>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</si>
  <si>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</si>
  <si>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</si>
  <si>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</si>
  <si>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</si>
  <si>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</si>
  <si>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</si>
  <si>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</si>
  <si>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</si>
  <si>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</si>
  <si>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</si>
  <si>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</si>
  <si>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</si>
  <si>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</si>
  <si>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</si>
  <si>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</si>
  <si>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</si>
  <si>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</si>
  <si>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</si>
  <si>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</si>
  <si>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</si>
  <si>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</si>
  <si>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</si>
  <si>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</si>
  <si>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</si>
  <si>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</si>
  <si>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</si>
  <si>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</si>
  <si>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</si>
  <si>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</si>
  <si>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</si>
  <si>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</si>
  <si>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</si>
  <si>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</si>
  <si>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</si>
  <si>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</si>
  <si>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</si>
  <si>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</si>
  <si>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</si>
  <si>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</si>
  <si>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</si>
  <si>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</si>
  <si>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</si>
  <si>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</si>
  <si>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</si>
  <si>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</si>
  <si>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</si>
  <si>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</si>
  <si>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</si>
  <si>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</si>
  <si>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</si>
  <si>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</si>
  <si>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</si>
  <si>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</si>
  <si>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</si>
  <si>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</si>
  <si>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</si>
  <si>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</si>
  <si>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</si>
  <si>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</si>
  <si>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</si>
  <si>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</si>
  <si>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</si>
  <si>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</si>
  <si>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</si>
  <si>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</si>
  <si>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</si>
  <si>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</si>
  <si>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</si>
  <si>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</si>
  <si>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</si>
  <si>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</si>
  <si>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</si>
  <si>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</si>
  <si>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</si>
  <si>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</si>
  <si>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</si>
  <si>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</si>
  <si>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</si>
  <si>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</si>
  <si>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</si>
  <si>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</si>
  <si>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</si>
  <si>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</si>
  <si>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</si>
  <si>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</si>
  <si>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</si>
  <si>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</si>
  <si>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</si>
  <si>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</si>
  <si>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</si>
  <si>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</si>
  <si>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</si>
  <si>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</si>
  <si>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</si>
  <si>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</si>
  <si>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</si>
  <si>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</si>
  <si>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</si>
  <si>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</si>
  <si>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</si>
  <si>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</si>
  <si>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</si>
  <si>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</si>
  <si>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</si>
  <si>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</si>
  <si>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</si>
  <si>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</si>
  <si>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</si>
  <si>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</si>
  <si>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</si>
  <si>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</si>
  <si>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</si>
  <si>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</si>
  <si>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</si>
  <si>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</si>
  <si>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</si>
  <si>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</si>
  <si>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</si>
  <si>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</si>
  <si>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</si>
  <si>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</si>
  <si>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</si>
  <si>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</si>
  <si>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</si>
  <si>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</si>
  <si>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</si>
  <si>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</si>
  <si>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</si>
  <si>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</si>
  <si>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</si>
  <si>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</si>
  <si>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</si>
  <si>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</si>
  <si>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</si>
  <si>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</si>
  <si>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</si>
  <si>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</si>
  <si>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</si>
  <si>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</si>
  <si>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</si>
  <si>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</si>
  <si>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</si>
  <si>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</si>
  <si>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</si>
  <si>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</si>
  <si>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</si>
  <si>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</si>
  <si>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</si>
  <si>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</si>
  <si>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</si>
  <si>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</si>
  <si>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</si>
  <si>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</si>
  <si>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</si>
  <si>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</si>
  <si>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</si>
  <si>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</si>
  <si>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</si>
  <si>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</si>
  <si>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</si>
  <si>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</si>
  <si>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</si>
  <si>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</si>
  <si>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</si>
  <si>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</si>
  <si>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</si>
  <si>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</si>
  <si>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</si>
  <si>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</si>
  <si>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</si>
  <si>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</si>
  <si>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</si>
  <si>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</si>
  <si>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</si>
  <si>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</si>
  <si>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</si>
  <si>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</si>
  <si>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</si>
  <si>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</si>
  <si>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</si>
  <si>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</si>
  <si>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</si>
  <si>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</si>
  <si>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</si>
  <si>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</si>
  <si>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</si>
  <si>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</si>
  <si>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</si>
  <si>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</si>
  <si>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</si>
  <si>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</si>
  <si>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</si>
  <si>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</si>
  <si>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</si>
  <si>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</si>
  <si>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</si>
  <si>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</si>
  <si>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</si>
  <si>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</si>
  <si>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</si>
  <si>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</si>
  <si>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</si>
  <si>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</si>
  <si>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</si>
  <si>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</si>
  <si>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</si>
  <si>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</si>
  <si>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</si>
  <si>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</si>
  <si>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</si>
  <si>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</si>
  <si>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</si>
  <si>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</si>
  <si>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</si>
  <si>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</si>
  <si>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</si>
  <si>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</si>
  <si>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</si>
  <si>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</si>
  <si>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</si>
  <si>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</si>
  <si>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</si>
  <si>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</si>
  <si>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</si>
  <si>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</si>
  <si>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</si>
  <si>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</si>
  <si>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</si>
  <si>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</si>
  <si>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</si>
  <si>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</si>
  <si>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</si>
  <si>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</si>
  <si>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</si>
  <si>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</si>
  <si>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</si>
  <si>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</si>
  <si>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</si>
  <si>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</si>
  <si>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</si>
  <si>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</si>
  <si>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</si>
  <si>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</si>
  <si>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</si>
  <si>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</si>
  <si>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</si>
  <si>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</si>
  <si>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</si>
  <si>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</si>
  <si>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</si>
  <si>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</si>
  <si>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</si>
  <si>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</si>
  <si>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</si>
  <si>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</si>
  <si>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</si>
  <si>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</si>
  <si>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</si>
  <si>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</si>
  <si>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</si>
  <si>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</si>
  <si>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</si>
  <si>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</si>
  <si>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</si>
  <si>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</si>
  <si>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</si>
  <si>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</si>
  <si>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</si>
  <si>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</si>
  <si>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</si>
  <si>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</si>
  <si>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</si>
  <si>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</si>
  <si>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</si>
  <si>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</si>
  <si>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</si>
  <si>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</si>
  <si>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</si>
  <si>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</si>
  <si>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</si>
  <si>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</si>
  <si>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</si>
  <si>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</si>
  <si>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</si>
  <si>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</si>
  <si>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</si>
  <si>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</si>
  <si>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</si>
  <si>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</si>
  <si>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</si>
  <si>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</si>
  <si>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</si>
  <si>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</si>
  <si>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</si>
  <si>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</si>
  <si>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</si>
  <si>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</si>
  <si>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</si>
  <si>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</si>
  <si>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</si>
  <si>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</si>
  <si>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</si>
  <si>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</si>
  <si>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</si>
  <si>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</si>
  <si>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</si>
  <si>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</si>
  <si>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</si>
  <si>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</si>
  <si>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</si>
  <si>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</si>
  <si>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</si>
  <si>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</si>
  <si>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</si>
  <si>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</si>
  <si>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</si>
  <si>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</si>
  <si>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</si>
  <si>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</si>
  <si>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</si>
  <si>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</si>
  <si>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</si>
  <si>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</si>
  <si>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</si>
  <si>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</si>
  <si>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</si>
  <si>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</si>
  <si>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</si>
  <si>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</si>
  <si>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</si>
  <si>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</si>
  <si>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</si>
  <si>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</si>
  <si>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</si>
  <si>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</si>
  <si>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</si>
  <si>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</si>
  <si>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</si>
  <si>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</si>
  <si>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</si>
  <si>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</si>
  <si>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</si>
  <si>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</si>
  <si>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</si>
  <si>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</si>
  <si>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</si>
  <si>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</si>
  <si>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</si>
  <si>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</si>
  <si>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</si>
  <si>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</si>
  <si>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</si>
  <si>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</si>
  <si>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</si>
  <si>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</si>
  <si>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</si>
  <si>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</si>
  <si>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</si>
  <si>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</si>
  <si>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</si>
  <si>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</si>
  <si>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</si>
  <si>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</si>
  <si>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</si>
  <si>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</si>
  <si>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</si>
  <si>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</si>
  <si>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</si>
  <si>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</si>
  <si>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</si>
  <si>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</si>
  <si>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</si>
  <si>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</si>
  <si>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</si>
  <si>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</si>
  <si>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</si>
  <si>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</si>
  <si>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</si>
  <si>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</si>
  <si>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</si>
  <si>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</si>
  <si>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</si>
  <si>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</si>
  <si>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</si>
  <si>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</si>
  <si>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</si>
  <si>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</si>
  <si>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</si>
  <si>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</si>
  <si>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</si>
  <si>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</si>
  <si>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</si>
  <si>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</si>
  <si>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</si>
  <si>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</si>
  <si>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</si>
  <si>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</si>
  <si>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</si>
  <si>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</si>
  <si>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</si>
  <si>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</si>
  <si>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</si>
  <si>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</si>
  <si>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</si>
  <si>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</si>
  <si>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</si>
  <si>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</si>
  <si>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</si>
  <si>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</si>
  <si>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</si>
  <si>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</si>
  <si>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</si>
  <si>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</si>
  <si>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</si>
  <si>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</si>
  <si>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</si>
  <si>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</si>
  <si>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</si>
  <si>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</si>
  <si>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</si>
  <si>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</si>
  <si>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</si>
  <si>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</si>
  <si>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</si>
  <si>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</si>
  <si>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</si>
  <si>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</si>
  <si>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</si>
  <si>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</si>
  <si>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</si>
  <si>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</si>
  <si>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</si>
  <si>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</si>
  <si>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</si>
  <si>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</si>
  <si>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</si>
  <si>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</si>
  <si>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</si>
  <si>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</si>
  <si>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</si>
  <si>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</si>
  <si>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</si>
  <si>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</si>
  <si>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</si>
  <si>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</si>
  <si>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</si>
  <si>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</si>
  <si>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</si>
  <si>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</si>
  <si>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</si>
  <si>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</si>
  <si>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</si>
  <si>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</si>
  <si>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</si>
  <si>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</si>
  <si>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</si>
  <si>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</si>
  <si>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</si>
  <si>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</si>
  <si>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</si>
  <si>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</si>
  <si>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</si>
  <si>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</si>
  <si>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</si>
  <si>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</si>
  <si>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</si>
  <si>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</si>
  <si>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</si>
  <si>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</si>
  <si>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</si>
  <si>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</si>
  <si>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</si>
  <si>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</si>
  <si>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</si>
  <si>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</si>
  <si>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</si>
  <si>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</si>
  <si>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</si>
  <si>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</si>
  <si>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</si>
  <si>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</si>
  <si>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</si>
  <si>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</si>
  <si>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</si>
  <si>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</si>
  <si>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</si>
  <si>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</si>
  <si>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</si>
  <si>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</si>
  <si>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</si>
  <si>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</si>
  <si>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</si>
  <si>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</si>
  <si>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</si>
  <si>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</si>
  <si>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</si>
  <si>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</si>
  <si>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</si>
  <si>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</si>
  <si>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</si>
  <si>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</si>
  <si>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</si>
  <si>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</si>
  <si>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</si>
  <si>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</si>
  <si>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</si>
  <si>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</si>
  <si>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</si>
  <si>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</si>
  <si>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</si>
  <si>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</si>
  <si>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</si>
  <si>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</si>
  <si>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</si>
  <si>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</si>
  <si>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</si>
  <si>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</si>
  <si>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</si>
  <si>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</si>
  <si>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</si>
  <si>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</si>
  <si>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</si>
  <si>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</si>
  <si>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</si>
  <si>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</si>
  <si>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</si>
  <si>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</si>
  <si>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</si>
  <si>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</si>
  <si>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</si>
  <si>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</si>
  <si>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</si>
  <si>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</si>
  <si>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</si>
  <si>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</si>
  <si>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</si>
  <si>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</si>
  <si>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</si>
  <si>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</si>
  <si>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</si>
  <si>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</si>
  <si>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</si>
  <si>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</si>
  <si>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</si>
  <si>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</si>
  <si>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</si>
  <si>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</si>
  <si>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</si>
  <si>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</si>
  <si>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</si>
  <si>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</si>
  <si>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</si>
  <si>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</si>
  <si>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</si>
  <si>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</si>
  <si>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</si>
  <si>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</si>
  <si>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</si>
  <si>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</si>
  <si>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</si>
  <si>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</si>
  <si>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</si>
  <si>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</si>
  <si>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</si>
  <si>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</si>
  <si>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</si>
  <si>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</si>
  <si>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</si>
  <si>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</si>
  <si>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</si>
  <si>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</si>
  <si>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</si>
  <si>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</si>
  <si>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</si>
  <si>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</si>
  <si>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</si>
  <si>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</si>
  <si>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</si>
  <si>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</si>
  <si>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</si>
  <si>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</si>
  <si>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</si>
  <si>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</si>
  <si>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</si>
  <si>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</si>
  <si>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</si>
  <si>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</si>
  <si>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</si>
  <si>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</si>
  <si>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</si>
  <si>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</si>
  <si>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</si>
  <si>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</si>
  <si>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</si>
  <si>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</si>
  <si>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</si>
  <si>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</si>
  <si>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</si>
  <si>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</si>
  <si>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</si>
  <si>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</si>
  <si>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</si>
  <si>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</si>
  <si>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</si>
  <si>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</si>
  <si>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</si>
  <si>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</si>
  <si>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</si>
  <si>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</si>
  <si>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</si>
  <si>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</si>
  <si>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</si>
  <si>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</si>
  <si>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</si>
  <si>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</si>
  <si>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</si>
  <si>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</si>
  <si>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</si>
  <si>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</si>
  <si>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</si>
  <si>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</si>
  <si>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</si>
  <si>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</si>
  <si>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</si>
  <si>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</si>
  <si>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</si>
  <si>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</si>
  <si>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</si>
  <si>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</si>
  <si>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</si>
  <si>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</si>
  <si>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</si>
  <si>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</si>
  <si>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</si>
  <si>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</si>
  <si>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</si>
  <si>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</si>
  <si>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</si>
  <si>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</si>
  <si>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</si>
  <si>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</si>
  <si>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</si>
  <si>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</si>
  <si>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</si>
  <si>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</si>
  <si>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</si>
  <si>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</si>
  <si>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</si>
  <si>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</si>
  <si>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</si>
  <si>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</si>
  <si>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</si>
  <si>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</si>
  <si>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</si>
  <si>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</si>
  <si>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</si>
  <si>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</si>
  <si>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</si>
  <si>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</si>
  <si>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</si>
  <si>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</si>
  <si>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</si>
  <si>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</si>
  <si>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</si>
  <si>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</si>
  <si>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</si>
  <si>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</si>
  <si>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</si>
  <si>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</si>
  <si>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</si>
  <si>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</si>
  <si>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</si>
  <si>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</si>
  <si>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</si>
  <si>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</si>
  <si>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</si>
  <si>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</si>
  <si>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</si>
  <si>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</si>
  <si>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</si>
  <si>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</si>
  <si>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</si>
  <si>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</si>
  <si>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</si>
  <si>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</si>
  <si>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</si>
  <si>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</si>
  <si>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</si>
  <si>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</si>
  <si>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</si>
  <si>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</si>
  <si>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</si>
  <si>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</si>
  <si>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</si>
  <si>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</si>
  <si>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</si>
  <si>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</si>
  <si>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</si>
  <si>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</si>
  <si>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</si>
  <si>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</si>
  <si>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</si>
  <si>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</si>
  <si>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</si>
  <si>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</si>
  <si>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</si>
  <si>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</si>
  <si>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</si>
  <si>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</si>
  <si>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</si>
  <si>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</si>
  <si>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</si>
  <si>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</si>
  <si>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</si>
  <si>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</si>
  <si>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</si>
  <si>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</si>
  <si>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</si>
  <si>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</si>
  <si>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</si>
  <si>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</si>
  <si>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</si>
  <si>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</si>
  <si>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</si>
  <si>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</si>
  <si>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</si>
  <si>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</si>
  <si>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</si>
  <si>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</si>
  <si>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</si>
  <si>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</si>
  <si>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</si>
  <si>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</si>
  <si>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</si>
  <si>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</si>
  <si>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</si>
  <si>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</si>
  <si>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</si>
  <si>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</si>
  <si>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</si>
  <si>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</si>
  <si>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</si>
  <si>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</si>
  <si>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</si>
  <si>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</si>
  <si>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</si>
  <si>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</si>
  <si>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</si>
  <si>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</si>
  <si>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</si>
  <si>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</si>
  <si>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</si>
  <si>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</si>
  <si>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</si>
  <si>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</si>
  <si>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</si>
  <si>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</si>
  <si>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</si>
  <si>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</si>
  <si>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</si>
  <si>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</si>
  <si>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</si>
  <si>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</si>
  <si>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</si>
  <si>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</si>
  <si>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</si>
  <si>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</si>
  <si>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</si>
  <si>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</si>
  <si>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</si>
  <si>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</si>
  <si>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</si>
  <si>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</si>
  <si>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</si>
  <si>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</si>
  <si>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</si>
  <si>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</si>
  <si>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</si>
  <si>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</si>
  <si>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</si>
  <si>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</si>
  <si>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</si>
  <si>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</si>
  <si>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</si>
  <si>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</si>
  <si>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</si>
  <si>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</si>
  <si>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</si>
  <si>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</si>
  <si>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</si>
  <si>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</si>
  <si>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</si>
  <si>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</si>
  <si>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</si>
  <si>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</si>
  <si>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</si>
  <si>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</si>
  <si>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</si>
  <si>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</si>
  <si>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</si>
  <si>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</si>
  <si>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</si>
  <si>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</si>
  <si>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</si>
  <si>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</si>
  <si>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</si>
  <si>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</si>
  <si>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</si>
  <si>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</si>
  <si>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</si>
  <si>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</si>
  <si>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</si>
  <si>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</si>
  <si>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</si>
  <si>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</si>
  <si>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</si>
  <si>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</si>
  <si>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</si>
  <si>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</si>
  <si>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</si>
  <si>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</si>
  <si>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</si>
  <si>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</si>
  <si>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</si>
  <si>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</si>
  <si>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</si>
  <si>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</si>
  <si>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</si>
  <si>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</si>
  <si>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</si>
  <si>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</si>
  <si>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</si>
  <si>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</si>
  <si>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</si>
  <si>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</si>
  <si>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</si>
  <si>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</si>
  <si>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</si>
  <si>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</si>
  <si>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</si>
  <si>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</si>
  <si>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</si>
  <si>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</si>
  <si>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</si>
  <si>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</si>
  <si>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</si>
  <si>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</si>
  <si>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</si>
  <si>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</si>
  <si>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</si>
  <si>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</si>
  <si>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</si>
  <si>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</si>
  <si>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</si>
  <si>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</si>
  <si>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</si>
  <si>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</si>
  <si>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</si>
  <si>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</si>
  <si>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</si>
  <si>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</si>
  <si>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</si>
  <si>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</si>
  <si>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</si>
  <si>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</si>
  <si>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</si>
  <si>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</si>
  <si>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</si>
  <si>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</si>
  <si>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</si>
  <si>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</si>
  <si>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</si>
  <si>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</si>
  <si>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</si>
  <si>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</si>
  <si>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</si>
  <si>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</si>
  <si>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</si>
  <si>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</si>
  <si>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</si>
  <si>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</si>
  <si>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</si>
  <si>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</si>
  <si>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</si>
  <si>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</si>
  <si>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</si>
  <si>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</si>
  <si>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</si>
  <si>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</si>
  <si>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</si>
  <si>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</si>
  <si>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</si>
  <si>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</si>
  <si>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</si>
  <si>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</si>
  <si>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</si>
  <si>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</si>
  <si>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</si>
  <si>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</si>
  <si>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</si>
  <si>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</si>
  <si>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</si>
  <si>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</si>
  <si>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</si>
  <si>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</si>
  <si>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</si>
  <si>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</si>
  <si>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</si>
  <si>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</si>
  <si>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</si>
  <si>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</si>
  <si>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</si>
  <si>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</si>
  <si>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</si>
  <si>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</si>
  <si>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</si>
  <si>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</si>
  <si>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</si>
  <si>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</si>
  <si>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</si>
  <si>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</si>
  <si>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</si>
  <si>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</si>
  <si>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</si>
  <si>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</si>
  <si>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</si>
  <si>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</si>
  <si>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</si>
  <si>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</si>
  <si>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</si>
  <si>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</si>
  <si>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</si>
  <si>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</si>
  <si>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</si>
  <si>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</si>
  <si>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</si>
  <si>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</si>
  <si>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</si>
  <si>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</si>
  <si>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</si>
  <si>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</si>
  <si>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</si>
  <si>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</si>
  <si>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</si>
  <si>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</si>
  <si>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</si>
  <si>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</si>
  <si>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</si>
  <si>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</si>
  <si>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</si>
  <si>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</si>
  <si>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</si>
  <si>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</si>
  <si>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</si>
  <si>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</si>
  <si>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</si>
  <si>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</si>
  <si>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</si>
  <si>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</si>
  <si>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</si>
  <si>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</si>
  <si>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</si>
  <si>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</si>
  <si>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</si>
  <si>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</si>
  <si>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</si>
  <si>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</si>
  <si>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</si>
  <si>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</si>
  <si>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</si>
  <si>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</si>
  <si>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</si>
  <si>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</si>
  <si>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</si>
  <si>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</si>
  <si>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</si>
  <si>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</si>
  <si>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</si>
  <si>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</si>
  <si>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</si>
  <si>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</si>
  <si>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</si>
  <si>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</si>
  <si>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</si>
  <si>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</si>
  <si>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</si>
  <si>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</si>
  <si>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</si>
  <si>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</si>
  <si>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</si>
  <si>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</si>
  <si>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</si>
  <si>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</si>
  <si>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</si>
  <si>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</si>
  <si>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</si>
  <si>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</si>
  <si>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</si>
  <si>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</si>
  <si>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</si>
  <si>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</si>
  <si>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</si>
  <si>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</si>
  <si>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</si>
  <si>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</si>
  <si>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</si>
  <si>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</si>
  <si>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</si>
  <si>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</si>
  <si>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</si>
  <si>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</si>
  <si>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</si>
  <si>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</si>
  <si>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</si>
  <si>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</si>
  <si>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</si>
  <si>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</si>
  <si>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</si>
  <si>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</si>
  <si>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</si>
  <si>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</si>
  <si>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</si>
  <si>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</si>
  <si>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</si>
  <si>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</si>
  <si>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</si>
  <si>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</si>
  <si>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</si>
  <si>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</si>
  <si>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</si>
  <si>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</si>
  <si>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</si>
  <si>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</si>
  <si>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</si>
  <si>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</si>
  <si>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</si>
  <si>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</si>
  <si>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</si>
  <si>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</si>
  <si>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</si>
  <si>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</si>
  <si>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</si>
  <si>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</si>
  <si>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</si>
  <si>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</si>
  <si>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</si>
  <si>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</si>
  <si>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</si>
  <si>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</si>
  <si>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</si>
  <si>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</si>
  <si>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</si>
  <si>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</si>
  <si>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</si>
  <si>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</si>
  <si>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</si>
  <si>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</si>
  <si>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</si>
  <si>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</si>
  <si>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</si>
  <si>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</si>
  <si>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</si>
  <si>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</si>
  <si>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</si>
  <si>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</si>
  <si>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</si>
  <si>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</si>
  <si>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</si>
  <si>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</si>
  <si>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</si>
  <si>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</si>
  <si>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</si>
  <si>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</si>
  <si>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</si>
  <si>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</si>
  <si>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</si>
  <si>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</si>
  <si>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</si>
  <si>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</si>
  <si>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</si>
  <si>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</si>
  <si>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</si>
  <si>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</si>
  <si>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</si>
  <si>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</si>
  <si>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</si>
  <si>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</si>
  <si>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</si>
  <si>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</si>
  <si>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</si>
  <si>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</si>
  <si>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</si>
  <si>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</si>
  <si>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</si>
  <si>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</si>
  <si>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</si>
  <si>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</si>
  <si>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</si>
  <si>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</si>
  <si>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</si>
  <si>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</si>
  <si>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</si>
  <si>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</si>
  <si>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</si>
  <si>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</si>
  <si>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</si>
  <si>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</si>
  <si>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</si>
  <si>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</si>
  <si>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</si>
  <si>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</si>
  <si>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</si>
  <si>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</si>
  <si>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</si>
  <si>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</si>
  <si>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</si>
  <si>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</si>
  <si>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</si>
  <si>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</si>
  <si>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</si>
  <si>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</si>
  <si>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</si>
  <si>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</si>
  <si>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</si>
  <si>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</si>
  <si>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</si>
  <si>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</si>
  <si>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</si>
  <si>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</si>
  <si>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</si>
  <si>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</si>
  <si>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</si>
  <si>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</si>
  <si>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</si>
  <si>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</si>
  <si>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</si>
  <si>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</si>
  <si>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</si>
  <si>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</si>
  <si>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</si>
  <si>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</si>
  <si>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</si>
  <si>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</si>
  <si>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</si>
  <si>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</si>
  <si>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</si>
  <si>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</si>
  <si>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</si>
  <si>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</si>
  <si>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</si>
  <si>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</si>
  <si>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</si>
  <si>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</si>
  <si>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</si>
  <si>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</si>
  <si>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</si>
  <si>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</si>
  <si>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</si>
  <si>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</si>
  <si>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</si>
  <si>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</si>
  <si>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</si>
  <si>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</si>
  <si>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</si>
  <si>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</si>
  <si>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</si>
  <si>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</si>
  <si>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</si>
  <si>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</si>
  <si>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</si>
  <si>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</si>
  <si>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</si>
  <si>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</si>
  <si>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</si>
  <si>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</si>
  <si>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</si>
  <si>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</si>
  <si>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</si>
  <si>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</si>
  <si>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</si>
  <si>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</si>
  <si>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</si>
  <si>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</si>
  <si>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</si>
  <si>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</si>
  <si>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</si>
  <si>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</si>
  <si>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</si>
  <si>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</si>
  <si>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</si>
  <si>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</si>
  <si>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</si>
  <si>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</si>
  <si>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</si>
  <si>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</si>
  <si>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</si>
  <si>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</si>
  <si>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</si>
  <si>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</si>
  <si>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</si>
  <si>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</si>
  <si>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</si>
  <si>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</si>
  <si>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</si>
  <si>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</si>
  <si>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</si>
  <si>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</si>
  <si>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</si>
  <si>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</si>
  <si>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</si>
  <si>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</si>
  <si>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</si>
  <si>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</si>
  <si>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</si>
  <si>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</si>
  <si>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</si>
  <si>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</si>
  <si>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</si>
  <si>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</si>
  <si>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</si>
  <si>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</si>
  <si>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</si>
  <si>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</si>
  <si>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</si>
  <si>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</si>
  <si>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</si>
  <si>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</si>
  <si>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</si>
  <si>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</si>
  <si>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</si>
  <si>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</si>
  <si>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</si>
  <si>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</si>
  <si>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</si>
  <si>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</si>
  <si>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</si>
  <si>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</si>
  <si>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</si>
  <si>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</si>
  <si>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</si>
  <si>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</si>
  <si>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</si>
  <si>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</si>
  <si>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</si>
  <si>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</si>
  <si>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</si>
  <si>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</si>
  <si>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</si>
  <si>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</si>
  <si>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</si>
  <si>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</si>
  <si>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</si>
  <si>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</si>
  <si>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</si>
  <si>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</si>
  <si>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</si>
  <si>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</si>
  <si>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</si>
  <si>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</si>
  <si>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</si>
  <si>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</si>
  <si>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</si>
  <si>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</si>
  <si>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</si>
  <si>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</si>
  <si>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</si>
  <si>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</si>
  <si>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</si>
  <si>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</si>
  <si>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</si>
  <si>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</si>
  <si>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</si>
  <si>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</si>
  <si>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</si>
  <si>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</si>
  <si>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</si>
  <si>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</si>
  <si>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</si>
  <si>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</si>
  <si>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</si>
  <si>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</si>
  <si>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</si>
  <si>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</si>
  <si>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</si>
  <si>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</si>
  <si>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</si>
  <si>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</si>
  <si>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</si>
  <si>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</si>
  <si>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</si>
  <si>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</si>
  <si>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</si>
  <si>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</si>
  <si>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</si>
  <si>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</si>
  <si>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</si>
  <si>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</si>
  <si>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</si>
  <si>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</si>
  <si>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</si>
  <si>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</si>
  <si>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</si>
  <si>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</si>
  <si>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</si>
  <si>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</si>
  <si>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</si>
  <si>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</si>
  <si>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</si>
  <si>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</si>
  <si>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</si>
  <si>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</si>
  <si>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</si>
  <si>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</si>
  <si>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</si>
  <si>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</si>
  <si>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</si>
  <si>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</si>
  <si>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</si>
  <si>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</si>
  <si>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</si>
  <si>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</si>
  <si>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</si>
  <si>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</si>
  <si>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</si>
  <si>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</si>
  <si>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</si>
  <si>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</si>
  <si>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</si>
  <si>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</si>
  <si>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</si>
  <si>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</si>
  <si>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</si>
  <si>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</si>
  <si>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</si>
  <si>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</si>
  <si>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</si>
  <si>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</si>
  <si>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</si>
  <si>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</si>
  <si>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</si>
  <si>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</si>
  <si>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</si>
  <si>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</si>
  <si>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</si>
  <si>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</si>
  <si>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</si>
  <si>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</si>
  <si>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</si>
  <si>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</si>
  <si>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</si>
  <si>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</si>
  <si>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</si>
  <si>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</si>
  <si>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</si>
  <si>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</si>
  <si>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</si>
  <si>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</si>
  <si>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</si>
  <si>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</si>
  <si>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</si>
  <si>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</si>
  <si>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</si>
  <si>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</si>
  <si>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</si>
  <si>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</si>
  <si>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</si>
  <si>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</si>
  <si>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</si>
  <si>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</si>
  <si>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</si>
  <si>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</si>
  <si>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</si>
  <si>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</si>
  <si>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</si>
  <si>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</si>
  <si>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</si>
  <si>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</si>
  <si>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</si>
  <si>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</si>
  <si>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</si>
  <si>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</si>
  <si>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</si>
  <si>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</si>
  <si>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</si>
  <si>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</si>
  <si>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</si>
  <si>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</si>
  <si>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</si>
  <si>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</si>
  <si>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</si>
  <si>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</si>
  <si>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</si>
  <si>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</si>
  <si>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</si>
  <si>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</si>
  <si>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</si>
  <si>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</si>
  <si>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</si>
  <si>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</si>
  <si>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</si>
  <si>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</si>
  <si>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</si>
  <si>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</si>
  <si>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</si>
  <si>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</si>
  <si>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</si>
  <si>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</si>
  <si>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</si>
  <si>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</si>
  <si>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</si>
  <si>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</si>
  <si>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</si>
  <si>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</si>
  <si>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</si>
  <si>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</si>
  <si>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</si>
  <si>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</si>
  <si>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</si>
  <si>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</si>
  <si>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</si>
  <si>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</si>
  <si>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</si>
  <si>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</si>
  <si>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</si>
  <si>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</si>
  <si>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</si>
  <si>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</si>
  <si>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</si>
  <si>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</si>
  <si>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</si>
  <si>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</si>
  <si>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</si>
  <si>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</si>
  <si>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</si>
  <si>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</si>
  <si>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</si>
  <si>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</si>
  <si>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</si>
  <si>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</si>
  <si>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</si>
  <si>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</si>
  <si>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</si>
  <si>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</si>
  <si>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</si>
  <si>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</si>
  <si>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</si>
  <si>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</si>
  <si>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</si>
  <si>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</si>
  <si>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</si>
  <si>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</si>
  <si>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</si>
  <si>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</si>
  <si>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</si>
  <si>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</si>
  <si>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</si>
  <si>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</si>
  <si>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</si>
  <si>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</si>
  <si>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</si>
  <si>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</si>
  <si>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</si>
  <si>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</si>
  <si>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</si>
  <si>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</si>
  <si>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</si>
  <si>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</si>
  <si>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</si>
  <si>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</si>
  <si>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</si>
  <si>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</si>
  <si>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</si>
  <si>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</si>
  <si>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</si>
  <si>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</si>
  <si>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</si>
  <si>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</si>
  <si>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</si>
  <si>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</si>
  <si>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</si>
  <si>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</si>
  <si>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</si>
  <si>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</si>
  <si>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</si>
  <si>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</si>
  <si>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</si>
  <si>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</si>
  <si>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</si>
  <si>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</si>
  <si>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</si>
  <si>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</si>
  <si>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</si>
  <si>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</si>
  <si>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</si>
  <si>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</si>
  <si>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</si>
  <si>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</si>
  <si>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</si>
  <si>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</si>
  <si>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</si>
  <si>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</si>
  <si>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</si>
  <si>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</si>
  <si>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</si>
  <si>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</si>
  <si>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</si>
  <si>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</si>
  <si>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</si>
  <si>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</si>
  <si>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</si>
  <si>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</si>
  <si>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</si>
  <si>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</si>
  <si>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</si>
  <si>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</si>
  <si>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</si>
  <si>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</si>
  <si>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</si>
  <si>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</si>
  <si>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</si>
  <si>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</si>
  <si>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</si>
  <si>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</si>
  <si>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</si>
  <si>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</si>
  <si>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</si>
  <si>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</si>
  <si>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</si>
  <si>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</si>
  <si>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</si>
  <si>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</si>
  <si>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</si>
  <si>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</si>
  <si>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</si>
  <si>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</si>
  <si>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</si>
  <si>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</si>
  <si>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</si>
  <si>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</si>
  <si>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</si>
  <si>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</si>
  <si>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</si>
  <si>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</si>
  <si>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</si>
  <si>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</si>
  <si>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</si>
  <si>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</si>
  <si>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</si>
  <si>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</si>
  <si>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</si>
  <si>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</si>
  <si>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</si>
  <si>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</si>
  <si>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</si>
  <si>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</si>
  <si>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</si>
  <si>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</si>
  <si>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</si>
  <si>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</si>
  <si>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</si>
  <si>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</si>
  <si>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</si>
  <si>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</si>
  <si>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</si>
  <si>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</si>
  <si>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</si>
  <si>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</si>
  <si>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</si>
  <si>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</si>
  <si>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</si>
  <si>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</si>
  <si>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</si>
  <si>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</si>
  <si>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</si>
  <si>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</si>
  <si>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</si>
  <si>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</si>
  <si>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</si>
  <si>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</si>
  <si>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</si>
  <si>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</si>
  <si>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</si>
  <si>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</si>
  <si>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</si>
  <si>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</si>
  <si>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</si>
  <si>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</si>
  <si>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</si>
  <si>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</si>
  <si>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</si>
  <si>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</si>
  <si>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</si>
  <si>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</si>
  <si>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</si>
  <si>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</si>
  <si>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</si>
  <si>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</si>
  <si>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</si>
  <si>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</si>
  <si>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</si>
  <si>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</si>
  <si>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</si>
  <si>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</si>
  <si>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</si>
  <si>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</si>
  <si>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</si>
  <si>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</si>
  <si>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</si>
  <si>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</si>
  <si>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</si>
  <si>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</si>
  <si>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</si>
  <si>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</si>
  <si>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</si>
  <si>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</si>
  <si>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</si>
  <si>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</si>
  <si>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</si>
  <si>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</si>
  <si>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</si>
  <si>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</si>
  <si>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</si>
  <si>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</si>
  <si>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</si>
  <si>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</si>
  <si>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</si>
  <si>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</si>
  <si>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</si>
  <si>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</si>
  <si>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</si>
  <si>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</si>
  <si>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</si>
  <si>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</si>
  <si>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</si>
  <si>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</si>
  <si>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</si>
  <si>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</si>
  <si>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</si>
  <si>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</si>
  <si>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</si>
  <si>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</si>
  <si>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</si>
  <si>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</si>
  <si>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</si>
  <si>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</si>
  <si>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</si>
  <si>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</si>
  <si>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</si>
  <si>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</si>
  <si>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</si>
  <si>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</si>
  <si>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</si>
  <si>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</si>
  <si>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</si>
  <si>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</si>
  <si>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</si>
  <si>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</si>
  <si>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</si>
  <si>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</si>
  <si>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</si>
  <si>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</si>
  <si>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</si>
  <si>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</si>
  <si>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</si>
  <si>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</si>
  <si>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</si>
  <si>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</si>
  <si>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</si>
  <si>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</si>
  <si>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</si>
  <si>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</si>
  <si>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</si>
  <si>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</si>
  <si>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</si>
  <si>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</si>
  <si>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</si>
  <si>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</si>
  <si>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</si>
  <si>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</si>
  <si>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</si>
  <si>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</si>
  <si>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</si>
  <si>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</si>
  <si>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</si>
  <si>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</si>
  <si>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</si>
  <si>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</si>
  <si>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</si>
  <si>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</si>
  <si>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</si>
  <si>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</si>
  <si>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</si>
  <si>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</si>
  <si>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</si>
  <si>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</si>
  <si>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</si>
  <si>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</si>
  <si>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</si>
  <si>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</si>
  <si>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</si>
  <si>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</si>
  <si>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</si>
  <si>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</si>
  <si>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</si>
  <si>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</si>
  <si>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</si>
  <si>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</si>
  <si>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</si>
  <si>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</si>
  <si>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</si>
  <si>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</si>
  <si>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</si>
  <si>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</si>
  <si>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</si>
  <si>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</si>
  <si>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</si>
  <si>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</si>
  <si>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</si>
  <si>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</si>
  <si>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</si>
  <si>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</si>
  <si>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</si>
  <si>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</si>
  <si>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</si>
  <si>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</si>
  <si>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</si>
  <si>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</si>
  <si>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</si>
  <si>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</si>
  <si>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</si>
  <si>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</si>
  <si>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</si>
  <si>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</si>
  <si>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</si>
  <si>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</si>
  <si>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</si>
  <si>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</si>
  <si>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</si>
  <si>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</si>
  <si>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</si>
  <si>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</si>
  <si>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</si>
  <si>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</si>
  <si>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</si>
  <si>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</si>
  <si>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</si>
  <si>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</si>
  <si>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</si>
  <si>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</si>
  <si>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</si>
  <si>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</si>
  <si>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</si>
  <si>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</si>
  <si>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</si>
  <si>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</si>
  <si>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</si>
  <si>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</si>
  <si>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</si>
  <si>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</si>
  <si>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</si>
  <si>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</si>
  <si>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</si>
  <si>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</si>
  <si>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</si>
  <si>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</si>
  <si>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</si>
  <si>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</si>
  <si>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</si>
  <si>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</si>
  <si>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</si>
  <si>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</si>
  <si>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</si>
  <si>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</si>
  <si>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</si>
  <si>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</si>
  <si>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</si>
  <si>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</si>
  <si>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</si>
  <si>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</si>
  <si>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</si>
  <si>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</si>
  <si>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</si>
  <si>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</si>
  <si>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</si>
  <si>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</si>
  <si>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</si>
  <si>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</si>
  <si>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</si>
  <si>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</si>
  <si>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</si>
  <si>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</si>
  <si>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</si>
  <si>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</si>
  <si>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</si>
  <si>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</si>
  <si>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</si>
  <si>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</si>
  <si>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</si>
  <si>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</si>
  <si>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</si>
  <si>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</si>
  <si>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</si>
  <si>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</si>
  <si>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</si>
  <si>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</si>
  <si>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</si>
  <si>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</si>
  <si>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</si>
  <si>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</si>
  <si>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</si>
  <si>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</si>
  <si>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</si>
  <si>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</si>
  <si>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</si>
  <si>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</si>
  <si>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</si>
  <si>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</si>
  <si>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</si>
  <si>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</si>
  <si>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</si>
  <si>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</si>
  <si>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</si>
  <si>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</si>
  <si>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</si>
  <si>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</si>
  <si>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</si>
  <si>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</si>
  <si>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</si>
  <si>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</si>
  <si>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</si>
  <si>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</si>
  <si>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</si>
  <si>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</si>
  <si>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</si>
  <si>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</si>
  <si>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</si>
  <si>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</si>
  <si>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</si>
  <si>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</si>
  <si>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</si>
  <si>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</si>
  <si>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</si>
  <si>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</si>
  <si>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</si>
  <si>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</si>
  <si>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</si>
  <si>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</si>
  <si>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</si>
  <si>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</si>
  <si>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</si>
  <si>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</si>
  <si>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</si>
  <si>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</si>
  <si>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</si>
  <si>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</si>
  <si>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</si>
  <si>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</si>
  <si>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</si>
  <si>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</si>
  <si>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</si>
  <si>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</si>
  <si>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</si>
  <si>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</si>
  <si>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</si>
  <si>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</si>
  <si>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</si>
  <si>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</si>
  <si>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</si>
  <si>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</si>
  <si>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</si>
  <si>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</si>
  <si>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</si>
  <si>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</si>
  <si>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</si>
  <si>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</si>
  <si>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</si>
  <si>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</si>
  <si>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</si>
  <si>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</si>
  <si>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</si>
  <si>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</si>
  <si>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</si>
  <si>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</si>
  <si>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</si>
  <si>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</si>
  <si>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</si>
  <si>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</si>
  <si>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</si>
  <si>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</si>
  <si>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</si>
  <si>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</si>
  <si>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</si>
  <si>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</si>
  <si>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</si>
  <si>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</si>
  <si>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</si>
  <si>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</si>
  <si>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</si>
  <si>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</si>
  <si>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</si>
  <si>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</si>
  <si>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</si>
  <si>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</si>
  <si>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</si>
  <si>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</si>
  <si>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</si>
  <si>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</si>
  <si>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</si>
  <si>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</si>
  <si>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</si>
  <si>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</si>
  <si>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</si>
  <si>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</si>
  <si>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</si>
  <si>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</si>
  <si>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</si>
  <si>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</si>
  <si>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</si>
  <si>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</si>
  <si>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</si>
  <si>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</si>
  <si>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</si>
  <si>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</si>
  <si>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</si>
  <si>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</si>
  <si>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</si>
  <si>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</si>
  <si>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</si>
  <si>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</si>
  <si>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</si>
  <si>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</si>
  <si>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</si>
  <si>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</si>
  <si>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</si>
  <si>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</si>
  <si>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</si>
  <si>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</si>
  <si>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</si>
  <si>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</si>
  <si>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</si>
  <si>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</si>
  <si>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</si>
  <si>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</si>
  <si>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</si>
  <si>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</si>
  <si>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</si>
  <si>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</si>
  <si>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</si>
  <si>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</si>
  <si>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</si>
  <si>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</si>
  <si>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</si>
  <si>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</si>
  <si>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</si>
  <si>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</si>
  <si>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</si>
  <si>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</si>
  <si>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</si>
  <si>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</si>
  <si>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</si>
  <si>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</si>
  <si>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</si>
  <si>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</si>
  <si>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</si>
  <si>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</si>
  <si>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</si>
  <si>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</si>
  <si>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</si>
  <si>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</si>
  <si>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</si>
  <si>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</si>
  <si>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</si>
  <si>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</si>
  <si>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</si>
  <si>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</si>
  <si>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</si>
  <si>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</si>
  <si>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</si>
  <si>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</si>
  <si>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</si>
  <si>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</si>
  <si>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</si>
  <si>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</si>
  <si>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</si>
  <si>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</si>
  <si>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</si>
  <si>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</si>
  <si>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</si>
  <si>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</si>
  <si>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</si>
  <si>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</si>
  <si>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</si>
  <si>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</si>
  <si>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</si>
  <si>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</si>
  <si>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</si>
  <si>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</si>
  <si>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</si>
  <si>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</si>
  <si>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</si>
  <si>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</si>
  <si>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</si>
  <si>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</si>
  <si>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</si>
  <si>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</si>
  <si>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</si>
  <si>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</si>
  <si>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</si>
  <si>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</si>
  <si>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</si>
  <si>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</si>
  <si>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</si>
  <si>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</si>
  <si>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</si>
  <si>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</si>
  <si>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</si>
  <si>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</si>
  <si>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</si>
  <si>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</si>
  <si>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</si>
  <si>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</si>
  <si>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</si>
  <si>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</si>
  <si>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</si>
  <si>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</si>
  <si>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</si>
  <si>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</si>
  <si>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</si>
  <si>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</si>
  <si>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</si>
  <si>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</si>
  <si>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</si>
  <si>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</si>
  <si>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</si>
  <si>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</si>
  <si>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</si>
  <si>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</si>
  <si>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</si>
  <si>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</si>
  <si>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</si>
  <si>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</si>
  <si>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</si>
  <si>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</si>
  <si>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</si>
  <si>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</si>
  <si>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</si>
  <si>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</si>
  <si>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</si>
  <si>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</si>
  <si>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</si>
  <si>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</si>
  <si>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</si>
  <si>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</si>
  <si>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</si>
  <si>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</si>
  <si>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</si>
  <si>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</si>
  <si>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</si>
  <si>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</si>
  <si>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</si>
  <si>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</si>
  <si>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</si>
  <si>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</si>
  <si>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</si>
  <si>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</si>
  <si>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</si>
  <si>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</si>
  <si>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</si>
  <si>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</si>
  <si>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</si>
  <si>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</si>
  <si>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</si>
  <si>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</si>
  <si>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</si>
  <si>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</si>
  <si>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</si>
  <si>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</si>
  <si>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</si>
  <si>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</si>
  <si>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</si>
  <si>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</si>
  <si>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</si>
  <si>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</si>
  <si>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</si>
  <si>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</si>
  <si>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</si>
  <si>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</si>
  <si>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</si>
  <si>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</si>
  <si>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</si>
  <si>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</si>
  <si>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</si>
  <si>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</si>
  <si>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</si>
  <si>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</si>
  <si>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</si>
  <si>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</si>
  <si>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</si>
  <si>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</si>
  <si>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</si>
  <si>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</si>
  <si>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</si>
  <si>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</si>
  <si>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</si>
  <si>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</si>
  <si>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</si>
  <si>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</si>
  <si>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</si>
  <si>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</si>
  <si>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</si>
  <si>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</si>
  <si>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</si>
  <si>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</si>
  <si>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</si>
  <si>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</si>
  <si>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</si>
  <si>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</si>
  <si>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</si>
  <si>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</si>
  <si>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</si>
  <si>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</si>
  <si>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</si>
  <si>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</si>
  <si>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</si>
  <si>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</si>
  <si>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</si>
  <si>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</si>
  <si>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</si>
  <si>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</si>
  <si>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</si>
  <si>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</si>
  <si>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</si>
  <si>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</si>
  <si>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</si>
  <si>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</si>
  <si>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</si>
  <si>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</si>
  <si>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</si>
  <si>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</si>
  <si>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</si>
  <si>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</si>
  <si>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</si>
  <si>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</si>
  <si>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</si>
  <si>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</si>
  <si>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</si>
  <si>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</si>
  <si>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</si>
  <si>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</si>
  <si>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</si>
  <si>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</si>
  <si>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</si>
  <si>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</si>
  <si>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</si>
  <si>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</si>
  <si>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</si>
  <si>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</si>
  <si>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</si>
  <si>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</si>
  <si>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</si>
  <si>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</si>
  <si>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</si>
  <si>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</si>
  <si>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</si>
  <si>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</si>
  <si>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</si>
  <si>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</si>
  <si>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</si>
  <si>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</si>
  <si>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</si>
  <si>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</si>
  <si>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</si>
  <si>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</si>
  <si>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</si>
  <si>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</si>
  <si>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</si>
  <si>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</si>
  <si>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</si>
  <si>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</si>
  <si>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</si>
  <si>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</si>
  <si>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</si>
  <si>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</si>
  <si>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</si>
  <si>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</si>
  <si>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</si>
  <si>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</si>
  <si>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</si>
  <si>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</si>
  <si>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</si>
  <si>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</si>
  <si>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</si>
  <si>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</si>
  <si>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</si>
  <si>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</si>
  <si>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</si>
  <si>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</si>
  <si>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</si>
  <si>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</si>
  <si>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</si>
  <si>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</si>
  <si>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</si>
  <si>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</si>
  <si>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</si>
  <si>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</si>
  <si>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</si>
  <si>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</si>
  <si>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</si>
  <si>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</si>
  <si>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</si>
  <si>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</si>
  <si>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</si>
  <si>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</si>
  <si>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</si>
  <si>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</si>
  <si>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</si>
  <si>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</si>
  <si>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</si>
  <si>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</si>
  <si>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</si>
  <si>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</si>
  <si>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</si>
  <si>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</si>
  <si>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</si>
  <si>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</si>
  <si>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</si>
  <si>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</si>
  <si>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</si>
  <si>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</si>
  <si>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</si>
  <si>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</si>
  <si>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</si>
  <si>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</si>
  <si>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</si>
  <si>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</si>
  <si>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</si>
  <si>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</si>
  <si>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</si>
  <si>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</si>
  <si>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</si>
  <si>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</si>
  <si>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</si>
  <si>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</si>
  <si>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</si>
  <si>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</si>
  <si>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</si>
  <si>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</si>
  <si>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</si>
  <si>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</si>
  <si>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</si>
  <si>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</si>
  <si>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</si>
  <si>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</si>
  <si>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</si>
  <si>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</si>
  <si>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</si>
  <si>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</si>
  <si>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</si>
  <si>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</si>
  <si>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</si>
  <si>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</si>
  <si>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</si>
  <si>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</si>
  <si>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</si>
  <si>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</si>
  <si>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</si>
  <si>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</si>
  <si>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</si>
  <si>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</si>
  <si>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</si>
  <si>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</si>
  <si>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</si>
  <si>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</si>
  <si>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</si>
  <si>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</si>
  <si>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</si>
  <si>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</si>
  <si>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</si>
  <si>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</si>
  <si>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</si>
  <si>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</si>
  <si>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</si>
  <si>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</si>
  <si>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</si>
  <si>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</si>
  <si>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</si>
  <si>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</si>
  <si>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</si>
  <si>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</si>
  <si>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</si>
  <si>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</si>
  <si>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</si>
  <si>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</si>
  <si>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</si>
  <si>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</si>
  <si>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</si>
  <si>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</si>
  <si>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</si>
  <si>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</si>
  <si>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</si>
  <si>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</si>
  <si>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</si>
  <si>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</si>
  <si>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</si>
  <si>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</si>
  <si>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</si>
  <si>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</si>
  <si>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</si>
  <si>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</si>
  <si>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</si>
  <si>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</si>
  <si>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</si>
  <si>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</si>
  <si>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</si>
  <si>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</si>
  <si>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</si>
  <si>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</si>
  <si>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</si>
  <si>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</si>
  <si>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</si>
  <si>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</si>
  <si>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</si>
  <si>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</si>
  <si>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</si>
  <si>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</si>
  <si>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</si>
  <si>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</si>
  <si>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</si>
  <si>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</si>
  <si>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</si>
  <si>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</si>
  <si>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</si>
  <si>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</si>
  <si>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</si>
  <si>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</si>
  <si>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</si>
  <si>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</si>
  <si>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</si>
  <si>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</si>
  <si>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</si>
  <si>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</si>
  <si>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</si>
  <si>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</si>
  <si>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</si>
  <si>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</si>
  <si>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</si>
  <si>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</si>
  <si>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</si>
  <si>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</si>
  <si>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</si>
  <si>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</si>
  <si>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</si>
  <si>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</si>
  <si>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</si>
  <si>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</si>
  <si>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</si>
  <si>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</si>
  <si>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</si>
  <si>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</si>
  <si>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</si>
  <si>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</si>
  <si>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</si>
  <si>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</si>
  <si>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</si>
  <si>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</si>
  <si>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</si>
  <si>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</si>
  <si>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</si>
  <si>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</si>
  <si>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</si>
  <si>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</si>
  <si>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</si>
  <si>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</si>
  <si>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</si>
  <si>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</si>
  <si>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</si>
  <si>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</si>
  <si>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</si>
  <si>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</si>
  <si>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</si>
  <si>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</si>
  <si>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</si>
  <si>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</si>
  <si>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</si>
  <si>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</si>
  <si>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</si>
  <si>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</si>
  <si>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</si>
  <si>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</si>
  <si>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</si>
  <si>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</si>
  <si>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</si>
  <si>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</si>
  <si>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</si>
  <si>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</si>
  <si>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</si>
  <si>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</si>
  <si>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</si>
  <si>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</si>
  <si>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</si>
  <si>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</si>
  <si>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</si>
  <si>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</si>
  <si>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</si>
  <si>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</si>
  <si>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</si>
  <si>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</si>
  <si>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</si>
  <si>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</si>
  <si>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</si>
  <si>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</si>
  <si>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</si>
  <si>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</si>
  <si>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</si>
  <si>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</si>
  <si>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</si>
  <si>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</si>
  <si>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</si>
  <si>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</si>
  <si>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</si>
  <si>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</si>
  <si>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</si>
  <si>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</si>
  <si>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</si>
  <si>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</si>
  <si>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</si>
  <si>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</si>
  <si>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</si>
  <si>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</si>
  <si>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</si>
  <si>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</si>
  <si>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</si>
  <si>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</si>
  <si>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</si>
  <si>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</si>
  <si>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</si>
  <si>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</si>
  <si>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</si>
  <si>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</si>
  <si>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</si>
  <si>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</si>
  <si>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</si>
  <si>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</si>
  <si>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</si>
  <si>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</si>
  <si>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</si>
  <si>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</si>
  <si>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</si>
  <si>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</si>
  <si>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</si>
  <si>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</si>
  <si>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</si>
  <si>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</si>
  <si>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</si>
  <si>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</si>
  <si>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</si>
  <si>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</si>
  <si>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</si>
  <si>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</si>
  <si>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</si>
  <si>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</si>
  <si>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</si>
  <si>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</si>
  <si>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</si>
  <si>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</si>
  <si>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</si>
  <si>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</si>
  <si>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</si>
  <si>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</si>
  <si>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</si>
  <si>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</si>
  <si>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</si>
  <si>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</si>
  <si>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</si>
  <si>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</si>
  <si>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</si>
  <si>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</si>
  <si>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</si>
  <si>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</si>
  <si>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</si>
  <si>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</si>
  <si>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</si>
  <si>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</si>
  <si>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</si>
  <si>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</si>
  <si>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</si>
  <si>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</si>
  <si>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</si>
  <si>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</si>
  <si>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</si>
  <si>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</si>
  <si>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</si>
  <si>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</si>
  <si>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</si>
  <si>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</si>
  <si>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</si>
  <si>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</si>
  <si>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</si>
  <si>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</si>
  <si>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</si>
  <si>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</si>
  <si>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</si>
  <si>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</si>
  <si>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</si>
  <si>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</si>
  <si>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</si>
  <si>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</si>
  <si>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</si>
  <si>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</si>
  <si>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</si>
  <si>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</si>
  <si>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</si>
  <si>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</si>
  <si>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</si>
  <si>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</si>
  <si>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</si>
  <si>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</si>
  <si>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</si>
  <si>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</si>
  <si>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</si>
  <si>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</si>
  <si>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</si>
  <si>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</si>
  <si>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</si>
  <si>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</si>
  <si>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</si>
  <si>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</si>
  <si>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</si>
  <si>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</si>
  <si>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</si>
  <si>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</si>
  <si>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</si>
  <si>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</si>
  <si>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</si>
  <si>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</si>
  <si>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</si>
  <si>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</si>
  <si>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</si>
  <si>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</si>
  <si>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</si>
  <si>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</si>
  <si>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</si>
  <si>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</si>
  <si>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</si>
  <si>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</si>
  <si>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</si>
  <si>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</si>
  <si>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</si>
  <si>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</si>
  <si>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</si>
  <si>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</si>
  <si>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</si>
  <si>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</si>
  <si>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</si>
  <si>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</si>
  <si>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</si>
  <si>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</si>
  <si>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</si>
  <si>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</si>
  <si>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</si>
  <si>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</si>
  <si>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</si>
  <si>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</si>
  <si>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</si>
  <si>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</si>
  <si>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</si>
  <si>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</si>
  <si>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</si>
  <si>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</si>
  <si>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</si>
  <si>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</si>
  <si>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</si>
  <si>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</si>
  <si>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</si>
  <si>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</si>
  <si>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</si>
  <si>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</si>
  <si>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</si>
  <si>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</si>
  <si>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</si>
  <si>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</si>
  <si>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</si>
  <si>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</si>
  <si>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</si>
  <si>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</si>
  <si>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</si>
  <si>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</si>
  <si>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</si>
  <si>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</si>
  <si>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</si>
  <si>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</si>
  <si>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</si>
  <si>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</si>
  <si>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</si>
  <si>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</si>
  <si>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</si>
  <si>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</si>
  <si>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</si>
  <si>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</si>
  <si>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</si>
  <si>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</si>
  <si>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</si>
  <si>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</si>
  <si>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</si>
  <si>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</si>
  <si>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</si>
  <si>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</si>
  <si>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</si>
  <si>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</si>
  <si>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</si>
  <si>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</si>
  <si>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</si>
  <si>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</si>
  <si>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</si>
  <si>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</si>
  <si>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</si>
  <si>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</si>
  <si>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</si>
  <si>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</si>
  <si>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</si>
  <si>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</si>
  <si>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</si>
  <si>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</si>
  <si>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</si>
  <si>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</si>
  <si>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</si>
  <si>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</si>
  <si>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</si>
  <si>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</si>
  <si>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</si>
  <si>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</si>
  <si>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</si>
  <si>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</si>
  <si>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</si>
  <si>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</si>
  <si>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</si>
  <si>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</si>
  <si>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</si>
  <si>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</si>
  <si>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</si>
  <si>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</si>
  <si>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</si>
  <si>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</si>
  <si>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</si>
  <si>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</si>
  <si>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</si>
  <si>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</si>
  <si>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</si>
  <si>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</si>
  <si>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</si>
  <si>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</si>
  <si>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</si>
  <si>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</si>
  <si>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</si>
  <si>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</si>
  <si>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</si>
  <si>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</si>
  <si>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</si>
  <si>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</si>
  <si>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</si>
  <si>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</si>
  <si>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</si>
  <si>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</si>
  <si>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</si>
  <si>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</si>
  <si>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</si>
  <si>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</si>
  <si>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</si>
  <si>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</si>
  <si>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</si>
  <si>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</si>
  <si>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</si>
  <si>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</si>
  <si>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</si>
  <si>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</si>
  <si>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</si>
  <si>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</si>
  <si>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</si>
  <si>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</si>
  <si>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</si>
  <si>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</si>
  <si>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</si>
  <si>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</si>
  <si>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</si>
  <si>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</si>
  <si>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</si>
  <si>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</si>
  <si>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</si>
  <si>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</si>
  <si>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</si>
  <si>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</si>
  <si>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</si>
  <si>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</si>
  <si>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</si>
  <si>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</si>
  <si>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</si>
  <si>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</si>
  <si>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</si>
  <si>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</si>
  <si>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</si>
  <si>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</si>
  <si>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</si>
  <si>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</si>
  <si>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</si>
  <si>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</si>
  <si>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</si>
  <si>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</si>
  <si>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</si>
  <si>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</si>
  <si>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</si>
  <si>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</si>
  <si>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</si>
  <si>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</si>
  <si>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</si>
  <si>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</si>
  <si>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</si>
  <si>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</si>
  <si>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</si>
  <si>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</si>
  <si>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</si>
  <si>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</si>
  <si>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</si>
  <si>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</si>
  <si>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</si>
  <si>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</si>
  <si>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</si>
  <si>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</si>
  <si>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</si>
  <si>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</si>
  <si>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</si>
  <si>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</si>
  <si>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</si>
  <si>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</si>
  <si>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</si>
  <si>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</si>
  <si>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</si>
  <si>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</si>
  <si>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</si>
  <si>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</si>
  <si>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</si>
  <si>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</si>
  <si>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</si>
  <si>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</si>
  <si>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</si>
  <si>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</si>
  <si>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</si>
  <si>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</si>
  <si>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</si>
  <si>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</si>
  <si>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</si>
  <si>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</si>
  <si>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</si>
  <si>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</si>
  <si>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</si>
  <si>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</si>
  <si>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</si>
  <si>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</si>
  <si>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</si>
  <si>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</si>
  <si>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</si>
  <si>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</si>
  <si>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</si>
  <si>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</si>
  <si>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</si>
  <si>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</si>
  <si>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</si>
  <si>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</si>
  <si>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</si>
  <si>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</si>
  <si>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</si>
  <si>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</si>
  <si>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</si>
  <si>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</si>
  <si>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</si>
  <si>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</si>
  <si>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</si>
  <si>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</si>
  <si>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</si>
  <si>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</si>
  <si>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</si>
  <si>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</si>
  <si>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</si>
  <si>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</si>
  <si>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</si>
  <si>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</si>
  <si>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</si>
  <si>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</si>
  <si>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</si>
  <si>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</si>
  <si>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</si>
  <si>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</si>
  <si>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</si>
  <si>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</si>
  <si>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</si>
  <si>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</si>
  <si>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</si>
  <si>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</si>
  <si>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</si>
  <si>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</si>
  <si>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</si>
  <si>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</si>
  <si>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</si>
  <si>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</si>
  <si>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</si>
  <si>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</si>
  <si>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</si>
  <si>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</si>
  <si>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</si>
  <si>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</si>
  <si>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</si>
  <si>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</si>
  <si>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</si>
  <si>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</si>
  <si>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</si>
  <si>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</si>
  <si>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</si>
  <si>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</si>
  <si>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</si>
  <si>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</si>
  <si>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</si>
  <si>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</si>
  <si>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</si>
  <si>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</si>
  <si>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</si>
  <si>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</si>
  <si>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</si>
  <si>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</si>
  <si>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</si>
  <si>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</si>
  <si>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</si>
  <si>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</si>
  <si>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</si>
  <si>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</si>
  <si>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</si>
  <si>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</si>
  <si>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</si>
  <si>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</si>
  <si>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</si>
  <si>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</si>
  <si>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</si>
  <si>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</si>
  <si>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</si>
  <si>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</si>
  <si>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</si>
  <si>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</si>
  <si>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</si>
  <si>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</si>
  <si>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</si>
  <si>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</si>
  <si>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</si>
  <si>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</si>
  <si>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</si>
  <si>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</si>
  <si>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</si>
  <si>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</si>
  <si>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</si>
  <si>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</si>
  <si>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</si>
  <si>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</si>
  <si>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</si>
  <si>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</si>
  <si>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</si>
  <si>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</si>
  <si>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</si>
  <si>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</si>
  <si>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</si>
  <si>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</si>
  <si>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</si>
  <si>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</si>
  <si>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</si>
  <si>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</si>
  <si>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</si>
  <si>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</si>
  <si>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</si>
  <si>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</si>
  <si>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</si>
  <si>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</si>
  <si>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</si>
  <si>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</si>
  <si>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</si>
  <si>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</si>
  <si>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</si>
  <si>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</si>
  <si>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</si>
  <si>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</si>
  <si>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</si>
  <si>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</si>
  <si>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</si>
  <si>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</si>
  <si>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</si>
  <si>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</si>
  <si>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</si>
  <si>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</si>
  <si>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</si>
  <si>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</si>
  <si>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</si>
  <si>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</si>
  <si>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</si>
  <si>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</si>
  <si>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</si>
  <si>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</si>
  <si>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</si>
  <si>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</si>
  <si>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</si>
  <si>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</si>
  <si>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</si>
  <si>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</si>
  <si>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</si>
  <si>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</si>
  <si>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</si>
  <si>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</si>
  <si>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</si>
  <si>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</si>
  <si>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</si>
  <si>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</si>
  <si>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</si>
  <si>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</si>
  <si>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</si>
  <si>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</si>
  <si>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</si>
  <si>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</si>
  <si>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</si>
  <si>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</si>
  <si>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</si>
  <si>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</si>
  <si>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</si>
  <si>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</si>
  <si>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</si>
  <si>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</si>
  <si>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</si>
  <si>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</si>
  <si>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</si>
  <si>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</si>
  <si>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</si>
  <si>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</si>
  <si>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</si>
  <si>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</si>
  <si>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</si>
  <si>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</si>
  <si>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</si>
  <si>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</si>
  <si>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</si>
  <si>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</si>
  <si>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</si>
  <si>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</si>
  <si>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</si>
  <si>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</si>
  <si>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</si>
  <si>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</si>
  <si>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</si>
  <si>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</si>
  <si>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</si>
  <si>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</si>
  <si>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</si>
  <si>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</si>
  <si>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</si>
  <si>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</si>
  <si>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</si>
  <si>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</si>
  <si>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</si>
  <si>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</si>
  <si>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</si>
  <si>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</si>
  <si>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</si>
  <si>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</si>
  <si>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</si>
  <si>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</si>
  <si>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</si>
  <si>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</si>
  <si>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</si>
  <si>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</si>
  <si>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</si>
  <si>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</si>
  <si>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</si>
  <si>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</si>
  <si>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</si>
  <si>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</si>
  <si>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</si>
  <si>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</si>
  <si>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</si>
  <si>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</si>
  <si>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</si>
  <si>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</si>
  <si>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</si>
  <si>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</si>
  <si>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</si>
  <si>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</si>
  <si>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</si>
  <si>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</si>
  <si>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</si>
  <si>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</si>
  <si>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</si>
  <si>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</si>
  <si>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</si>
  <si>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</si>
  <si>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</si>
  <si>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</si>
  <si>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</si>
  <si>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</si>
  <si>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</si>
  <si>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</si>
  <si>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</si>
  <si>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</si>
  <si>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</si>
  <si>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</si>
  <si>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</si>
  <si>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</si>
  <si>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</si>
  <si>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</si>
  <si>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</si>
  <si>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</si>
  <si>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</si>
  <si>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</si>
  <si>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</si>
  <si>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</si>
  <si>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</si>
  <si>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</si>
  <si>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</si>
  <si>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</si>
  <si>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</si>
  <si>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</si>
  <si>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</si>
  <si>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</si>
  <si>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</si>
  <si>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</si>
  <si>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</si>
  <si>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</si>
  <si>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</si>
  <si>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</si>
  <si>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</si>
  <si>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</si>
  <si>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</si>
  <si>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</si>
  <si>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</si>
  <si>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</si>
  <si>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</si>
  <si>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</si>
  <si>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</si>
  <si>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</si>
  <si>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</si>
  <si>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</si>
  <si>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</si>
  <si>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</si>
  <si>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</si>
  <si>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</si>
  <si>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</si>
  <si>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</si>
  <si>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</si>
  <si>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</si>
  <si>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</si>
  <si>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</si>
  <si>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</si>
  <si>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</si>
  <si>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</si>
  <si>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</si>
  <si>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</si>
  <si>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</si>
  <si>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</si>
  <si>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</si>
  <si>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</si>
  <si>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</si>
  <si>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</si>
  <si>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</si>
  <si>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</si>
  <si>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</si>
  <si>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</si>
  <si>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</si>
  <si>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</si>
  <si>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</si>
  <si>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</si>
  <si>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</si>
  <si>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</si>
  <si>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</si>
  <si>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</si>
  <si>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</si>
  <si>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</si>
  <si>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</si>
  <si>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</si>
  <si>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</si>
  <si>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</si>
  <si>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</si>
  <si>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</si>
  <si>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</si>
  <si>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</si>
  <si>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</si>
  <si>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</si>
  <si>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</si>
  <si>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</si>
  <si>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</si>
  <si>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</si>
  <si>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</si>
  <si>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</si>
  <si>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</si>
  <si>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</si>
  <si>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</si>
  <si>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</si>
  <si>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</si>
  <si>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</si>
  <si>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</si>
  <si>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</si>
  <si>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</si>
  <si>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</si>
  <si>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</si>
  <si>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</si>
  <si>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</si>
  <si>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</si>
  <si>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</si>
  <si>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</si>
  <si>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</si>
  <si>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</si>
  <si>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</si>
  <si>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</si>
  <si>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</si>
  <si>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</si>
  <si>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</si>
  <si>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</si>
  <si>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</si>
  <si>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</si>
  <si>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</si>
  <si>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</si>
  <si>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</si>
  <si>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</si>
  <si>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</si>
  <si>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</si>
  <si>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</si>
  <si>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</si>
  <si>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</si>
  <si>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</si>
  <si>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</si>
  <si>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</si>
  <si>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</si>
  <si>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</si>
  <si>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</si>
  <si>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</si>
  <si>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</si>
  <si>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</si>
  <si>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</si>
  <si>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</si>
  <si>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</si>
  <si>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</si>
  <si>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</si>
  <si>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</si>
  <si>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</si>
  <si>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</si>
  <si>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</si>
  <si>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</si>
  <si>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</si>
  <si>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</si>
  <si>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</si>
  <si>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</si>
  <si>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</si>
  <si>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</si>
  <si>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</si>
  <si>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</si>
  <si>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</si>
  <si>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</si>
  <si>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</si>
  <si>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</si>
  <si>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</si>
  <si>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</si>
  <si>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</si>
  <si>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</si>
  <si>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</si>
  <si>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</si>
  <si>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</si>
  <si>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</si>
  <si>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</si>
  <si>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</si>
  <si>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</si>
  <si>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</si>
  <si>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</si>
  <si>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</si>
  <si>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</si>
  <si>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</si>
  <si>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</si>
  <si>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</si>
  <si>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</si>
  <si>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</si>
  <si>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</si>
  <si>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</si>
  <si>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</si>
  <si>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</si>
  <si>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</si>
  <si>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</si>
  <si>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</si>
  <si>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</si>
  <si>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</si>
  <si>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</si>
  <si>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</si>
  <si>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</si>
  <si>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</si>
  <si>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</si>
  <si>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</si>
  <si>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</si>
  <si>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</si>
  <si>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</si>
  <si>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</si>
  <si>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</si>
  <si>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</si>
  <si>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</si>
  <si>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</si>
  <si>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</si>
  <si>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</si>
  <si>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</si>
  <si>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</si>
  <si>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</si>
  <si>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</si>
  <si>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</si>
  <si>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</si>
  <si>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</si>
  <si>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</si>
  <si>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</si>
  <si>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</si>
  <si>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</si>
  <si>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</si>
  <si>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</si>
  <si>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</si>
  <si>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</si>
  <si>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</si>
  <si>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</si>
  <si>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</si>
  <si>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</si>
  <si>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</si>
  <si>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</si>
  <si>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</si>
  <si>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</si>
  <si>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</si>
  <si>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</si>
  <si>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</si>
  <si>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</si>
  <si>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</si>
  <si>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</si>
  <si>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</si>
  <si>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</si>
  <si>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</si>
  <si>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</si>
  <si>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</si>
  <si>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</si>
  <si>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</si>
  <si>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</si>
  <si>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</si>
  <si>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</si>
  <si>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</si>
  <si>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</si>
  <si>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</si>
  <si>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</si>
  <si>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</si>
  <si>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</si>
  <si>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</si>
  <si>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</si>
  <si>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</si>
  <si>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</si>
  <si>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</si>
  <si>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</si>
  <si>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</si>
  <si>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</si>
  <si>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</si>
  <si>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</si>
  <si>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</si>
  <si>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</si>
  <si>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</si>
  <si>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</si>
  <si>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</si>
  <si>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</si>
  <si>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</si>
  <si>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</si>
  <si>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</si>
  <si>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</si>
  <si>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</si>
  <si>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</si>
  <si>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</si>
  <si>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</si>
  <si>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</si>
  <si>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</si>
  <si>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</si>
  <si>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</si>
  <si>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</si>
  <si>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</si>
  <si>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</si>
  <si>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</si>
  <si>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</si>
  <si>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</si>
  <si>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</si>
  <si>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</si>
  <si>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</si>
  <si>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</si>
  <si>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</si>
  <si>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</si>
  <si>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</si>
  <si>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</si>
  <si>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</si>
  <si>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</si>
  <si>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</si>
  <si>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</si>
  <si>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</si>
  <si>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</si>
  <si>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</si>
  <si>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</si>
  <si>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</si>
  <si>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</si>
  <si>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</si>
  <si>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</si>
  <si>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</si>
  <si>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</si>
  <si>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</si>
  <si>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</si>
  <si>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</si>
  <si>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</si>
  <si>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</si>
  <si>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</si>
  <si>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</si>
  <si>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</si>
  <si>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</si>
  <si>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</si>
  <si>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</si>
  <si>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</si>
  <si>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</si>
  <si>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</si>
  <si>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</si>
  <si>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</si>
  <si>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</si>
  <si>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</si>
  <si>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</si>
  <si>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</si>
  <si>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</si>
  <si>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</si>
  <si>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</si>
  <si>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</si>
  <si>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</si>
  <si>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</si>
  <si>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</si>
  <si>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</si>
  <si>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</si>
  <si>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</si>
  <si>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</si>
  <si>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</si>
  <si>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</si>
  <si>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</si>
  <si>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</si>
  <si>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</si>
  <si>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</si>
  <si>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</si>
  <si>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</si>
  <si>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</si>
  <si>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</si>
  <si>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</si>
  <si>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</si>
  <si>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</si>
  <si>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</si>
  <si>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</si>
  <si>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</si>
  <si>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</si>
  <si>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</si>
  <si>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</si>
  <si>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</si>
  <si>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</si>
  <si>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</si>
  <si>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</si>
  <si>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</si>
  <si>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</si>
  <si>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</si>
  <si>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</si>
  <si>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</si>
  <si>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</si>
  <si>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</si>
  <si>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</si>
  <si>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</si>
  <si>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</si>
  <si>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</si>
  <si>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</si>
  <si>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</si>
  <si>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</si>
  <si>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</si>
  <si>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</si>
  <si>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</si>
  <si>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</si>
  <si>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</si>
  <si>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</si>
  <si>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</si>
  <si>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</si>
  <si>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</si>
  <si>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</si>
  <si>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</si>
  <si>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</si>
  <si>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</si>
  <si>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</si>
  <si>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</si>
  <si>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</si>
  <si>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</si>
  <si>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</si>
  <si>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</si>
  <si>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</si>
  <si>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</si>
  <si>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</si>
  <si>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</si>
  <si>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</si>
  <si>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</si>
  <si>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</si>
  <si>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</si>
  <si>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</si>
  <si>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</si>
  <si>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</si>
  <si>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</si>
  <si>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</si>
  <si>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</si>
  <si>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</si>
  <si>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</si>
  <si>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</si>
  <si>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</si>
  <si>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</si>
  <si>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</si>
  <si>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</si>
  <si>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</si>
  <si>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</si>
  <si>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</si>
  <si>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</si>
  <si>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</si>
  <si>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</si>
  <si>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</si>
  <si>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</si>
  <si>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</si>
  <si>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</si>
  <si>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</si>
  <si>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</si>
  <si>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</si>
  <si>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</si>
  <si>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</si>
  <si>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</si>
  <si>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</si>
  <si>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</si>
  <si>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</si>
  <si>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</si>
  <si>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</si>
  <si>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</si>
  <si>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</si>
  <si>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</si>
  <si>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</si>
  <si>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</si>
  <si>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</si>
  <si>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</si>
  <si>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</si>
  <si>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</si>
  <si>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</si>
  <si>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</si>
  <si>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</si>
  <si>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</si>
  <si>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</si>
  <si>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</si>
  <si>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</si>
  <si>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</si>
  <si>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</si>
  <si>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</si>
  <si>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</si>
  <si>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</si>
  <si>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</si>
  <si>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</si>
  <si>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</si>
  <si>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</si>
  <si>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</si>
  <si>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</si>
  <si>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</si>
  <si>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</si>
  <si>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</si>
  <si>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</si>
  <si>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</si>
  <si>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</si>
  <si>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</si>
  <si>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</si>
  <si>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</si>
  <si>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</si>
  <si>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</si>
  <si>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</si>
  <si>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</si>
  <si>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</si>
  <si>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</si>
  <si>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</si>
  <si>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</si>
  <si>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</si>
  <si>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</si>
  <si>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</si>
  <si>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</si>
  <si>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</si>
  <si>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</si>
  <si>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</si>
  <si>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</si>
  <si>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</si>
  <si>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</si>
  <si>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</si>
  <si>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</si>
  <si>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</si>
  <si>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</si>
  <si>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</si>
  <si>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</si>
  <si>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</si>
  <si>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</si>
  <si>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</si>
  <si>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</si>
  <si>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</si>
  <si>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</si>
  <si>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</si>
  <si>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</si>
  <si>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</si>
  <si>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</si>
  <si>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</si>
  <si>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</si>
  <si>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</si>
  <si>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</si>
  <si>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</si>
  <si>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</si>
  <si>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</si>
  <si>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</si>
  <si>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</si>
  <si>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</si>
  <si>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</si>
  <si>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</si>
  <si>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</si>
  <si>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</si>
  <si>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</si>
  <si>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</si>
  <si>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</si>
  <si>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</si>
  <si>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</si>
  <si>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</si>
  <si>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</si>
  <si>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</si>
  <si>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</si>
  <si>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</si>
  <si>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</si>
  <si>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</si>
  <si>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</si>
  <si>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</si>
  <si>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</si>
  <si>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</si>
  <si>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</si>
  <si>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</si>
  <si>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</si>
  <si>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</si>
  <si>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</si>
  <si>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</si>
  <si>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</si>
  <si>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</si>
  <si>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</si>
  <si>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</si>
  <si>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</si>
  <si>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</si>
  <si>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</si>
  <si>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</si>
  <si>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</si>
  <si>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</si>
  <si>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</si>
  <si>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</si>
  <si>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</si>
  <si>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</si>
  <si>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</si>
  <si>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</si>
  <si>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</si>
  <si>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</si>
  <si>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</si>
  <si>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</si>
  <si>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</si>
  <si>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</si>
  <si>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</si>
  <si>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</si>
  <si>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</si>
  <si>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</si>
  <si>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</si>
  <si>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</si>
  <si>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</si>
  <si>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</si>
  <si>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</si>
  <si>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</si>
  <si>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</si>
  <si>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</si>
  <si>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</si>
  <si>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</si>
  <si>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</si>
  <si>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</si>
  <si>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</si>
  <si>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</si>
  <si>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</si>
  <si>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</si>
  <si>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</si>
  <si>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</si>
  <si>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</si>
  <si>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</si>
  <si>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</si>
  <si>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</si>
  <si>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</si>
  <si>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</si>
  <si>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</si>
  <si>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</si>
  <si>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</si>
  <si>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</si>
  <si>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</si>
  <si>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</si>
  <si>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</si>
  <si>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</si>
  <si>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</si>
  <si>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</si>
  <si>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</si>
  <si>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</si>
  <si>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</si>
  <si>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</si>
  <si>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</si>
  <si>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</si>
  <si>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</si>
  <si>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</si>
  <si>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</si>
  <si>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</si>
  <si>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</si>
  <si>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</si>
  <si>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</si>
  <si>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</si>
  <si>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</si>
  <si>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</si>
  <si>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</si>
  <si>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</si>
  <si>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</si>
  <si>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</si>
  <si>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</si>
  <si>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</si>
  <si>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</si>
  <si>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</si>
  <si>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</si>
  <si>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</si>
  <si>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</si>
  <si>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</si>
  <si>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</si>
  <si>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</si>
  <si>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</si>
  <si>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</si>
  <si>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</si>
  <si>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</si>
  <si>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</si>
  <si>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</si>
  <si>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</si>
  <si>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</si>
  <si>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</si>
  <si>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</si>
  <si>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</si>
  <si>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</si>
  <si>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</si>
  <si>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</si>
  <si>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</si>
  <si>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</si>
  <si>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</si>
  <si>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</si>
  <si>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</si>
  <si>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</si>
  <si>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</si>
  <si>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</si>
  <si>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</si>
  <si>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</si>
  <si>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</si>
  <si>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</si>
  <si>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</si>
  <si>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</si>
  <si>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</si>
  <si>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</si>
  <si>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</si>
  <si>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</si>
  <si>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</si>
  <si>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</si>
  <si>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</si>
  <si>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</si>
  <si>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</si>
  <si>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</si>
  <si>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</si>
  <si>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</si>
  <si>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</si>
  <si>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</si>
  <si>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</si>
  <si>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</si>
  <si>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</si>
  <si>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</si>
  <si>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</si>
  <si>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</si>
  <si>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</si>
  <si>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</si>
  <si>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</si>
  <si>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</si>
  <si>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</si>
  <si>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</si>
  <si>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</si>
  <si>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</si>
  <si>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</si>
  <si>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</si>
  <si>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</si>
  <si>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</si>
  <si>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</si>
  <si>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</si>
  <si>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</si>
  <si>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</si>
  <si>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</si>
  <si>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</si>
  <si>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</si>
  <si>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</si>
  <si>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</si>
  <si>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</si>
  <si>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</si>
  <si>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</si>
  <si>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</si>
  <si>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</si>
  <si>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</si>
  <si>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</si>
  <si>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</si>
  <si>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</si>
  <si>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</si>
  <si>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</si>
  <si>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</si>
  <si>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</si>
  <si>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</si>
  <si>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</si>
  <si>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</si>
  <si>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</si>
  <si>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</si>
  <si>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</si>
  <si>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</si>
  <si>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</si>
  <si>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</si>
  <si>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</si>
  <si>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</si>
  <si>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</si>
  <si>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</si>
  <si>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</si>
  <si>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</si>
  <si>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</si>
  <si>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</si>
  <si>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</si>
  <si>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</si>
  <si>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</si>
  <si>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</si>
  <si>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</si>
  <si>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</si>
  <si>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</si>
  <si>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</si>
  <si>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</si>
  <si>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</si>
  <si>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</si>
  <si>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</si>
  <si>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</si>
  <si>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</si>
  <si>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</si>
  <si>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</si>
  <si>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</si>
  <si>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</si>
  <si>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</si>
  <si>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</si>
  <si>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</si>
  <si>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</si>
  <si>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</si>
  <si>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</si>
  <si>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</si>
  <si>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</si>
  <si>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</si>
  <si>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</si>
  <si>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</si>
  <si>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</si>
  <si>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</si>
  <si>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</si>
  <si>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</si>
  <si>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</si>
  <si>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</si>
  <si>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</si>
  <si>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</si>
  <si>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</si>
  <si>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</si>
  <si>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</si>
  <si>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</si>
  <si>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</si>
  <si>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</si>
  <si>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</si>
  <si>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</si>
  <si>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</si>
  <si>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</si>
  <si>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</si>
  <si>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</si>
  <si>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</si>
  <si>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</si>
  <si>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</si>
  <si>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</si>
  <si>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</si>
  <si>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</si>
  <si>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</si>
  <si>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</si>
  <si>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</si>
  <si>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</si>
  <si>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</si>
  <si>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</si>
  <si>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</si>
  <si>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</si>
  <si>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</si>
  <si>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</si>
  <si>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</si>
  <si>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</si>
  <si>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</si>
  <si>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</si>
  <si>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</si>
  <si>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</si>
  <si>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</si>
  <si>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</si>
  <si>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</si>
  <si>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</si>
  <si>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</si>
  <si>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</si>
  <si>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</si>
  <si>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</si>
  <si>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</si>
  <si>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</si>
  <si>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</si>
  <si>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</si>
  <si>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</si>
  <si>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</si>
  <si>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</si>
  <si>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</si>
  <si>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</si>
  <si>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</si>
  <si>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</si>
  <si>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</si>
  <si>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</si>
  <si>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</si>
  <si>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</si>
  <si>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</si>
  <si>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</si>
  <si>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</si>
  <si>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</si>
  <si>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</si>
  <si>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</si>
  <si>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</si>
  <si>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</si>
  <si>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</si>
  <si>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</si>
  <si>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</si>
  <si>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</si>
  <si>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</si>
  <si>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</si>
  <si>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</si>
  <si>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</si>
  <si>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</si>
  <si>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</si>
  <si>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</si>
  <si>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</si>
  <si>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</si>
  <si>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</si>
  <si>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</si>
  <si>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</si>
  <si>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</si>
  <si>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</si>
  <si>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</si>
  <si>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</si>
  <si>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</si>
  <si>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</si>
  <si>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</si>
  <si>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</si>
  <si>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</si>
  <si>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</si>
  <si>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</si>
  <si>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</si>
  <si>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</si>
  <si>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</si>
  <si>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</si>
  <si>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</si>
  <si>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</si>
  <si>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</si>
  <si>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</si>
  <si>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</si>
  <si>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</si>
  <si>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</si>
  <si>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</si>
  <si>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</si>
  <si>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</si>
  <si>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</si>
  <si>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</si>
  <si>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</si>
  <si>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</si>
  <si>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</si>
  <si>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</si>
  <si>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</si>
  <si>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</si>
  <si>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</si>
  <si>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</si>
  <si>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</si>
  <si>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</si>
  <si>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</si>
  <si>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</si>
  <si>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</si>
  <si>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</si>
  <si>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</si>
  <si>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</si>
  <si>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</si>
  <si>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</si>
  <si>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</si>
  <si>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</si>
  <si>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</si>
  <si>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</si>
  <si>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</si>
  <si>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</si>
  <si>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</si>
  <si>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</si>
  <si>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</si>
  <si>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</si>
  <si>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</si>
  <si>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</si>
  <si>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</si>
  <si>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</si>
  <si>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</si>
  <si>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</si>
  <si>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</si>
  <si>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</si>
  <si>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</si>
  <si>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</si>
  <si>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</si>
  <si>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</si>
  <si>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</si>
  <si>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</si>
  <si>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</si>
  <si>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</si>
  <si>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</si>
  <si>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</si>
  <si>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</si>
  <si>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</si>
  <si>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</si>
  <si>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</si>
  <si>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</si>
  <si>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</si>
  <si>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</si>
  <si>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</si>
  <si>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</si>
  <si>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</si>
  <si>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</si>
  <si>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</si>
  <si>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</si>
  <si>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</si>
  <si>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</si>
  <si>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</si>
  <si>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</si>
  <si>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</si>
  <si>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</si>
  <si>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</si>
  <si>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</si>
  <si>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</si>
  <si>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</si>
  <si>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</si>
  <si>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</si>
  <si>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</si>
  <si>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</si>
  <si>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</si>
  <si>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</si>
  <si>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</si>
  <si>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</si>
  <si>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</si>
  <si>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</si>
  <si>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</si>
  <si>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</si>
  <si>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</si>
  <si>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</si>
  <si>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</si>
  <si>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</si>
  <si>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</si>
  <si>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</si>
  <si>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</si>
  <si>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</si>
  <si>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</si>
  <si>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</si>
  <si>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</si>
  <si>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</si>
  <si>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</si>
  <si>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</si>
  <si>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</si>
  <si>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</si>
  <si>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</si>
  <si>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</si>
  <si>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</si>
  <si>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</si>
  <si>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</si>
  <si>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</si>
  <si>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</si>
  <si>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</si>
  <si>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</si>
  <si>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</si>
  <si>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</si>
  <si>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</si>
  <si>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</si>
  <si>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</si>
  <si>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</si>
  <si>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</si>
  <si>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</si>
  <si>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</si>
  <si>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</si>
  <si>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</si>
  <si>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</si>
  <si>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</si>
  <si>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</si>
  <si>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</si>
  <si>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</si>
  <si>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</si>
  <si>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</si>
  <si>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</si>
  <si>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</si>
  <si>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</si>
  <si>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</si>
  <si>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</si>
  <si>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</si>
  <si>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</si>
  <si>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</si>
  <si>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</si>
  <si>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</si>
  <si>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</si>
  <si>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</si>
  <si>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</si>
  <si>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</si>
  <si>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</si>
  <si>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</si>
  <si>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</si>
  <si>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</si>
  <si>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</si>
  <si>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</si>
  <si>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</si>
  <si>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</si>
  <si>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</si>
  <si>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</si>
  <si>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</si>
  <si>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</si>
  <si>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</si>
  <si>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</si>
  <si>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</si>
  <si>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</si>
  <si>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</si>
  <si>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</si>
  <si>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</si>
  <si>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</si>
  <si>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</si>
  <si>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</si>
  <si>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</si>
  <si>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</si>
  <si>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</si>
  <si>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</si>
  <si>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</si>
  <si>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</si>
  <si>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</si>
  <si>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</si>
  <si>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</si>
  <si>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</si>
  <si>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</si>
  <si>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</si>
  <si>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</si>
  <si>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</si>
  <si>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</si>
  <si>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</si>
  <si>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</si>
  <si>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</si>
  <si>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</si>
  <si>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</si>
  <si>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</si>
  <si>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</si>
  <si>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</si>
  <si>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</si>
  <si>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</si>
  <si>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</si>
  <si>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</si>
  <si>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</si>
  <si>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</si>
  <si>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</si>
  <si>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</si>
  <si>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</si>
  <si>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</si>
  <si>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</si>
  <si>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</si>
  <si>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</si>
  <si>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</si>
  <si>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</si>
  <si>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</si>
  <si>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</si>
  <si>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</si>
  <si>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</si>
  <si>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</si>
  <si>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</si>
  <si>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</si>
  <si>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</si>
  <si>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</si>
  <si>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</si>
  <si>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</si>
  <si>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</si>
  <si>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</si>
  <si>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</si>
  <si>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</si>
  <si>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</si>
  <si>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</si>
  <si>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</si>
  <si>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</si>
  <si>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</si>
  <si>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</si>
  <si>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</si>
  <si>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</si>
  <si>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</si>
  <si>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</si>
  <si>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</si>
  <si>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</si>
  <si>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</si>
  <si>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</si>
  <si>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</si>
  <si>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</si>
  <si>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</si>
  <si>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</si>
  <si>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</si>
  <si>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</si>
  <si>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</si>
  <si>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</si>
  <si>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</si>
  <si>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</si>
  <si>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</si>
  <si>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</si>
  <si>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</si>
  <si>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</si>
  <si>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</si>
  <si>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</si>
  <si>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</si>
  <si>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</si>
  <si>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</si>
  <si>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</si>
  <si>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</si>
  <si>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</si>
  <si>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</si>
  <si>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</si>
  <si>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</si>
  <si>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</si>
  <si>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</si>
  <si>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</si>
  <si>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</si>
  <si>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</si>
  <si>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</si>
  <si>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</si>
  <si>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</si>
  <si>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</si>
  <si>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</si>
  <si>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</si>
  <si>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</si>
  <si>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</si>
  <si>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</si>
  <si>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</si>
  <si>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</si>
  <si>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</si>
  <si>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</si>
  <si>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</si>
  <si>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</si>
  <si>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</si>
  <si>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</si>
  <si>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</si>
  <si>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</si>
  <si>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</si>
  <si>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</si>
  <si>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</si>
  <si>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</si>
  <si>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</si>
  <si>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</si>
  <si>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</si>
  <si>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</si>
  <si>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</si>
  <si>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</si>
  <si>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</si>
  <si>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</si>
  <si>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</si>
  <si>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</si>
  <si>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</si>
  <si>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</si>
  <si>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</si>
  <si>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</si>
  <si>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</si>
  <si>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</si>
  <si>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</si>
  <si>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</si>
  <si>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</si>
  <si>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</si>
  <si>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</si>
  <si>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</si>
  <si>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</si>
  <si>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</si>
  <si>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</si>
  <si>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</si>
  <si>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</si>
  <si>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</si>
  <si>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</si>
  <si>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</si>
  <si>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</si>
  <si>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</si>
  <si>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</si>
  <si>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</si>
  <si>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</si>
  <si>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</si>
  <si>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</si>
  <si>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</si>
  <si>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</si>
  <si>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</si>
  <si>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</si>
  <si>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</si>
  <si>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</si>
  <si>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</si>
  <si>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</si>
  <si>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</si>
  <si>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</si>
  <si>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</si>
  <si>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</si>
  <si>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</si>
  <si>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</si>
  <si>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</si>
  <si>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</si>
  <si>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</si>
  <si>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</si>
  <si>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</si>
  <si>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</si>
  <si>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</si>
  <si>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</si>
  <si>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</si>
  <si>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</si>
  <si>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</si>
  <si>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</si>
  <si>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</si>
  <si>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</si>
  <si>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</si>
  <si>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</si>
  <si>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</si>
  <si>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</si>
  <si>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</si>
  <si>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</si>
  <si>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</si>
  <si>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</si>
  <si>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</si>
  <si>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</si>
  <si>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</si>
  <si>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</si>
  <si>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</si>
  <si>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</si>
  <si>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</si>
  <si>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</si>
  <si>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</si>
  <si>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</si>
  <si>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</si>
  <si>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</si>
  <si>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</si>
  <si>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</si>
  <si>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</si>
  <si>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</si>
  <si>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</si>
  <si>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</si>
  <si>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</si>
  <si>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</si>
  <si>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</si>
  <si>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</si>
  <si>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</si>
  <si>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</si>
  <si>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</si>
  <si>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</si>
  <si>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</si>
  <si>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</si>
  <si>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</si>
  <si>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</si>
  <si>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</si>
  <si>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</si>
  <si>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</si>
  <si>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</si>
  <si>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</si>
  <si>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</si>
  <si>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</si>
  <si>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</si>
  <si>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</si>
  <si>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</si>
  <si>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</si>
  <si>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</si>
  <si>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</si>
  <si>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</si>
  <si>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</si>
  <si>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</si>
  <si>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</si>
  <si>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</si>
  <si>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</si>
  <si>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</si>
  <si>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</si>
  <si>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</si>
  <si>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</si>
  <si>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</si>
  <si>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</si>
  <si>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</si>
  <si>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</si>
  <si>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</si>
  <si>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</si>
  <si>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</si>
  <si>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</si>
  <si>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</si>
  <si>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</si>
  <si>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</si>
  <si>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</si>
  <si>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</si>
  <si>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</si>
  <si>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</si>
  <si>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</si>
  <si>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</si>
  <si>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</si>
  <si>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</si>
  <si>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</si>
  <si>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</si>
  <si>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</si>
  <si>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</si>
  <si>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</si>
  <si>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</si>
  <si>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</si>
  <si>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</si>
  <si>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</si>
  <si>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</si>
  <si>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</si>
  <si>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</si>
  <si>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</si>
  <si>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</si>
  <si>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</si>
  <si>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</si>
  <si>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</si>
  <si>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</si>
  <si>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</si>
  <si>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</si>
  <si>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</si>
  <si>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</si>
  <si>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</si>
  <si>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</si>
  <si>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</si>
  <si>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</si>
  <si>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</si>
  <si>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</si>
  <si>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</si>
  <si>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</si>
  <si>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</si>
  <si>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</si>
  <si>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</si>
  <si>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</si>
  <si>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</si>
  <si>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</si>
  <si>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</si>
  <si>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</si>
  <si>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</si>
  <si>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</si>
  <si>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</si>
  <si>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</si>
  <si>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</si>
  <si>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</si>
  <si>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</si>
  <si>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</si>
  <si>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</si>
  <si>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</si>
  <si>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</si>
  <si>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</si>
  <si>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</si>
  <si>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</si>
  <si>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</si>
  <si>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</si>
  <si>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</si>
  <si>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</si>
  <si>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</si>
  <si>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</si>
  <si>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</si>
  <si>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</si>
  <si>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</si>
  <si>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</si>
  <si>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</si>
  <si>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</si>
  <si>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</si>
  <si>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</si>
  <si>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</si>
  <si>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</si>
  <si>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</si>
  <si>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</si>
  <si>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</si>
  <si>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</si>
  <si>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</si>
  <si>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</si>
  <si>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</si>
  <si>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</si>
  <si>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</si>
  <si>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</si>
  <si>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</si>
  <si>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</si>
  <si>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</si>
  <si>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</si>
  <si>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</si>
  <si>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</si>
  <si>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</si>
  <si>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</si>
  <si>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</si>
  <si>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</si>
  <si>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</si>
  <si>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</si>
  <si>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</si>
  <si>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</si>
  <si>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</si>
  <si>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</si>
  <si>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</si>
  <si>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</si>
  <si>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</si>
  <si>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</si>
  <si>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</si>
  <si>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</si>
  <si>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</si>
  <si>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</si>
  <si>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</si>
  <si>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</si>
  <si>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</si>
  <si>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</si>
  <si>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</si>
  <si>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</si>
  <si>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</si>
  <si>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</si>
  <si>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</si>
  <si>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</si>
  <si>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</si>
  <si>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</si>
  <si>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</si>
  <si>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</si>
  <si>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</si>
  <si>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</si>
  <si>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</si>
  <si>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</si>
  <si>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</si>
  <si>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</si>
  <si>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</si>
  <si>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</si>
  <si>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</si>
  <si>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</si>
  <si>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</si>
  <si>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</si>
  <si>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</si>
  <si>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</si>
  <si>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</si>
  <si>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</si>
  <si>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</si>
  <si>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</si>
  <si>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</si>
  <si>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</si>
  <si>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</si>
  <si>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</si>
  <si>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</si>
  <si>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</si>
  <si>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</si>
  <si>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</si>
  <si>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</si>
  <si>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</si>
  <si>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</si>
  <si>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</si>
  <si>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</si>
  <si>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</si>
  <si>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</si>
  <si>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</si>
  <si>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</si>
  <si>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</si>
  <si>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</si>
  <si>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</si>
  <si>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</si>
  <si>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</si>
  <si>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</si>
  <si>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</si>
  <si>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</si>
  <si>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</si>
  <si>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</si>
  <si>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</si>
  <si>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</si>
  <si>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</si>
  <si>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</si>
  <si>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</si>
  <si>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</si>
  <si>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</si>
  <si>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</si>
  <si>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</si>
  <si>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</si>
  <si>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</si>
  <si>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</si>
  <si>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</si>
  <si>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</si>
  <si>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</si>
  <si>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</si>
  <si>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</si>
  <si>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</si>
  <si>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</si>
  <si>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</si>
  <si>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</si>
  <si>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</si>
  <si>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</si>
  <si>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</si>
  <si>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</si>
  <si>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</si>
  <si>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</si>
  <si>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</si>
  <si>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</si>
  <si>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</si>
  <si>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</si>
  <si>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</si>
  <si>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</si>
  <si>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</si>
  <si>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</si>
  <si>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</si>
  <si>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</si>
  <si>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</si>
  <si>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</si>
  <si>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</si>
  <si>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</si>
  <si>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</si>
  <si>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</si>
  <si>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</si>
  <si>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</si>
  <si>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</si>
  <si>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</si>
  <si>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</si>
  <si>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</si>
  <si>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</si>
  <si>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</si>
  <si>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</si>
  <si>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</si>
  <si>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</si>
  <si>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</si>
  <si>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</si>
  <si>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</si>
  <si>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</si>
  <si>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</si>
  <si>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</si>
  <si>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</si>
  <si>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</si>
  <si>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</si>
  <si>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</si>
  <si>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</si>
  <si>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</si>
  <si>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</si>
  <si>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</si>
  <si>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</si>
  <si>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</si>
  <si>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</si>
  <si>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</si>
  <si>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</si>
  <si>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</si>
  <si>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</si>
  <si>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</si>
  <si>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</si>
  <si>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</si>
  <si>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</si>
  <si>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</si>
  <si>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</si>
  <si>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</si>
  <si>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</si>
  <si>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</si>
  <si>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</si>
  <si>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</si>
  <si>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</si>
  <si>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</si>
  <si>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</si>
  <si>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</si>
  <si>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</si>
  <si>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</si>
  <si>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</si>
  <si>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</si>
  <si>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</si>
  <si>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</si>
  <si>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</si>
  <si>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</si>
  <si>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</si>
  <si>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</si>
  <si>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</si>
  <si>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</si>
  <si>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</si>
  <si>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</si>
  <si>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</si>
  <si>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</si>
  <si>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</si>
  <si>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</si>
  <si>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</si>
  <si>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</si>
  <si>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</si>
  <si>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</si>
  <si>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</si>
  <si>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</si>
  <si>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</si>
  <si>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</si>
  <si>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</si>
  <si>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</si>
  <si>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</si>
  <si>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</si>
  <si>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</si>
  <si>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</si>
  <si>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</si>
  <si>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</si>
  <si>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</si>
  <si>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</si>
  <si>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</si>
  <si>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</si>
  <si>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</si>
  <si>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</si>
  <si>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</si>
  <si>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</si>
  <si>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</si>
  <si>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</si>
  <si>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</si>
  <si>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</si>
  <si>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</si>
  <si>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</si>
  <si>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</si>
  <si>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</si>
  <si>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</si>
  <si>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</si>
  <si>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</si>
  <si>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</si>
  <si>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</si>
  <si>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</si>
  <si>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</si>
  <si>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</si>
  <si>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</si>
  <si>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</si>
  <si>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</si>
  <si>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</si>
  <si>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</si>
  <si>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</si>
  <si>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</si>
  <si>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</si>
  <si>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</si>
  <si>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</si>
  <si>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</si>
  <si>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</si>
  <si>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</si>
  <si>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</si>
  <si>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</si>
  <si>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</si>
  <si>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</si>
  <si>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</si>
  <si>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</si>
  <si>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</si>
  <si>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</si>
  <si>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</si>
  <si>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</si>
  <si>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</si>
  <si>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</si>
  <si>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</si>
  <si>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</si>
  <si>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</si>
  <si>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</si>
  <si>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</si>
  <si>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</si>
  <si>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</si>
  <si>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</si>
  <si>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</si>
  <si>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</si>
  <si>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</si>
  <si>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</si>
  <si>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</si>
  <si>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</si>
  <si>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</si>
  <si>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</si>
  <si>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</si>
  <si>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</si>
  <si>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</si>
  <si>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</si>
  <si>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</si>
  <si>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</si>
  <si>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</si>
  <si>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</si>
  <si>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</si>
  <si>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</si>
  <si>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</si>
  <si>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</si>
  <si>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</si>
  <si>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</si>
  <si>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</si>
  <si>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</si>
  <si>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</si>
  <si>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</si>
  <si>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</si>
  <si>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</si>
  <si>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</si>
  <si>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</si>
  <si>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</si>
  <si>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</si>
  <si>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</si>
  <si>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</si>
  <si>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</si>
  <si>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</si>
  <si>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</si>
  <si>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</si>
  <si>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</si>
  <si>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</si>
  <si>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</si>
  <si>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</si>
  <si>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</si>
  <si>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</si>
  <si>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</si>
  <si>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</si>
  <si>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</si>
  <si>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</si>
  <si>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</si>
  <si>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</si>
  <si>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</si>
  <si>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</si>
  <si>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</si>
  <si>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</si>
  <si>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</si>
  <si>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</si>
  <si>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</si>
  <si>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</si>
  <si>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</si>
  <si>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</si>
  <si>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</si>
  <si>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</si>
  <si>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</si>
  <si>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</si>
  <si>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</si>
  <si>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</si>
  <si>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</si>
  <si>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</si>
  <si>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</si>
  <si>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</si>
  <si>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</si>
  <si>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</si>
  <si>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</si>
  <si>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</si>
  <si>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</si>
  <si>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</si>
  <si>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</si>
  <si>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</si>
  <si>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</si>
  <si>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</si>
  <si>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</si>
  <si>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</si>
  <si>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</si>
  <si>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</si>
  <si>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</si>
  <si>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</si>
  <si>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</si>
  <si>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</si>
  <si>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</si>
  <si>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</si>
  <si>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</si>
  <si>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</si>
  <si>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</si>
  <si>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</si>
  <si>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</si>
  <si>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</si>
  <si>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</si>
  <si>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</si>
  <si>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</si>
  <si>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</si>
  <si>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</si>
  <si>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</si>
  <si>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</si>
  <si>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</si>
  <si>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</si>
  <si>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</si>
  <si>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</si>
  <si>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</si>
  <si>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</si>
  <si>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</si>
  <si>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</si>
  <si>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</si>
  <si>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</si>
  <si>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</si>
  <si>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</si>
  <si>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</si>
  <si>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</si>
  <si>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</si>
  <si>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</si>
  <si>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</si>
  <si>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</si>
  <si>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</si>
  <si>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</si>
  <si>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</si>
  <si>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</si>
  <si>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</si>
  <si>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</si>
  <si>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</si>
  <si>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</si>
  <si>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</si>
  <si>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</si>
  <si>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</si>
  <si>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</si>
  <si>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</si>
  <si>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</si>
  <si>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</si>
  <si>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</si>
  <si>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</si>
  <si>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</si>
  <si>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</si>
  <si>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</si>
  <si>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</si>
  <si>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</si>
  <si>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</si>
  <si>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</si>
  <si>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</si>
  <si>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</si>
  <si>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</si>
  <si>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</si>
  <si>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</si>
  <si>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</si>
  <si>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</si>
  <si>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</si>
  <si>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</si>
  <si>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</si>
  <si>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</si>
  <si>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</si>
  <si>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</si>
  <si>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</si>
  <si>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</si>
  <si>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</si>
  <si>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</si>
  <si>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</si>
  <si>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</si>
  <si>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</si>
  <si>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</si>
  <si>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</si>
  <si>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</si>
  <si>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</si>
  <si>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</si>
  <si>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</si>
  <si>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</si>
  <si>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</si>
  <si>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</si>
  <si>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</si>
  <si>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</si>
  <si>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</si>
  <si>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</si>
  <si>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</si>
  <si>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</si>
  <si>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</si>
  <si>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</si>
  <si>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</si>
  <si>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</si>
  <si>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</si>
  <si>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</si>
  <si>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</si>
  <si>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</si>
  <si>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</si>
  <si>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</si>
  <si>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</si>
  <si>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</si>
  <si>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</si>
  <si>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</si>
  <si>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</si>
  <si>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</si>
  <si>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</si>
  <si>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</si>
  <si>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</si>
  <si>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</si>
  <si>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</si>
  <si>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</si>
  <si>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</si>
  <si>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</si>
  <si>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</si>
  <si>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</si>
  <si>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</si>
  <si>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</si>
  <si>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</si>
  <si>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</si>
  <si>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</si>
  <si>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</si>
  <si>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</si>
  <si>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</si>
  <si>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</si>
  <si>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</si>
  <si>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</si>
  <si>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</si>
  <si>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</si>
  <si>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</si>
  <si>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</si>
  <si>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</si>
  <si>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</si>
  <si>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</si>
  <si>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</si>
  <si>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</si>
  <si>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</si>
  <si>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</si>
  <si>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</si>
  <si>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</si>
  <si>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</si>
  <si>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</si>
  <si>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</si>
  <si>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</si>
  <si>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</si>
  <si>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</si>
  <si>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</si>
  <si>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</si>
  <si>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</si>
  <si>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</si>
  <si>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</si>
  <si>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</si>
  <si>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</si>
  <si>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</si>
  <si>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</si>
  <si>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</si>
  <si>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</si>
  <si>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</si>
  <si>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</si>
  <si>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</si>
  <si>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</si>
  <si>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</si>
  <si>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</si>
  <si>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</si>
  <si>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</si>
  <si>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</si>
  <si>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</si>
  <si>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</si>
  <si>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</si>
  <si>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</si>
  <si>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</si>
  <si>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</si>
  <si>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</si>
  <si>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</si>
  <si>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</si>
  <si>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</si>
  <si>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</si>
  <si>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</si>
  <si>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</si>
  <si>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</si>
  <si>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</si>
  <si>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</si>
  <si>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</si>
  <si>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</si>
  <si>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</si>
  <si>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</si>
  <si>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</si>
  <si>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</si>
  <si>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</si>
  <si>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</si>
  <si>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</si>
  <si>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</si>
  <si>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</si>
  <si>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</si>
  <si>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</si>
  <si>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</si>
  <si>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</si>
  <si>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</si>
  <si>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</si>
  <si>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</si>
  <si>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</si>
  <si>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</si>
  <si>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</si>
  <si>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</si>
  <si>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</si>
  <si>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</si>
  <si>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</si>
  <si>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</si>
  <si>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</si>
  <si>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</si>
  <si>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</si>
  <si>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</si>
  <si>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</si>
  <si>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</si>
  <si>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</si>
  <si>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</si>
  <si>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</si>
  <si>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</si>
  <si>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</si>
  <si>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</si>
  <si>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</si>
  <si>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</si>
  <si>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</si>
  <si>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</si>
  <si>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</si>
  <si>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</si>
  <si>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</si>
  <si>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</si>
  <si>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</si>
  <si>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</si>
  <si>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</si>
  <si>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</si>
  <si>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</si>
  <si>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</si>
  <si>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</si>
  <si>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</si>
  <si>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</si>
  <si>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</si>
  <si>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</si>
  <si>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</si>
  <si>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</si>
  <si>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</si>
  <si>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</si>
  <si>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</si>
  <si>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</si>
  <si>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</si>
  <si>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</si>
  <si>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</si>
  <si>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</si>
  <si>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</si>
  <si>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</si>
  <si>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</si>
  <si>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</si>
  <si>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</si>
  <si>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</si>
  <si>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</si>
  <si>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</si>
  <si>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</si>
  <si>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</si>
  <si>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</si>
  <si>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</si>
  <si>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</si>
  <si>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</si>
  <si>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</si>
  <si>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</si>
  <si>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</si>
  <si>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</si>
  <si>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</si>
  <si>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</si>
  <si>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</si>
  <si>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</si>
  <si>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</si>
  <si>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</si>
  <si>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</si>
  <si>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</si>
  <si>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</si>
  <si>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</si>
  <si>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</si>
  <si>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</si>
  <si>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</si>
  <si>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</si>
  <si>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</si>
  <si>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</si>
  <si>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</si>
  <si>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</si>
  <si>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</si>
  <si>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</si>
  <si>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</si>
  <si>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</si>
  <si>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</si>
  <si>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</si>
  <si>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</si>
  <si>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</si>
  <si>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</si>
  <si>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</si>
  <si>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</si>
  <si>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</si>
  <si>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</si>
  <si>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</si>
  <si>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</si>
  <si>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</si>
  <si>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</si>
  <si>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</si>
  <si>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</si>
  <si>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</si>
  <si>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</si>
  <si>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</si>
  <si>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</si>
  <si>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</si>
  <si>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</si>
  <si>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</si>
  <si>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</si>
  <si>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</si>
  <si>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</si>
  <si>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</si>
  <si>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</si>
  <si>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</si>
  <si>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</si>
  <si>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</si>
  <si>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</si>
  <si>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</si>
  <si>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</si>
  <si>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</si>
  <si>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</si>
  <si>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</si>
  <si>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</si>
  <si>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</si>
  <si>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</si>
  <si>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</si>
  <si>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</si>
  <si>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</si>
  <si>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</si>
  <si>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</si>
  <si>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</si>
  <si>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</si>
  <si>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</si>
  <si>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</si>
  <si>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</si>
  <si>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</si>
  <si>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</si>
  <si>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</si>
  <si>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</si>
  <si>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</si>
  <si>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</si>
  <si>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</si>
  <si>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</si>
  <si>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</si>
  <si>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</si>
  <si>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</si>
  <si>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</si>
  <si>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</si>
  <si>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</si>
  <si>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</si>
  <si>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</si>
  <si>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</si>
  <si>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</si>
  <si>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</si>
  <si>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</si>
  <si>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</si>
  <si>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</si>
  <si>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</si>
  <si>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</si>
  <si>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</si>
  <si>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</si>
  <si>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</si>
  <si>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</si>
  <si>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</si>
  <si>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</si>
  <si>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</si>
  <si>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</si>
  <si>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</si>
  <si>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</si>
  <si>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</si>
  <si>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</si>
  <si>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</si>
  <si>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</si>
  <si>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</si>
  <si>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</si>
  <si>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</si>
  <si>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</si>
  <si>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</si>
  <si>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</si>
  <si>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</si>
  <si>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</si>
  <si>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</si>
  <si>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</si>
  <si>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</si>
  <si>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</si>
  <si>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</si>
  <si>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</si>
  <si>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</si>
  <si>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</si>
  <si>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</si>
  <si>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</si>
  <si>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</si>
  <si>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</si>
  <si>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</si>
  <si>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</si>
  <si>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</si>
  <si>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</si>
  <si>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</si>
  <si>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</si>
  <si>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</si>
  <si>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</si>
  <si>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</si>
  <si>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</si>
  <si>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</si>
  <si>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</si>
  <si>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</si>
  <si>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</si>
  <si>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</si>
  <si>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</si>
  <si>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</si>
  <si>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</si>
  <si>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</si>
  <si>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</si>
  <si>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</si>
  <si>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</si>
  <si>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</si>
  <si>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</si>
  <si>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</si>
  <si>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</si>
  <si>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</si>
  <si>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</si>
  <si>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</si>
  <si>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</si>
  <si>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</si>
  <si>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</si>
  <si>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</si>
  <si>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</si>
  <si>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</si>
  <si>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</si>
  <si>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</si>
  <si>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</si>
  <si>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</si>
  <si>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</si>
  <si>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</si>
  <si>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</si>
  <si>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</si>
  <si>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</si>
  <si>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</si>
  <si>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</si>
  <si>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</si>
  <si>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</si>
  <si>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</si>
  <si>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</si>
  <si>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</si>
  <si>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</si>
  <si>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</si>
  <si>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</si>
  <si>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</si>
  <si>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</si>
  <si>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</si>
  <si>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</si>
  <si>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</si>
  <si>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</si>
  <si>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</si>
  <si>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</si>
  <si>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</si>
  <si>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</si>
  <si>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</si>
  <si>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</si>
  <si>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</si>
  <si>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</si>
  <si>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</si>
  <si>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</si>
  <si>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</si>
  <si>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</si>
  <si>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</si>
  <si>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</si>
  <si>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</si>
  <si>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</si>
  <si>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</si>
  <si>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</si>
  <si>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</si>
  <si>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</si>
  <si>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</si>
  <si>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</si>
  <si>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</si>
  <si>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</si>
  <si>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</si>
  <si>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</si>
  <si>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</si>
  <si>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</si>
  <si>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</si>
  <si>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</si>
  <si>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</si>
  <si>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</si>
  <si>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</si>
  <si>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</si>
  <si>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</si>
  <si>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</si>
  <si>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</si>
  <si>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</si>
  <si>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</si>
  <si>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</si>
  <si>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</si>
  <si>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</si>
  <si>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</si>
  <si>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</si>
  <si>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</si>
  <si>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</si>
  <si>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</si>
  <si>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</si>
  <si>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</si>
  <si>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</si>
  <si>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</si>
  <si>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</si>
  <si>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</si>
  <si>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</si>
  <si>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</si>
  <si>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</si>
  <si>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</si>
  <si>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</si>
  <si>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</si>
  <si>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</si>
  <si>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</si>
  <si>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</si>
  <si>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</si>
  <si>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</si>
  <si>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</si>
  <si>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</si>
  <si>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</si>
  <si>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</si>
  <si>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</si>
  <si>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</si>
  <si>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</si>
  <si>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</si>
  <si>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</si>
  <si>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</si>
  <si>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</si>
  <si>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</si>
  <si>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</si>
  <si>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</si>
  <si>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</si>
  <si>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</si>
  <si>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</si>
  <si>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</si>
  <si>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</si>
  <si>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</si>
  <si>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</si>
  <si>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</si>
  <si>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</si>
  <si>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</si>
  <si>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</si>
  <si>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</si>
  <si>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</si>
  <si>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</si>
  <si>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</si>
  <si>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</si>
  <si>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</si>
  <si>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</si>
  <si>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</si>
  <si>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</si>
  <si>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</si>
  <si>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</si>
  <si>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</si>
  <si>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</si>
  <si>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</si>
  <si>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</si>
  <si>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</si>
  <si>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</si>
  <si>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</si>
  <si>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</si>
  <si>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</si>
  <si>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</si>
  <si>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</si>
  <si>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</si>
  <si>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</si>
  <si>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</si>
  <si>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</si>
  <si>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</si>
  <si>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</si>
  <si>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</si>
  <si>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</si>
  <si>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</si>
  <si>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</si>
  <si>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</si>
  <si>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</si>
  <si>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</si>
  <si>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</si>
  <si>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</si>
  <si>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</si>
  <si>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</si>
  <si>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</si>
  <si>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</si>
  <si>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</si>
  <si>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</si>
  <si>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</si>
  <si>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</si>
  <si>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</si>
  <si>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</si>
  <si>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</si>
  <si>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</si>
  <si>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</si>
  <si>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</si>
  <si>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</si>
  <si>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</si>
  <si>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</si>
  <si>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</si>
  <si>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</si>
  <si>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</si>
  <si>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</si>
  <si>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</si>
  <si>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</si>
  <si>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</si>
  <si>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</si>
  <si>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</si>
  <si>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</si>
  <si>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</si>
  <si>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</si>
  <si>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</si>
  <si>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</si>
  <si>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</si>
  <si>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</si>
  <si>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</si>
  <si>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</si>
  <si>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</si>
  <si>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</si>
  <si>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</si>
  <si>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</si>
  <si>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</si>
  <si>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</si>
  <si>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</si>
  <si>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</si>
  <si>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</si>
  <si>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</si>
  <si>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</si>
  <si>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</si>
  <si>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</si>
  <si>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</si>
  <si>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</si>
  <si>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</si>
  <si>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</si>
  <si>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</si>
  <si>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</si>
  <si>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</si>
  <si>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</si>
  <si>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</si>
  <si>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</si>
  <si>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</si>
  <si>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</si>
  <si>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</si>
  <si>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</si>
  <si>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</si>
  <si>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</si>
  <si>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</si>
  <si>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</si>
  <si>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</si>
  <si>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</si>
  <si>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</si>
  <si>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</si>
  <si>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</si>
  <si>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</si>
  <si>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</si>
  <si>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</si>
  <si>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</si>
  <si>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</si>
  <si>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</si>
  <si>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</si>
  <si>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</si>
  <si>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</si>
  <si>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</si>
  <si>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</si>
  <si>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</si>
  <si>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</si>
  <si>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</si>
  <si>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</si>
  <si>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</si>
  <si>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</si>
  <si>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</si>
  <si>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</si>
  <si>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</si>
  <si>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</si>
  <si>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</si>
  <si>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</si>
  <si>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</si>
  <si>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</si>
  <si>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</si>
  <si>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</si>
  <si>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</si>
  <si>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</si>
  <si>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</si>
  <si>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</si>
  <si>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</si>
  <si>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</si>
  <si>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</si>
  <si>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</si>
  <si>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</si>
  <si>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</si>
  <si>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</si>
  <si>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</si>
  <si>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</si>
  <si>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</si>
  <si>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</si>
  <si>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</si>
  <si>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</si>
  <si>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</si>
  <si>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</si>
  <si>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</si>
  <si>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</si>
  <si>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</si>
  <si>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</si>
  <si>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</si>
  <si>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</si>
  <si>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</si>
  <si>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</si>
  <si>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</si>
  <si>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</si>
  <si>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</si>
  <si>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</si>
  <si>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</si>
  <si>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</si>
  <si>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</si>
  <si>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</si>
  <si>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</si>
  <si>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</si>
  <si>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</si>
  <si>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</si>
  <si>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</si>
  <si>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</si>
  <si>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</si>
  <si>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</si>
  <si>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</si>
  <si>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</si>
  <si>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</si>
  <si>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</si>
  <si>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</si>
  <si>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</si>
  <si>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</si>
  <si>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</si>
  <si>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</si>
  <si>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</si>
  <si>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</si>
  <si>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</si>
  <si>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</si>
  <si>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</si>
  <si>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</si>
  <si>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</si>
  <si>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</si>
  <si>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</si>
  <si>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</si>
  <si>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</si>
  <si>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</si>
  <si>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</si>
  <si>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</si>
  <si>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</si>
  <si>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</si>
  <si>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</si>
  <si>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</si>
  <si>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</si>
  <si>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</si>
  <si>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</si>
  <si>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</si>
  <si>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</si>
  <si>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</si>
  <si>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</si>
  <si>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</si>
  <si>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</si>
  <si>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</si>
  <si>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</si>
  <si>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</si>
  <si>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</si>
  <si>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</si>
  <si>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</si>
  <si>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</si>
  <si>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</si>
  <si>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</si>
  <si>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</si>
  <si>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</si>
  <si>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</si>
  <si>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</si>
  <si>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</si>
  <si>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</si>
  <si>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</si>
  <si>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</si>
  <si>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</si>
  <si>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</si>
  <si>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</si>
  <si>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</si>
  <si>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</si>
  <si>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</si>
  <si>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</si>
  <si>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</si>
  <si>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</si>
  <si>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</si>
  <si>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</si>
  <si>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</si>
  <si>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</si>
  <si>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</si>
  <si>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</si>
  <si>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</si>
  <si>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</si>
  <si>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</si>
  <si>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</si>
  <si>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</si>
  <si>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</si>
  <si>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</si>
  <si>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</si>
  <si>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</si>
  <si>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</si>
  <si>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</si>
  <si>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</si>
  <si>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</si>
  <si>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</si>
  <si>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</si>
  <si>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</si>
  <si>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</si>
  <si>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</si>
  <si>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</si>
  <si>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</si>
  <si>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</si>
  <si>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</si>
  <si>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</si>
  <si>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</si>
  <si>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</si>
  <si>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</si>
  <si>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</si>
  <si>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</si>
  <si>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</si>
  <si>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</si>
  <si>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</si>
  <si>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</si>
  <si>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</si>
  <si>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</si>
  <si>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</si>
  <si>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</si>
  <si>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</si>
  <si>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</si>
  <si>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</si>
  <si>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</si>
  <si>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</si>
  <si>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</si>
  <si>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</si>
  <si>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</si>
  <si>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</si>
  <si>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</si>
  <si>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</si>
  <si>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</si>
  <si>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</si>
  <si>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</si>
  <si>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</si>
  <si>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</si>
  <si>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</si>
  <si>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</si>
  <si>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</si>
  <si>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</si>
  <si>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</si>
  <si>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</si>
  <si>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</si>
  <si>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</si>
  <si>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</si>
  <si>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</si>
  <si>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</si>
  <si>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</si>
  <si>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</si>
  <si>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</si>
  <si>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</si>
  <si>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</si>
  <si>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</si>
  <si>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</si>
  <si>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</si>
  <si>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</si>
  <si>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</si>
  <si>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</si>
  <si>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</si>
  <si>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</si>
  <si>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</si>
  <si>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</si>
  <si>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</si>
  <si>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</si>
  <si>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</si>
  <si>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</si>
  <si>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</si>
  <si>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</si>
  <si>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</si>
  <si>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</si>
  <si>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</si>
  <si>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</si>
  <si>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</si>
  <si>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</si>
  <si>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</si>
  <si>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</si>
  <si>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</si>
  <si>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</si>
  <si>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</si>
  <si>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</si>
  <si>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</si>
  <si>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</si>
  <si>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</si>
  <si>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</si>
  <si>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</si>
  <si>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</si>
  <si>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</si>
  <si>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</si>
  <si>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</si>
  <si>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</si>
  <si>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</si>
  <si>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</si>
  <si>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</si>
  <si>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</si>
  <si>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</si>
  <si>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</si>
  <si>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</si>
  <si>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</si>
  <si>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</si>
  <si>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</si>
  <si>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</si>
  <si>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</si>
  <si>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</si>
  <si>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</si>
  <si>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</si>
  <si>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</si>
  <si>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</si>
  <si>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</si>
  <si>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</si>
  <si>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</si>
  <si>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</si>
  <si>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</si>
  <si>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</si>
  <si>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</si>
  <si>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</si>
  <si>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</si>
  <si>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</si>
  <si>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</si>
  <si>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</si>
  <si>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</si>
  <si>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</si>
  <si>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</si>
  <si>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</si>
  <si>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</si>
  <si>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</si>
  <si>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</si>
  <si>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</si>
  <si>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</si>
  <si>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</si>
  <si>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</si>
  <si>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</si>
  <si>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</si>
  <si>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</si>
  <si>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</si>
  <si>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</si>
  <si>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</si>
  <si>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</si>
  <si>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</si>
  <si>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</si>
  <si>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</si>
  <si>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</si>
  <si>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</si>
  <si>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</si>
  <si>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</si>
  <si>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</si>
  <si>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</si>
  <si>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</si>
  <si>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</si>
  <si>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</si>
  <si>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</si>
  <si>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</si>
  <si>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</si>
  <si>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</si>
  <si>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</si>
  <si>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</si>
  <si>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</si>
  <si>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</si>
  <si>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</si>
  <si>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</si>
  <si>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</si>
  <si>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</si>
  <si>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</si>
  <si>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</si>
  <si>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</si>
  <si>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</si>
  <si>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</si>
  <si>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</si>
  <si>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</si>
  <si>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</si>
  <si>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</si>
  <si>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</si>
  <si>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</si>
  <si>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</si>
  <si>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</si>
  <si>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</si>
  <si>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</si>
  <si>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</si>
  <si>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</si>
  <si>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</si>
  <si>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</si>
  <si>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</si>
  <si>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</si>
  <si>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</si>
  <si>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</si>
  <si>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</si>
  <si>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</si>
  <si>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</si>
  <si>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</si>
  <si>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</si>
  <si>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</si>
  <si>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</si>
  <si>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</si>
  <si>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</si>
  <si>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</si>
  <si>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</si>
  <si>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</si>
  <si>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</si>
  <si>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</si>
  <si>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</si>
  <si>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</si>
  <si>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</si>
  <si>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</si>
  <si>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</si>
  <si>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</si>
  <si>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</si>
  <si>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</si>
  <si>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</si>
  <si>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</si>
  <si>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</si>
  <si>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</si>
  <si>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</si>
  <si>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</si>
  <si>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</si>
  <si>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</si>
  <si>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</si>
  <si>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</si>
  <si>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</si>
  <si>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</si>
  <si>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</si>
  <si>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</si>
  <si>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</si>
  <si>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</si>
  <si>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</si>
  <si>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</si>
  <si>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</si>
  <si>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</si>
  <si>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</si>
  <si>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</si>
  <si>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</si>
  <si>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</si>
  <si>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</si>
  <si>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</si>
  <si>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</si>
  <si>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</si>
  <si>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</si>
  <si>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</si>
  <si>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</si>
  <si>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</si>
  <si>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</si>
  <si>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</si>
  <si>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</si>
  <si>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</si>
  <si>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</si>
  <si>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</si>
  <si>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</si>
  <si>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</si>
  <si>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</si>
  <si>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</si>
  <si>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</si>
  <si>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</si>
  <si>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</si>
  <si>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</si>
  <si>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</si>
  <si>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</si>
  <si>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</si>
  <si>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</si>
  <si>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</si>
  <si>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</si>
  <si>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</si>
  <si>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</si>
  <si>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</si>
  <si>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</si>
  <si>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</si>
  <si>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</si>
  <si>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</si>
  <si>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</si>
  <si>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</si>
  <si>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</si>
  <si>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</si>
  <si>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</si>
  <si>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</si>
  <si>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</si>
  <si>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</si>
  <si>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</si>
  <si>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</si>
  <si>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</si>
  <si>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</si>
  <si>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</si>
  <si>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</si>
  <si>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</si>
  <si>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</si>
  <si>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</si>
  <si>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</si>
  <si>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</si>
  <si>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</si>
  <si>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</si>
  <si>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</si>
  <si>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</si>
  <si>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</si>
  <si>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</si>
  <si>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</si>
  <si>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</si>
  <si>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</si>
  <si>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</si>
  <si>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</si>
  <si>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</si>
  <si>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</si>
  <si>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</si>
  <si>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</si>
  <si>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</si>
  <si>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</si>
  <si>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</si>
  <si>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</si>
  <si>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</si>
  <si>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</si>
  <si>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</si>
  <si>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</si>
  <si>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</si>
  <si>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</si>
  <si>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</si>
  <si>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</si>
  <si>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</si>
  <si>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</si>
  <si>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</si>
  <si>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</si>
  <si>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</si>
  <si>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</si>
  <si>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</si>
  <si>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</si>
  <si>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</si>
  <si>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</si>
  <si>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</si>
  <si>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</si>
  <si>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</si>
  <si>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</si>
  <si>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</si>
  <si>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</si>
  <si>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</si>
  <si>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</si>
  <si>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</si>
  <si>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</si>
  <si>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</si>
  <si>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</si>
  <si>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</si>
  <si>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</si>
  <si>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</si>
  <si>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</si>
  <si>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</si>
  <si>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</si>
  <si>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</si>
  <si>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</si>
  <si>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</si>
  <si>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</si>
  <si>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</si>
  <si>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</si>
  <si>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</si>
  <si>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</si>
  <si>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</si>
  <si>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</si>
  <si>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</si>
  <si>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</si>
  <si>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</si>
  <si>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</si>
  <si>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</si>
  <si>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</si>
  <si>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</si>
  <si>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</si>
  <si>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</si>
  <si>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</si>
  <si>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</si>
  <si>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</si>
  <si>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</si>
  <si>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</si>
  <si>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</si>
  <si>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</si>
  <si>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</si>
  <si>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</si>
  <si>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</si>
  <si>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</si>
  <si>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</si>
  <si>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</si>
  <si>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</si>
  <si>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</si>
  <si>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</si>
  <si>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</si>
  <si>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</si>
  <si>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</si>
  <si>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</si>
  <si>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</si>
  <si>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</si>
  <si>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</si>
  <si>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</si>
  <si>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</si>
  <si>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</si>
  <si>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</si>
  <si>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</si>
  <si>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</si>
  <si>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</si>
  <si>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</si>
  <si>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</si>
  <si>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</si>
  <si>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</si>
  <si>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</si>
  <si>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</si>
  <si>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</si>
  <si>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</si>
  <si>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</si>
  <si>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</si>
  <si>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</si>
  <si>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</si>
  <si>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</si>
  <si>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</si>
  <si>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</si>
  <si>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</si>
  <si>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</si>
  <si>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</si>
  <si>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</si>
  <si>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</si>
  <si>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</si>
  <si>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</si>
  <si>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</si>
  <si>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</si>
  <si>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</si>
  <si>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</si>
  <si>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</si>
  <si>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</si>
  <si>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</si>
  <si>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</si>
  <si>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</si>
  <si>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</si>
  <si>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</si>
  <si>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</si>
  <si>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</si>
  <si>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</si>
  <si>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</si>
  <si>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</si>
  <si>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</si>
  <si>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</si>
  <si>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</si>
  <si>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</si>
  <si>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</si>
  <si>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</si>
  <si>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</si>
  <si>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</si>
  <si>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</si>
  <si>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</si>
  <si>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</si>
  <si>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</si>
  <si>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</si>
  <si>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</si>
  <si>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</si>
  <si>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</si>
  <si>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</si>
  <si>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</si>
  <si>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</si>
  <si>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</si>
  <si>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</si>
  <si>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</si>
  <si>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</si>
  <si>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</si>
  <si>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</si>
  <si>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</si>
  <si>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</si>
  <si>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</si>
  <si>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</si>
  <si>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</si>
  <si>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</si>
  <si>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</si>
  <si>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</si>
  <si>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</si>
  <si>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</si>
  <si>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</si>
  <si>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</si>
  <si>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</si>
  <si>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</si>
  <si>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</si>
  <si>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</si>
  <si>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</si>
  <si>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</si>
  <si>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</si>
  <si>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</si>
  <si>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</si>
  <si>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</si>
  <si>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</si>
  <si>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</si>
  <si>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</si>
  <si>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</si>
  <si>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</si>
  <si>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</si>
  <si>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</si>
  <si>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</si>
  <si>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</si>
  <si>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</si>
  <si>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</si>
  <si>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</si>
  <si>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</si>
  <si>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</si>
  <si>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</si>
  <si>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</si>
  <si>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</si>
  <si>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</si>
  <si>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</si>
  <si>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</si>
  <si>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</si>
  <si>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</si>
  <si>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</si>
  <si>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</si>
  <si>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</si>
  <si>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</si>
  <si>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</si>
  <si>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</si>
  <si>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</si>
  <si>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</si>
  <si>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</si>
  <si>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</si>
  <si>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</si>
  <si>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</si>
  <si>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</si>
  <si>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</si>
  <si>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</si>
  <si>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</si>
  <si>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</si>
  <si>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</si>
  <si>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</si>
  <si>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</si>
  <si>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</si>
  <si>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</si>
  <si>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</si>
  <si>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</si>
  <si>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</si>
  <si>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</si>
  <si>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</si>
  <si>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</si>
  <si>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</si>
  <si>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</si>
  <si>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</si>
  <si>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</si>
  <si>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</si>
  <si>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</si>
  <si>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</si>
  <si>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</si>
  <si>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</si>
  <si>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</si>
  <si>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</si>
  <si>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</si>
  <si>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</si>
  <si>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</si>
  <si>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</si>
  <si>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</si>
  <si>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</si>
  <si>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</si>
  <si>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</si>
  <si>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</si>
  <si>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</si>
  <si>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</si>
  <si>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</si>
  <si>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</si>
  <si>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</si>
  <si>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</si>
  <si>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</si>
  <si>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</si>
  <si>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</si>
  <si>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</si>
  <si>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</si>
  <si>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</si>
  <si>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</si>
  <si>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</si>
  <si>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</si>
  <si>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</si>
  <si>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</si>
  <si>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</si>
  <si>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</si>
  <si>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</si>
  <si>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</si>
  <si>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</si>
  <si>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</si>
  <si>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</si>
  <si>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</si>
  <si>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</si>
  <si>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</si>
  <si>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</si>
  <si>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</si>
  <si>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</si>
  <si>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</si>
  <si>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</si>
  <si>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</si>
  <si>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</si>
  <si>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</si>
  <si>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</si>
  <si>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</si>
  <si>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</si>
  <si>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</si>
  <si>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</si>
  <si>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</si>
  <si>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</si>
  <si>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</si>
  <si>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</si>
  <si>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</si>
  <si>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</si>
  <si>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</si>
  <si>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</si>
  <si>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</si>
  <si>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</si>
  <si>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</si>
  <si>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</si>
  <si>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</si>
  <si>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</si>
  <si>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</si>
  <si>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</si>
  <si>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</si>
  <si>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</si>
  <si>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</si>
  <si>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</si>
  <si>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</si>
  <si>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</si>
  <si>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</si>
  <si>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</si>
  <si>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</si>
  <si>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</si>
  <si>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</si>
  <si>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</si>
  <si>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</si>
  <si>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</si>
  <si>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</si>
  <si>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</si>
  <si>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</si>
  <si>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</si>
  <si>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</si>
  <si>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</si>
  <si>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</si>
  <si>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</si>
  <si>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</si>
  <si>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</si>
  <si>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</si>
  <si>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</si>
  <si>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</si>
  <si>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</si>
  <si>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</si>
  <si>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</si>
  <si>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</si>
  <si>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</si>
  <si>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</si>
  <si>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</si>
  <si>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</si>
  <si>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</si>
  <si>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</si>
  <si>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</si>
  <si>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</si>
  <si>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</si>
  <si>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</si>
  <si>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</si>
  <si>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</si>
  <si>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</si>
  <si>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</si>
  <si>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</si>
  <si>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</si>
  <si>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</si>
  <si>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</si>
  <si>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</si>
  <si>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</si>
  <si>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</si>
  <si>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</si>
  <si>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</si>
  <si>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</si>
  <si>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</si>
  <si>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</si>
  <si>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</si>
  <si>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</si>
  <si>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</si>
  <si>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</si>
  <si>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</si>
  <si>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</si>
  <si>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</si>
  <si>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</si>
  <si>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</si>
  <si>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</si>
  <si>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</si>
  <si>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</si>
  <si>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</si>
  <si>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</si>
  <si>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</si>
  <si>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</si>
  <si>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</si>
  <si>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</si>
  <si>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</si>
  <si>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</si>
  <si>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</si>
  <si>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</si>
  <si>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</si>
  <si>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</si>
  <si>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</si>
  <si>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</si>
  <si>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</si>
  <si>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</si>
  <si>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</si>
  <si>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</si>
  <si>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</si>
  <si>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</si>
  <si>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</si>
  <si>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</si>
  <si>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</si>
  <si>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</si>
  <si>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</si>
  <si>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</si>
  <si>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</si>
  <si>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</si>
  <si>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</si>
  <si>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</si>
  <si>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</si>
  <si>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</si>
  <si>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</si>
  <si>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</si>
  <si>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</si>
  <si>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</si>
  <si>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</si>
  <si>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</si>
  <si>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</si>
  <si>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</si>
  <si>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</si>
  <si>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</si>
  <si>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</si>
  <si>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</si>
  <si>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</si>
  <si>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</si>
  <si>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</si>
  <si>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</si>
  <si>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</si>
  <si>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</si>
  <si>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</si>
  <si>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</si>
  <si>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</si>
  <si>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</si>
  <si>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</si>
  <si>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</si>
  <si>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</si>
  <si>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</si>
  <si>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</si>
  <si>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</si>
  <si>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</si>
  <si>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</si>
  <si>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</si>
  <si>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</si>
  <si>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</si>
  <si>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</si>
  <si>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</si>
  <si>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</si>
  <si>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</si>
  <si>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</si>
  <si>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</si>
  <si>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</si>
  <si>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</si>
  <si>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</si>
  <si>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</si>
  <si>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</si>
  <si>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</si>
  <si>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</si>
  <si>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</si>
  <si>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</si>
  <si>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</si>
  <si>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</si>
  <si>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</si>
  <si>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</si>
  <si>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</si>
  <si>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</si>
  <si>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</si>
  <si>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</si>
  <si>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</si>
  <si>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</si>
  <si>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</si>
  <si>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</si>
  <si>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</si>
  <si>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</si>
  <si>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</si>
  <si>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</si>
  <si>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</si>
  <si>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</si>
  <si>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</si>
  <si>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</si>
  <si>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</si>
  <si>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</si>
  <si>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</si>
  <si>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</si>
  <si>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</si>
  <si>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</si>
  <si>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</si>
  <si>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</si>
  <si>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</si>
  <si>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</si>
  <si>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</si>
  <si>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</si>
  <si>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</si>
  <si>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</si>
  <si>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</si>
  <si>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</si>
  <si>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</si>
  <si>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</si>
  <si>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</si>
  <si>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</si>
  <si>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</si>
  <si>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</si>
  <si>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</si>
  <si>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</si>
  <si>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</si>
  <si>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</si>
  <si>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</si>
  <si>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</si>
  <si>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</si>
  <si>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</si>
  <si>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</si>
  <si>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</si>
  <si>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</si>
  <si>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</si>
  <si>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</si>
  <si>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</si>
  <si>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</si>
  <si>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</si>
  <si>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</si>
  <si>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</si>
  <si>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</si>
  <si>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</si>
  <si>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</si>
  <si>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</si>
  <si>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</si>
  <si>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</si>
  <si>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</si>
  <si>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</si>
  <si>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</si>
  <si>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</si>
  <si>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</si>
  <si>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</si>
  <si>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</si>
  <si>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</si>
  <si>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</si>
  <si>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</si>
  <si>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</si>
  <si>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</si>
  <si>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</si>
  <si>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</si>
  <si>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</si>
  <si>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</si>
  <si>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</si>
  <si>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</si>
  <si>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</si>
  <si>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</si>
  <si>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</si>
  <si>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</si>
  <si>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</si>
  <si>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</si>
  <si>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</si>
  <si>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</si>
  <si>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</si>
  <si>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</si>
  <si>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</si>
  <si>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</si>
  <si>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</si>
  <si>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</si>
  <si>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</si>
  <si>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</si>
  <si>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</si>
  <si>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</si>
  <si>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</si>
  <si>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</si>
  <si>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</si>
  <si>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</si>
  <si>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</si>
  <si>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</si>
  <si>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</si>
  <si>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</si>
  <si>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</si>
  <si>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</si>
  <si>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</si>
  <si>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</si>
  <si>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</si>
  <si>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</si>
  <si>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</si>
  <si>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</si>
  <si>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</si>
  <si>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</si>
  <si>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</si>
  <si>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</si>
  <si>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</si>
  <si>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</si>
  <si>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</si>
  <si>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</si>
  <si>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</si>
  <si>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</si>
  <si>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</si>
  <si>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</si>
  <si>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</si>
  <si>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</si>
  <si>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</si>
  <si>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</si>
  <si>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</si>
  <si>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</si>
  <si>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</si>
  <si>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</si>
  <si>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</si>
  <si>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</si>
  <si>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</si>
  <si>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</si>
  <si>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</si>
  <si>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</si>
  <si>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</si>
  <si>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</si>
  <si>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</si>
  <si>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</si>
  <si>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</si>
  <si>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</si>
  <si>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</si>
  <si>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</si>
  <si>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</si>
  <si>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</si>
  <si>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</si>
  <si>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</si>
  <si>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</si>
  <si>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</si>
  <si>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</si>
  <si>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</si>
  <si>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</si>
  <si>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</si>
  <si>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</si>
  <si>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</si>
  <si>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</si>
  <si>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</si>
  <si>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</si>
  <si>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</si>
  <si>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</si>
  <si>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</si>
  <si>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</si>
  <si>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</si>
  <si>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</si>
  <si>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</si>
  <si>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</si>
  <si>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</si>
  <si>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</si>
  <si>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</si>
  <si>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</si>
  <si>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</si>
  <si>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</si>
  <si>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</si>
  <si>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</si>
  <si>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</si>
  <si>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</si>
  <si>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</si>
  <si>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</si>
  <si>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</si>
  <si>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</si>
  <si>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</si>
  <si>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</si>
  <si>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</si>
  <si>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</si>
  <si>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</si>
  <si>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</si>
  <si>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</si>
  <si>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</si>
  <si>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</si>
  <si>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</si>
  <si>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</si>
  <si>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</si>
  <si>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</si>
  <si>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</si>
  <si>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</si>
  <si>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</si>
  <si>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</si>
  <si>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</si>
  <si>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</si>
  <si>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</si>
  <si>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</si>
  <si>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</si>
  <si>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</si>
  <si>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</si>
  <si>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</si>
  <si>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</si>
  <si>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</si>
  <si>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</si>
  <si>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</si>
  <si>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</si>
  <si>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</si>
  <si>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</si>
  <si>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</si>
  <si>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</si>
  <si>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</si>
  <si>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</si>
  <si>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</si>
  <si>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</si>
  <si>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</si>
  <si>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</si>
  <si>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</si>
  <si>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</si>
  <si>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</si>
  <si>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</si>
  <si>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</si>
  <si>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</si>
  <si>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</si>
  <si>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</si>
  <si>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</si>
  <si>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</si>
  <si>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</si>
  <si>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</si>
  <si>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</si>
  <si>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</si>
  <si>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</si>
  <si>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</si>
  <si>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</si>
  <si>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</si>
  <si>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</si>
  <si>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</si>
  <si>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</si>
  <si>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</si>
  <si>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</si>
  <si>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</si>
  <si>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</si>
  <si>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</si>
  <si>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</si>
  <si>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</si>
  <si>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</si>
  <si>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</si>
  <si>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</si>
  <si>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</si>
  <si>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</si>
  <si>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</si>
  <si>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</si>
  <si>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</si>
  <si>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</si>
  <si>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</si>
  <si>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</si>
  <si>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</si>
  <si>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</si>
  <si>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</si>
  <si>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</si>
  <si>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</si>
  <si>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</si>
  <si>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</si>
  <si>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</si>
  <si>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</si>
  <si>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</si>
  <si>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</si>
  <si>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</si>
  <si>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</si>
  <si>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</si>
  <si>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</si>
  <si>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</si>
  <si>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</si>
  <si>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</si>
  <si>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</si>
  <si>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</si>
  <si>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</si>
  <si>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</si>
  <si>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</si>
  <si>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</si>
  <si>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</si>
  <si>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</si>
  <si>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</si>
  <si>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</si>
  <si>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</si>
  <si>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</si>
  <si>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</si>
  <si>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</si>
  <si>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</si>
  <si>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</si>
  <si>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</si>
  <si>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</si>
  <si>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</si>
  <si>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</si>
  <si>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</si>
  <si>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</si>
  <si>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</si>
  <si>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</si>
  <si>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</si>
  <si>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</si>
  <si>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</si>
  <si>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</si>
  <si>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</si>
  <si>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</si>
  <si>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</si>
  <si>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</si>
  <si>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</si>
  <si>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</si>
  <si>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</si>
  <si>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</si>
  <si>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</si>
  <si>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</si>
  <si>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</si>
  <si>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</si>
  <si>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</si>
  <si>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</si>
  <si>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</si>
  <si>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</si>
  <si>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</si>
  <si>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</si>
  <si>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</si>
  <si>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</si>
  <si>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</si>
  <si>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</si>
  <si>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</si>
  <si>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</si>
  <si>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</si>
  <si>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</si>
  <si>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</si>
  <si>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</si>
  <si>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</si>
  <si>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</si>
  <si>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</si>
  <si>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</si>
  <si>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</si>
  <si>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</si>
  <si>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</si>
  <si>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</si>
  <si>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</si>
  <si>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</si>
  <si>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</si>
  <si>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</si>
  <si>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</si>
  <si>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</si>
  <si>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</si>
  <si>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</si>
  <si>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</si>
  <si>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</si>
  <si>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</si>
  <si>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</si>
  <si>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</si>
  <si>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</si>
  <si>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</si>
  <si>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</si>
  <si>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</si>
  <si>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</si>
  <si>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</si>
  <si>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</si>
  <si>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</si>
  <si>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</si>
  <si>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</si>
  <si>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</si>
  <si>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</si>
  <si>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</si>
  <si>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</si>
  <si>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</si>
  <si>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</si>
  <si>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</si>
  <si>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</si>
  <si>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</si>
  <si>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</si>
  <si>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</si>
  <si>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</si>
  <si>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</si>
  <si>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</si>
  <si>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</si>
  <si>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</si>
  <si>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</si>
  <si>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</si>
  <si>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</si>
  <si>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</si>
  <si>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</si>
  <si>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</si>
  <si>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</si>
  <si>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</si>
  <si>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</si>
  <si>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</si>
  <si>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</si>
  <si>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</si>
  <si>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</si>
  <si>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</si>
  <si>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</si>
  <si>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</si>
  <si>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</si>
  <si>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</si>
  <si>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</si>
  <si>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</si>
  <si>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</si>
  <si>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</si>
  <si>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</si>
  <si>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</si>
  <si>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</si>
  <si>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</si>
  <si>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</si>
  <si>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</si>
  <si>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</si>
  <si>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</si>
  <si>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</si>
  <si>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</si>
  <si>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</si>
  <si>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</si>
  <si>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</si>
  <si>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</si>
  <si>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</si>
  <si>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</si>
  <si>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</si>
  <si>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</si>
  <si>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</si>
  <si>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</si>
  <si>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</si>
  <si>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</si>
  <si>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</si>
  <si>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</si>
  <si>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</si>
  <si>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</si>
  <si>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</si>
  <si>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</si>
  <si>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</si>
  <si>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</si>
  <si>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</si>
  <si>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</si>
  <si>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</si>
  <si>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</si>
  <si>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</si>
  <si>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</si>
  <si>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</si>
  <si>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</si>
  <si>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</si>
  <si>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</si>
  <si>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</si>
  <si>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</si>
  <si>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</si>
  <si>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</si>
  <si>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</si>
  <si>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</si>
  <si>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</si>
  <si>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</si>
  <si>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</si>
  <si>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</si>
  <si>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</si>
  <si>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</si>
  <si>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</si>
  <si>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</si>
  <si>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</si>
  <si>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</si>
  <si>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</si>
  <si>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</si>
  <si>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</si>
  <si>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</si>
  <si>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</si>
  <si>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</si>
  <si>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</si>
  <si>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</si>
  <si>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</si>
  <si>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</si>
  <si>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</si>
  <si>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</si>
  <si>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</si>
  <si>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</si>
  <si>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</si>
  <si>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</si>
  <si>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</si>
  <si>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</si>
  <si>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</si>
  <si>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</si>
  <si>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</si>
  <si>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</si>
  <si>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</si>
  <si>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</si>
  <si>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</si>
  <si>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</si>
  <si>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</si>
  <si>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</si>
  <si>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</si>
  <si>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</si>
  <si>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</si>
  <si>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</si>
  <si>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</si>
  <si>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</si>
  <si>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</si>
  <si>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</si>
  <si>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</si>
  <si>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</si>
  <si>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</si>
  <si>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</si>
  <si>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</si>
  <si>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</si>
  <si>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</si>
  <si>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</si>
  <si>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</si>
  <si>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</si>
  <si>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</si>
  <si>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</si>
  <si>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</si>
  <si>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</si>
  <si>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</si>
  <si>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</si>
  <si>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</si>
  <si>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</si>
  <si>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</si>
  <si>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</si>
  <si>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</si>
  <si>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</si>
  <si>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</si>
  <si>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</si>
  <si>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</si>
  <si>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</si>
  <si>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</si>
  <si>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</si>
  <si>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</si>
  <si>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</si>
  <si>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</si>
  <si>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</si>
  <si>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</si>
  <si>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</si>
  <si>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</si>
  <si>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</si>
  <si>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</si>
  <si>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</si>
  <si>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</si>
  <si>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</si>
  <si>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</si>
  <si>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</si>
  <si>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</si>
  <si>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</si>
  <si>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</si>
  <si>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</si>
  <si>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</si>
  <si>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</si>
  <si>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</si>
  <si>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</si>
  <si>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</si>
  <si>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</si>
  <si>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</si>
  <si>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</si>
  <si>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</si>
  <si>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</si>
  <si>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</si>
  <si>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</si>
  <si>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</si>
  <si>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</si>
  <si>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</si>
  <si>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</si>
  <si>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</si>
  <si>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</si>
  <si>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</si>
  <si>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</si>
  <si>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</si>
  <si>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</si>
  <si>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</si>
  <si>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</si>
  <si>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</si>
  <si>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</si>
  <si>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</si>
  <si>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</si>
  <si>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</si>
  <si>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</si>
  <si>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</si>
  <si>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</si>
  <si>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</si>
  <si>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</si>
  <si>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</si>
  <si>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</si>
  <si>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</si>
  <si>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</si>
  <si>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</si>
  <si>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</si>
  <si>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</si>
  <si>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</si>
  <si>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</si>
  <si>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</si>
  <si>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</si>
  <si>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</si>
  <si>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</si>
  <si>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</si>
  <si>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</si>
  <si>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</si>
  <si>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</si>
  <si>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</si>
  <si>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</si>
  <si>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</si>
  <si>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</si>
  <si>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</si>
  <si>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</si>
  <si>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</si>
  <si>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</si>
  <si>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</si>
  <si>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</si>
  <si>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</si>
  <si>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</si>
  <si>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</si>
  <si>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</si>
  <si>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</si>
  <si>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</si>
  <si>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</si>
  <si>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</si>
  <si>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</si>
  <si>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</si>
  <si>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</si>
  <si>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</si>
  <si>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</si>
  <si>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</si>
  <si>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</si>
  <si>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</si>
  <si>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</si>
  <si>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</si>
  <si>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</si>
  <si>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</si>
  <si>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</si>
  <si>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</si>
  <si>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</si>
  <si>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</si>
  <si>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</si>
  <si>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</si>
  <si>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</si>
  <si>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</si>
  <si>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</si>
  <si>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</si>
  <si>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</si>
  <si>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</si>
  <si>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</si>
  <si>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</si>
  <si>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</si>
  <si>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</si>
  <si>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</si>
  <si>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</si>
  <si>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</si>
  <si>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</si>
  <si>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</si>
  <si>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</si>
  <si>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</si>
  <si>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</si>
  <si>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</si>
  <si>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</si>
  <si>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</si>
  <si>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</si>
  <si>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</si>
  <si>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</si>
  <si>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</si>
  <si>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</si>
  <si>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</si>
  <si>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</si>
  <si>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</si>
  <si>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</si>
  <si>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</si>
  <si>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</si>
  <si>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</si>
  <si>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</si>
  <si>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</si>
  <si>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</si>
  <si>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</si>
  <si>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</si>
  <si>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</si>
  <si>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</si>
  <si>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</si>
  <si>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</si>
  <si>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</si>
  <si>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</si>
  <si>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</si>
  <si>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</si>
  <si>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</si>
  <si>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</si>
  <si>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</si>
  <si>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</si>
  <si>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</si>
  <si>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</si>
  <si>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</si>
  <si>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</si>
  <si>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</si>
  <si>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</si>
  <si>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</si>
  <si>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</si>
  <si>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</si>
  <si>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</si>
  <si>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</si>
  <si>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</si>
  <si>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</si>
  <si>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</si>
  <si>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</si>
  <si>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</si>
  <si>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</si>
  <si>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</si>
  <si>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</si>
  <si>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</si>
  <si>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</si>
  <si>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</si>
  <si>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</si>
  <si>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</si>
  <si>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</si>
  <si>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</si>
  <si>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</si>
  <si>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</si>
  <si>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</si>
  <si>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</si>
  <si>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</si>
  <si>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</si>
  <si>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</si>
  <si>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</si>
  <si>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</si>
  <si>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</si>
  <si>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</si>
  <si>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</si>
  <si>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</si>
  <si>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</si>
  <si>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</si>
  <si>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</si>
  <si>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</si>
  <si>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</si>
  <si>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</si>
  <si>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</si>
  <si>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</si>
  <si>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</si>
  <si>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</si>
  <si>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</si>
  <si>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</si>
  <si>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</si>
  <si>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</si>
  <si>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</si>
  <si>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</si>
  <si>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</si>
  <si>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</si>
  <si>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</si>
  <si>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</si>
  <si>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</si>
  <si>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</si>
  <si>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</si>
  <si>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</si>
  <si>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</si>
  <si>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</si>
  <si>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</si>
  <si>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</si>
  <si>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</si>
  <si>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</si>
  <si>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</si>
  <si>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</si>
  <si>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</si>
  <si>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</si>
  <si>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</si>
  <si>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</si>
  <si>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</si>
  <si>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</si>
  <si>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</si>
  <si>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</si>
  <si>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</si>
  <si>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</si>
  <si>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</si>
  <si>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</si>
  <si>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</si>
  <si>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</si>
  <si>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</si>
  <si>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</si>
  <si>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</si>
  <si>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</si>
  <si>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</si>
  <si>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</si>
  <si>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</si>
  <si>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</si>
  <si>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</si>
  <si>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</si>
  <si>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</si>
  <si>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</si>
  <si>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</si>
  <si>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</si>
  <si>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</si>
  <si>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</si>
  <si>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</si>
  <si>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</si>
  <si>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</si>
  <si>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</si>
  <si>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</si>
  <si>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</si>
  <si>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</si>
  <si>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</si>
  <si>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</si>
  <si>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</si>
  <si>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</si>
  <si>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</si>
  <si>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</si>
  <si>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</si>
  <si>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</si>
  <si>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</si>
  <si>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</si>
  <si>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</si>
  <si>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</si>
  <si>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</si>
  <si>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</si>
  <si>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</si>
  <si>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</si>
  <si>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</si>
  <si>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</si>
  <si>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</si>
  <si>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</si>
  <si>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</si>
  <si>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</si>
  <si>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</si>
  <si>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</si>
  <si>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</si>
  <si>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</si>
  <si>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</si>
  <si>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</si>
  <si>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</si>
  <si>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</si>
  <si>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</si>
  <si>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</si>
  <si>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</si>
  <si>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</si>
  <si>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</si>
  <si>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</si>
  <si>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</si>
  <si>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</si>
  <si>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</si>
  <si>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</si>
  <si>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</si>
  <si>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</si>
  <si>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</si>
  <si>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</si>
  <si>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</si>
  <si>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</si>
  <si>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</si>
  <si>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</si>
  <si>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</si>
  <si>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</si>
  <si>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</si>
  <si>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</si>
  <si>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</si>
  <si>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</si>
  <si>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</si>
  <si>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</si>
  <si>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</si>
  <si>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</si>
  <si>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</si>
  <si>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</si>
  <si>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</si>
  <si>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</si>
  <si>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</si>
  <si>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</si>
  <si>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</si>
  <si>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</si>
  <si>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</si>
  <si>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</si>
  <si>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</si>
  <si>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</si>
  <si>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</si>
  <si>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</si>
  <si>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</si>
  <si>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</si>
  <si>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</si>
  <si>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</si>
  <si>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</si>
  <si>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</si>
  <si>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</si>
  <si>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</si>
  <si>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</si>
  <si>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</si>
  <si>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</si>
  <si>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</si>
  <si>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</si>
  <si>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</si>
  <si>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</si>
  <si>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</si>
  <si>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</si>
  <si>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</si>
  <si>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</si>
  <si>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</si>
  <si>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</si>
  <si>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</si>
  <si>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</si>
  <si>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</si>
  <si>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</si>
  <si>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</si>
  <si>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</si>
  <si>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</si>
  <si>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</si>
  <si>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</si>
  <si>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</si>
  <si>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</si>
  <si>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</si>
  <si>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</si>
  <si>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</si>
  <si>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</si>
  <si>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</si>
  <si>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</si>
  <si>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</si>
  <si>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</si>
  <si>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</si>
  <si>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</si>
  <si>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</si>
  <si>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</si>
  <si>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</si>
  <si>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</si>
  <si>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</si>
  <si>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</si>
  <si>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</si>
  <si>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</si>
  <si>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</si>
  <si>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</si>
  <si>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</si>
  <si>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</si>
  <si>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</si>
  <si>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</si>
  <si>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</si>
  <si>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</si>
  <si>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</si>
  <si>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</si>
  <si>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</si>
  <si>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</si>
  <si>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</si>
  <si>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</si>
  <si>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</si>
  <si>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</si>
  <si>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</si>
  <si>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</si>
  <si>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</si>
  <si>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</si>
  <si>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</si>
  <si>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</si>
  <si>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</si>
  <si>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</si>
  <si>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</si>
  <si>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</si>
  <si>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</si>
  <si>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</si>
  <si>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</si>
  <si>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</si>
  <si>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</si>
  <si>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</si>
  <si>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</si>
  <si>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</si>
  <si>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</si>
  <si>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</si>
  <si>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</si>
  <si>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</si>
  <si>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</si>
  <si>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</si>
  <si>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</si>
  <si>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</si>
  <si>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</si>
  <si>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</si>
  <si>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</si>
  <si>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</si>
  <si>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</si>
  <si>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</si>
  <si>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</si>
  <si>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</si>
  <si>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</si>
  <si>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</si>
  <si>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</si>
  <si>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</si>
  <si>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</si>
  <si>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</si>
  <si>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</si>
  <si>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</si>
  <si>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</si>
  <si>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</si>
  <si>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</si>
  <si>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</si>
  <si>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</si>
  <si>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</si>
  <si>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</si>
  <si>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</si>
  <si>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</si>
  <si>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</si>
  <si>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</si>
  <si>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</si>
  <si>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</si>
  <si>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</si>
  <si>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</si>
  <si>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</si>
  <si>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</si>
  <si>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</si>
  <si>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</si>
  <si>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</si>
  <si>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</si>
  <si>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</si>
  <si>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</si>
  <si>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</si>
  <si>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</si>
  <si>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</si>
  <si>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</si>
  <si>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</si>
  <si>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</si>
  <si>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</si>
  <si>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</si>
  <si>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</si>
  <si>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</si>
  <si>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</si>
  <si>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</si>
  <si>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</si>
  <si>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</si>
  <si>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</si>
  <si>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</si>
  <si>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</si>
  <si>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</si>
  <si>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</si>
  <si>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</si>
  <si>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</si>
  <si>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</si>
  <si>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</si>
  <si>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</si>
  <si>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</si>
  <si>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</si>
  <si>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</si>
  <si>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</si>
  <si>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</si>
  <si>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</si>
  <si>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</si>
  <si>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</si>
  <si>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</si>
  <si>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</si>
  <si>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</si>
  <si>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</si>
  <si>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</si>
  <si>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</si>
  <si>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</si>
  <si>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</si>
  <si>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</si>
  <si>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</si>
  <si>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</si>
  <si>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</si>
  <si>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</si>
  <si>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</si>
  <si>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</si>
  <si>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</si>
  <si>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</si>
  <si>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</si>
  <si>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</si>
  <si>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</si>
  <si>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</si>
  <si>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</si>
  <si>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</si>
  <si>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</si>
  <si>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</si>
  <si>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</si>
  <si>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</si>
  <si>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</si>
  <si>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</si>
  <si>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</si>
  <si>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</si>
  <si>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</si>
  <si>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</si>
  <si>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</si>
  <si>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</si>
  <si>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</si>
  <si>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</si>
  <si>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</si>
  <si>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</si>
  <si>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</si>
  <si>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</si>
  <si>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</si>
  <si>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</si>
  <si>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</si>
  <si>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</si>
  <si>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</si>
  <si>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</si>
  <si>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</si>
  <si>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</si>
  <si>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</si>
  <si>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</si>
  <si>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</si>
  <si>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</si>
  <si>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</si>
  <si>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</si>
  <si>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</si>
  <si>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</si>
  <si>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</si>
  <si>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</si>
  <si>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</si>
  <si>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</si>
  <si>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</si>
  <si>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</si>
  <si>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</si>
  <si>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</si>
  <si>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</si>
  <si>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</si>
  <si>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</si>
  <si>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</si>
  <si>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</si>
  <si>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</si>
  <si>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</si>
  <si>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</si>
  <si>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</si>
  <si>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</si>
  <si>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</si>
  <si>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</si>
  <si>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</si>
  <si>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</si>
  <si>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</si>
  <si>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</si>
  <si>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</si>
  <si>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</si>
  <si>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</si>
  <si>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</si>
  <si>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</si>
  <si>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</si>
  <si>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</si>
  <si>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</si>
  <si>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</si>
  <si>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</si>
  <si>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</si>
  <si>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</si>
  <si>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</si>
  <si>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</si>
  <si>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</si>
  <si>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</si>
  <si>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</si>
  <si>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</si>
  <si>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</si>
  <si>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</si>
  <si>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</si>
  <si>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</si>
  <si>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</si>
  <si>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</si>
  <si>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</si>
  <si>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</si>
  <si>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</si>
  <si>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</si>
  <si>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</si>
  <si>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</si>
  <si>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</si>
  <si>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</si>
  <si>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</si>
  <si>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</si>
  <si>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</si>
  <si>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</si>
  <si>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</si>
  <si>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</si>
  <si>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</si>
  <si>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</si>
  <si>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</si>
  <si>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</si>
  <si>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</si>
  <si>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</si>
  <si>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</si>
  <si>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</si>
  <si>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</si>
  <si>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</si>
  <si>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</si>
  <si>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</si>
  <si>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</si>
  <si>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</si>
  <si>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</si>
  <si>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</si>
  <si>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</si>
  <si>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</si>
  <si>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</si>
  <si>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</si>
  <si>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</si>
  <si>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</si>
  <si>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</si>
  <si>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</si>
  <si>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</si>
  <si>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</si>
  <si>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</si>
  <si>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</si>
  <si>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</si>
  <si>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</si>
  <si>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</si>
  <si>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</si>
  <si>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</si>
  <si>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</si>
  <si>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</si>
  <si>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</si>
  <si>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</si>
  <si>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</si>
  <si>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</si>
  <si>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</si>
  <si>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</si>
  <si>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</si>
  <si>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</si>
  <si>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</si>
  <si>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</si>
  <si>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</si>
  <si>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</si>
  <si>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</si>
  <si>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</si>
  <si>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</si>
  <si>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</si>
  <si>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</si>
  <si>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</si>
  <si>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</si>
  <si>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</si>
  <si>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</si>
  <si>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</si>
  <si>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</si>
  <si>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</si>
  <si>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</si>
  <si>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</si>
  <si>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</si>
  <si>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</si>
  <si>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</si>
  <si>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</si>
  <si>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</si>
  <si>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</si>
  <si>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</si>
  <si>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</si>
  <si>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</si>
  <si>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</si>
  <si>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</si>
  <si>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</si>
  <si>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</si>
  <si>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</si>
  <si>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</si>
  <si>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</si>
  <si>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</si>
  <si>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</si>
  <si>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</si>
  <si>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</si>
  <si>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</si>
  <si>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</si>
  <si>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</si>
  <si>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</si>
  <si>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</si>
  <si>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</si>
  <si>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</si>
  <si>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</si>
  <si>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</si>
  <si>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</si>
  <si>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</si>
  <si>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</si>
  <si>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</si>
  <si>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</si>
  <si>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</si>
  <si>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</si>
  <si>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</si>
  <si>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</si>
  <si>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</si>
  <si>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</si>
  <si>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</si>
  <si>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</si>
  <si>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</si>
  <si>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</si>
  <si>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</si>
  <si>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</si>
  <si>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</si>
  <si>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</si>
  <si>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</si>
  <si>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</si>
  <si>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</si>
  <si>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</si>
  <si>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</si>
  <si>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</si>
  <si>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</si>
  <si>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</si>
  <si>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</si>
  <si>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</si>
  <si>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</si>
  <si>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</si>
  <si>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</si>
  <si>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</si>
  <si>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</si>
  <si>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</si>
  <si>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</si>
  <si>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</si>
  <si>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</si>
  <si>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</si>
  <si>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</si>
  <si>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</si>
  <si>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</si>
  <si>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</si>
  <si>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</si>
  <si>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</si>
  <si>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</si>
  <si>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</si>
  <si>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</si>
  <si>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</si>
  <si>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</si>
  <si>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</si>
  <si>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</si>
  <si>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</si>
  <si>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</si>
  <si>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</si>
  <si>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</si>
  <si>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</si>
  <si>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</si>
  <si>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</si>
  <si>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</si>
  <si>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</si>
  <si>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</si>
  <si>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</si>
  <si>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</si>
  <si>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</si>
  <si>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</si>
  <si>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</si>
  <si>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</si>
  <si>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</si>
  <si>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</si>
  <si>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</si>
  <si>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</si>
  <si>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</si>
  <si>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</si>
  <si>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</si>
  <si>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</si>
  <si>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</si>
  <si>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</si>
  <si>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</si>
  <si>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</si>
  <si>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</si>
  <si>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</si>
  <si>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</si>
  <si>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</si>
  <si>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</si>
  <si>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</si>
  <si>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</si>
  <si>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</si>
  <si>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</si>
  <si>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</si>
  <si>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</si>
  <si>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</si>
  <si>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</si>
  <si>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</si>
  <si>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</si>
  <si>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</si>
  <si>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</si>
  <si>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</si>
  <si>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</si>
  <si>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</si>
  <si>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</si>
  <si>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</si>
  <si>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</si>
  <si>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</si>
  <si>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</si>
  <si>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</si>
  <si>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</si>
  <si>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</si>
  <si>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</si>
  <si>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</si>
  <si>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</si>
  <si>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</si>
  <si>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</si>
  <si>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</si>
  <si>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</si>
  <si>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</si>
  <si>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</si>
  <si>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</si>
  <si>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</si>
  <si>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</si>
  <si>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</si>
  <si>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</si>
  <si>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</si>
  <si>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</si>
  <si>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</si>
  <si>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</si>
  <si>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</si>
  <si>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</si>
  <si>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</si>
  <si>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</si>
  <si>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</si>
  <si>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</si>
  <si>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</si>
  <si>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</si>
  <si>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</si>
  <si>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</si>
  <si>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</si>
  <si>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</si>
  <si>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</si>
  <si>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</si>
  <si>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</si>
  <si>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</si>
  <si>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</si>
  <si>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</si>
  <si>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</si>
  <si>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</si>
  <si>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</si>
  <si>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</si>
  <si>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</si>
  <si>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</si>
  <si>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</si>
  <si>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</si>
  <si>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</si>
  <si>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</si>
  <si>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</si>
  <si>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</si>
  <si>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</si>
  <si>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</si>
  <si>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</si>
  <si>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</si>
  <si>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</si>
  <si>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</si>
  <si>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</si>
  <si>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</si>
  <si>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</si>
  <si>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</si>
  <si>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</si>
  <si>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</si>
  <si>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</si>
  <si>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</si>
  <si>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</si>
  <si>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</si>
  <si>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</si>
  <si>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</si>
  <si>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</si>
  <si>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</si>
  <si>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</si>
  <si>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</si>
  <si>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</si>
  <si>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</si>
  <si>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</si>
  <si>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</si>
  <si>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</si>
  <si>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</si>
  <si>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</si>
  <si>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</si>
  <si>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</si>
  <si>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</si>
  <si>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</si>
  <si>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</si>
  <si>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</si>
  <si>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</si>
  <si>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</si>
  <si>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</si>
  <si>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</si>
  <si>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</si>
  <si>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</si>
  <si>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</si>
  <si>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</si>
  <si>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</si>
  <si>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</si>
  <si>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</si>
  <si>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</si>
  <si>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</si>
  <si>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</si>
  <si>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</si>
  <si>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</si>
  <si>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</si>
  <si>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</si>
  <si>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</si>
  <si>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</si>
  <si>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</si>
  <si>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</si>
  <si>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</si>
  <si>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</si>
  <si>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</si>
  <si>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</si>
  <si>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</si>
  <si>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</si>
  <si>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</si>
  <si>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</si>
  <si>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</si>
  <si>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</si>
  <si>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</si>
  <si>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</si>
  <si>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</si>
  <si>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</si>
  <si>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</si>
  <si>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</si>
  <si>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</si>
  <si>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</si>
  <si>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</si>
  <si>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</si>
  <si>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</si>
  <si>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</si>
  <si>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</si>
  <si>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</si>
  <si>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</si>
  <si>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</si>
  <si>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</si>
  <si>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</si>
  <si>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</si>
  <si>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</si>
  <si>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</si>
  <si>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</si>
  <si>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</si>
  <si>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</si>
  <si>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</si>
  <si>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</si>
  <si>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</si>
  <si>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</si>
  <si>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</si>
  <si>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</si>
  <si>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</si>
  <si>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</si>
  <si>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</si>
  <si>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</si>
  <si>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</si>
  <si>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</si>
  <si>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</si>
  <si>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</si>
  <si>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</si>
  <si>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</si>
  <si>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</si>
  <si>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</si>
  <si>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</si>
  <si>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</si>
  <si>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</si>
  <si>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</si>
  <si>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</si>
  <si>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</si>
  <si>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</si>
  <si>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</si>
  <si>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</si>
  <si>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</si>
  <si>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</si>
  <si>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</si>
  <si>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</si>
  <si>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</si>
  <si>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</si>
  <si>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</si>
  <si>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</si>
  <si>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</si>
  <si>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</si>
  <si>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</si>
  <si>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</si>
  <si>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</si>
  <si>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</si>
  <si>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</si>
  <si>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</si>
  <si>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</si>
  <si>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</si>
  <si>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</si>
  <si>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</si>
  <si>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</si>
  <si>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</si>
  <si>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</si>
  <si>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</si>
  <si>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</si>
  <si>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</si>
  <si>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</si>
  <si>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</si>
  <si>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</si>
  <si>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</si>
  <si>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</si>
  <si>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</si>
  <si>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</si>
  <si>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</si>
  <si>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</si>
  <si>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</si>
  <si>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</si>
  <si>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</si>
  <si>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</si>
  <si>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</si>
  <si>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</si>
  <si>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</si>
  <si>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</si>
  <si>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</si>
  <si>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</si>
  <si>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</si>
  <si>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</si>
  <si>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</si>
  <si>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</si>
  <si>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</si>
  <si>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</si>
  <si>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</si>
  <si>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</si>
  <si>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</si>
  <si>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</si>
  <si>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</si>
  <si>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</si>
  <si>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</si>
  <si>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first quartile for Goal</t>
  </si>
  <si>
    <t>Third quartile for goal</t>
  </si>
  <si>
    <t>IQR for goal</t>
  </si>
  <si>
    <t>first quartile for Pledged</t>
  </si>
  <si>
    <t>Third quartile for Pledged</t>
  </si>
  <si>
    <t>IQR for Pledged</t>
  </si>
  <si>
    <t>Std Dev for Goal</t>
  </si>
  <si>
    <t>Std Dev for Pledged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</si>
  <si>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</si>
  <si>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</si>
  <si>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</si>
  <si>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</si>
  <si>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</si>
  <si>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</si>
  <si>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</si>
  <si>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</si>
  <si>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</si>
  <si>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</si>
  <si>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</si>
  <si>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</si>
  <si>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</si>
  <si>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</si>
  <si>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</si>
  <si>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</si>
  <si>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</si>
  <si>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</si>
  <si>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50000 or more</t>
  </si>
  <si>
    <t>40000-44999</t>
  </si>
  <si>
    <t>45000-49999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</si>
</sst>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2B2B2B"/>
      <name val="Roboto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  <xf numFmtId="0" fontId="1" fillId="0" borderId="1" xfId="0" applyFont="1" applyBorder="1"/>
    <xf numFmtId="0" fontId="3" fillId="0" borderId="1" xfId="0" applyFont="1" applyBorder="1" applyAlignment="1">
      <alignment horizontal="left" vertical="center" wrapText="1" indent="1"/>
    </xf>
    <xf numFmtId="0" fontId="0" fillId="0" borderId="1" xfId="0" applyBorder="1" applyAlignment="1">
      <alignment wrapText="1"/>
    </xf>
    <xf numFmtId="0" fontId="0" fillId="0" borderId="1" xfId="0" applyBorder="1"/>
    <xf numFmtId="165" fontId="0" fillId="0" borderId="0" xfId="0" applyNumberFormat="1"/>
    <xf numFmtId="0" fontId="0" fillId="0" borderId="0" xfId="0" applyFont="1"/>
    <xf numFmtId="0" fontId="4" fillId="0" borderId="0" xfId="0" applyFont="1" applyAlignment="1">
      <alignment horizontal="left" vertical="center" wrapText="1" indent="1"/>
    </xf>
    <xf numFmtId="10" fontId="0" fillId="0" borderId="0" xfId="0" applyNumberFormat="1"/>
  </cellXfs>
  <cellStyles count="1">
    <cellStyle name="Normal" xfId="0" builtinId="0"/>
  </cellStyles>
  <dxfs count="15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[Kickstarter_challenge.xlsb.xlsx]category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8-4214-B6E5-96D481F19C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48-4214-B6E5-96D481F19C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48-4214-B6E5-96D481F19C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D3-4BDE-BC2B-44673D376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0275304"/>
        <c:axId val="680276288"/>
      </c:barChart>
      <c:catAx>
        <c:axId val="680275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76288"/>
        <c:crosses val="autoZero"/>
        <c:auto val="1"/>
        <c:lblAlgn val="ctr"/>
        <c:lblOffset val="100"/>
        <c:noMultiLvlLbl val="0"/>
      </c:catAx>
      <c:valAx>
        <c:axId val="6802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75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[Kickstarter_challenge.xlsb.xlsx]Sub 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424661922858745E-2"/>
          <c:y val="0.14162200313196144"/>
          <c:w val="0.80125663883279985"/>
          <c:h val="0.61864531639427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4-4283-A5BE-257B182AD624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04-4283-A5BE-257B182AD624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04-4283-A5BE-257B182AD624}"/>
            </c:ext>
          </c:extLst>
        </c:ser>
        <c:ser>
          <c:idx val="3"/>
          <c:order val="3"/>
          <c:tx>
            <c:strRef>
              <c:f>'Sub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5F-49A8-902B-F835A392E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8792768"/>
        <c:axId val="641587528"/>
      </c:barChart>
      <c:catAx>
        <c:axId val="7087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87528"/>
        <c:crosses val="autoZero"/>
        <c:auto val="1"/>
        <c:lblAlgn val="ctr"/>
        <c:lblOffset val="100"/>
        <c:noMultiLvlLbl val="0"/>
      </c:catAx>
      <c:valAx>
        <c:axId val="64158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9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[Kickstarter_challenge.xlsb.xlsx]outcome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9B-4F4E-99A9-7418EDC75130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9B-4F4E-99A9-7418EDC75130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9B-4F4E-99A9-7418EDC75130}"/>
            </c:ext>
          </c:extLst>
        </c:ser>
        <c:ser>
          <c:idx val="3"/>
          <c:order val="3"/>
          <c:tx>
            <c:strRef>
              <c:f>'outcome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A-43F0-834A-382DC40FC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790472"/>
        <c:axId val="708789488"/>
      </c:lineChart>
      <c:catAx>
        <c:axId val="708790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89488"/>
        <c:crosses val="autoZero"/>
        <c:auto val="1"/>
        <c:lblAlgn val="ctr"/>
        <c:lblOffset val="100"/>
        <c:noMultiLvlLbl val="0"/>
      </c:catAx>
      <c:valAx>
        <c:axId val="70878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9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[Kickstarter_challenge.xlsb.xlsx]Theater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as per Launch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B8-423F-93D2-EE11CC175026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82-420C-BE32-BFDE43B03AA0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82-420C-BE32-BFDE43B03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19488"/>
        <c:axId val="98418176"/>
      </c:lineChart>
      <c:catAx>
        <c:axId val="984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18176"/>
        <c:crosses val="autoZero"/>
        <c:auto val="1"/>
        <c:lblAlgn val="ctr"/>
        <c:lblOffset val="100"/>
        <c:noMultiLvlLbl val="0"/>
      </c:catAx>
      <c:valAx>
        <c:axId val="9841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1A-4E6D-B723-5D3B1172B798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1A-4E6D-B723-5D3B1172B798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1A-4E6D-B723-5D3B1172B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8100648"/>
        <c:axId val="908102616"/>
      </c:lineChart>
      <c:catAx>
        <c:axId val="90810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2616"/>
        <c:crosses val="autoZero"/>
        <c:auto val="1"/>
        <c:lblAlgn val="ctr"/>
        <c:lblOffset val="100"/>
        <c:noMultiLvlLbl val="0"/>
      </c:catAx>
      <c:valAx>
        <c:axId val="90810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83C4E2D-C5D4-4869-B0BB-C8856D49391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B81A87-A7BD-482C-986E-B1EC533FA19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21CB71E-051C-40B2-B1D5-7B768F7AF743}">
  <sheetPr/>
  <sheetViews>
    <sheetView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0</xdr:row>
      <xdr:rowOff>175260</xdr:rowOff>
    </xdr:from>
    <xdr:to>
      <xdr:col>17</xdr:col>
      <xdr:colOff>175260</xdr:colOff>
      <xdr:row>22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698B5C-15EB-F3AE-AE02-F40AF1FDA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99060</xdr:rowOff>
    </xdr:from>
    <xdr:to>
      <xdr:col>17</xdr:col>
      <xdr:colOff>228600</xdr:colOff>
      <xdr:row>25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5E909E-F938-EAE6-095F-38E2CC864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175260</xdr:rowOff>
    </xdr:from>
    <xdr:to>
      <xdr:col>15</xdr:col>
      <xdr:colOff>533400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87FEB-AF69-0EE7-6731-F7F6B692A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DD991D-66DD-FCB4-34D6-E1921B329C1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B8CF4CE-21F1-9924-9C4F-04FC285B6FC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388620</xdr:colOff>
      <xdr:row>2</xdr:row>
      <xdr:rowOff>179070</xdr:rowOff>
    </xdr:from>
    <xdr:to>
      <xdr:col>15</xdr:col>
      <xdr:colOff>441960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59A1B-BACB-63A8-1E6E-AA51BC5BC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1303020</xdr:colOff>
      <xdr:row>2</xdr:row>
      <xdr:rowOff>175260</xdr:rowOff>
    </xdr:from>
    <xdr:to>
      <xdr:col>9</xdr:col>
      <xdr:colOff>91440</xdr:colOff>
      <xdr:row>22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FFE440-D9D7-9C27-815B-901C3C68B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sh" refreshedDate="44800.326233912034" createdVersion="8" refreshedVersion="8" minRefreshableVersion="3" recordCount="4114" xr:uid="{ADA41BC1-701A-44BB-AC49-3690E80E72A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sh" refreshedDate="44800.370716203703" createdVersion="8" refreshedVersion="8" minRefreshableVersion="3" recordCount="4114" xr:uid="{41D217A9-1EA9-4275-B1F9-D6E33EA570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sh" refreshedDate="44801.708653240741" createdVersion="8" refreshedVersion="8" minRefreshableVersion="3" recordCount="4114" xr:uid="{7DC2D425-6BC6-41AE-89AC-1568C077FC0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6.67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00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2E63B-A1FF-491C-805B-2E3B5E9E2D5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D869B4-7562-43C7-8D51-4F09DB78BE4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848066-4ABA-43F0-955C-7D5DCD7BAD9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590CD-7079-446F-88D6-F57308188E1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CD04E-57F6-4F44-99C1-1A326C5B01A4}">
  <dimension ref="A1:F14"/>
  <sheetViews>
    <sheetView workbookViewId="0">
      <selection activeCell="E8" sqref="E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47EDB-481F-47ED-999E-31D0B189D194}">
  <dimension ref="A1:F47"/>
  <sheetViews>
    <sheetView workbookViewId="0">
      <selection activeCell="B21" sqref="B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2" spans="1:6" x14ac:dyDescent="0.3">
      <c r="A2" s="12" t="s">
        <v>8358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C7BC9-4725-40B0-B354-9CA9EECFD20F}">
  <dimension ref="A2:F19"/>
  <sheetViews>
    <sheetView workbookViewId="0">
      <selection activeCell="B24" sqref="B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8358</v>
      </c>
      <c r="B2" t="s">
        <v>8364</v>
      </c>
    </row>
    <row r="3" spans="1:6" x14ac:dyDescent="0.3">
      <c r="A3" s="12" t="s">
        <v>8379</v>
      </c>
      <c r="B3" t="s">
        <v>8364</v>
      </c>
    </row>
    <row r="5" spans="1:6" x14ac:dyDescent="0.3">
      <c r="A5" s="12" t="s">
        <v>8363</v>
      </c>
      <c r="B5" s="12" t="s">
        <v>8360</v>
      </c>
    </row>
    <row r="6" spans="1:6" x14ac:dyDescent="0.3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7" t="s">
        <v>8373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3">
      <c r="A8" s="17" t="s">
        <v>8374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3">
      <c r="A9" s="17" t="s">
        <v>8375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3">
      <c r="A10" s="17" t="s">
        <v>8376</v>
      </c>
      <c r="B10" s="14">
        <v>27</v>
      </c>
      <c r="C10" s="14">
        <v>102</v>
      </c>
      <c r="D10" s="14"/>
      <c r="E10" s="14">
        <v>192</v>
      </c>
      <c r="F10" s="14">
        <v>321</v>
      </c>
    </row>
    <row r="11" spans="1:6" x14ac:dyDescent="0.3">
      <c r="A11" s="17" t="s">
        <v>8367</v>
      </c>
      <c r="B11" s="14">
        <v>26</v>
      </c>
      <c r="C11" s="14">
        <v>126</v>
      </c>
      <c r="D11" s="14"/>
      <c r="E11" s="14">
        <v>234</v>
      </c>
      <c r="F11" s="14">
        <v>386</v>
      </c>
    </row>
    <row r="12" spans="1:6" x14ac:dyDescent="0.3">
      <c r="A12" s="17" t="s">
        <v>8377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3">
      <c r="A13" s="17" t="s">
        <v>8368</v>
      </c>
      <c r="B13" s="14">
        <v>43</v>
      </c>
      <c r="C13" s="14">
        <v>150</v>
      </c>
      <c r="D13" s="14"/>
      <c r="E13" s="14">
        <v>194</v>
      </c>
      <c r="F13" s="14">
        <v>387</v>
      </c>
    </row>
    <row r="14" spans="1:6" x14ac:dyDescent="0.3">
      <c r="A14" s="17" t="s">
        <v>8369</v>
      </c>
      <c r="B14" s="14">
        <v>33</v>
      </c>
      <c r="C14" s="14">
        <v>134</v>
      </c>
      <c r="D14" s="14"/>
      <c r="E14" s="14">
        <v>166</v>
      </c>
      <c r="F14" s="14">
        <v>333</v>
      </c>
    </row>
    <row r="15" spans="1:6" x14ac:dyDescent="0.3">
      <c r="A15" s="17" t="s">
        <v>8370</v>
      </c>
      <c r="B15" s="14">
        <v>24</v>
      </c>
      <c r="C15" s="14">
        <v>127</v>
      </c>
      <c r="D15" s="14"/>
      <c r="E15" s="14">
        <v>147</v>
      </c>
      <c r="F15" s="14">
        <v>298</v>
      </c>
    </row>
    <row r="16" spans="1:6" x14ac:dyDescent="0.3">
      <c r="A16" s="17" t="s">
        <v>8371</v>
      </c>
      <c r="B16" s="14">
        <v>20</v>
      </c>
      <c r="C16" s="14">
        <v>149</v>
      </c>
      <c r="D16" s="14"/>
      <c r="E16" s="14">
        <v>183</v>
      </c>
      <c r="F16" s="14">
        <v>352</v>
      </c>
    </row>
    <row r="17" spans="1:6" x14ac:dyDescent="0.3">
      <c r="A17" s="17" t="s">
        <v>8372</v>
      </c>
      <c r="B17" s="14">
        <v>37</v>
      </c>
      <c r="C17" s="14">
        <v>114</v>
      </c>
      <c r="D17" s="14"/>
      <c r="E17" s="14">
        <v>183</v>
      </c>
      <c r="F17" s="14">
        <v>334</v>
      </c>
    </row>
    <row r="18" spans="1:6" x14ac:dyDescent="0.3">
      <c r="A18" s="17" t="s">
        <v>8378</v>
      </c>
      <c r="B18" s="14">
        <v>23</v>
      </c>
      <c r="C18" s="14">
        <v>118</v>
      </c>
      <c r="D18" s="14"/>
      <c r="E18" s="14">
        <v>111</v>
      </c>
      <c r="F18" s="14">
        <v>252</v>
      </c>
    </row>
    <row r="19" spans="1:6" x14ac:dyDescent="0.3">
      <c r="A19" s="17" t="s">
        <v>8361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526D5-DE9C-45A8-95C5-35A15B8C25FE}">
  <dimension ref="A1:E18"/>
  <sheetViews>
    <sheetView tabSelected="1" workbookViewId="0">
      <selection activeCell="C25" sqref="C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8400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H1" zoomScale="95" zoomScaleNormal="95" workbookViewId="0">
      <pane ySplit="521" topLeftCell="A522" activePane="bottomLeft" state="frozen"/>
      <selection pane="bottomLeft" activeCell="C527" sqref="C527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21875" bestFit="1" customWidth="1"/>
    <col min="16" max="16" width="14.88671875" bestFit="1" customWidth="1"/>
    <col min="17" max="17" width="41.109375" customWidth="1"/>
    <col min="18" max="18" width="15.5546875" bestFit="1" customWidth="1"/>
    <col min="19" max="19" width="21.88671875" style="16" bestFit="1" customWidth="1"/>
    <col min="20" max="20" width="18.44140625" style="16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9" t="s">
        <v>8400</v>
      </c>
    </row>
    <row r="2" spans="1:21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63C80-49C1-4E46-B19B-1E12C052215F}">
  <dimension ref="A1:H14"/>
  <sheetViews>
    <sheetView workbookViewId="0">
      <selection activeCell="C19" sqref="C19"/>
    </sheetView>
  </sheetViews>
  <sheetFormatPr defaultRowHeight="14.4" x14ac:dyDescent="0.3"/>
  <cols>
    <col min="1" max="1" width="13.109375" bestFit="1" customWidth="1"/>
    <col min="2" max="2" width="22.77734375" customWidth="1"/>
    <col min="3" max="8" width="20.77734375" customWidth="1"/>
  </cols>
  <sheetData>
    <row r="1" spans="1:8" x14ac:dyDescent="0.3">
      <c r="A1" s="25" t="s">
        <v>8401</v>
      </c>
      <c r="B1" s="26" t="s">
        <v>8402</v>
      </c>
      <c r="C1" s="26" t="s">
        <v>8403</v>
      </c>
      <c r="D1" s="26" t="s">
        <v>8404</v>
      </c>
      <c r="E1" s="26" t="s">
        <v>8405</v>
      </c>
      <c r="F1" s="26" t="s">
        <v>8406</v>
      </c>
      <c r="G1" s="26" t="s">
        <v>8407</v>
      </c>
      <c r="H1" s="26" t="s">
        <v>8408</v>
      </c>
    </row>
    <row r="2" spans="1:8" x14ac:dyDescent="0.3">
      <c r="A2" t="s">
        <v>8409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7">
        <f>B2/E2</f>
        <v>0.75806451612903225</v>
      </c>
      <c r="G2" s="27">
        <f>C2/E2</f>
        <v>0.24193548387096775</v>
      </c>
      <c r="H2" s="27">
        <f t="shared" ref="H2:H13" si="0">D2/$E$2</f>
        <v>0</v>
      </c>
    </row>
    <row r="3" spans="1:8" x14ac:dyDescent="0.3">
      <c r="A3" t="s">
        <v>8410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1">SUM(B3:D3)</f>
        <v>534</v>
      </c>
      <c r="F3" s="27">
        <f t="shared" ref="F3:F13" si="2">B3/E3</f>
        <v>0.72659176029962547</v>
      </c>
      <c r="G3" s="27">
        <f t="shared" ref="G3:G13" si="3">C3/E3</f>
        <v>0.27340823970037453</v>
      </c>
      <c r="H3" s="27">
        <f t="shared" si="0"/>
        <v>0</v>
      </c>
    </row>
    <row r="4" spans="1:8" x14ac:dyDescent="0.3">
      <c r="A4" t="s">
        <v>8411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1"/>
        <v>169</v>
      </c>
      <c r="F4" s="27">
        <f t="shared" si="2"/>
        <v>0.55029585798816572</v>
      </c>
      <c r="G4" s="27">
        <f t="shared" si="3"/>
        <v>0.44970414201183434</v>
      </c>
      <c r="H4" s="27">
        <f t="shared" si="0"/>
        <v>0</v>
      </c>
    </row>
    <row r="5" spans="1:8" x14ac:dyDescent="0.3">
      <c r="A5" t="s">
        <v>8412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1"/>
        <v>72</v>
      </c>
      <c r="F5" s="27">
        <f t="shared" si="2"/>
        <v>0.54166666666666663</v>
      </c>
      <c r="G5" s="27">
        <f t="shared" si="3"/>
        <v>0.45833333333333331</v>
      </c>
      <c r="H5" s="27">
        <f t="shared" si="0"/>
        <v>0</v>
      </c>
    </row>
    <row r="6" spans="1:8" x14ac:dyDescent="0.3">
      <c r="A6" t="s">
        <v>8413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1"/>
        <v>24</v>
      </c>
      <c r="F6" s="27">
        <f t="shared" si="2"/>
        <v>0.5</v>
      </c>
      <c r="G6" s="27">
        <f t="shared" si="3"/>
        <v>0.5</v>
      </c>
      <c r="H6" s="27">
        <f t="shared" si="0"/>
        <v>0</v>
      </c>
    </row>
    <row r="7" spans="1:8" x14ac:dyDescent="0.3">
      <c r="A7" t="s">
        <v>8414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1"/>
        <v>20</v>
      </c>
      <c r="F7" s="27">
        <f t="shared" si="2"/>
        <v>0.45</v>
      </c>
      <c r="G7" s="27">
        <f t="shared" si="3"/>
        <v>0.55000000000000004</v>
      </c>
      <c r="H7" s="27">
        <f t="shared" si="0"/>
        <v>0</v>
      </c>
    </row>
    <row r="8" spans="1:8" x14ac:dyDescent="0.3">
      <c r="A8" t="s">
        <v>8415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1"/>
        <v>5</v>
      </c>
      <c r="F8" s="27">
        <f t="shared" si="2"/>
        <v>0.2</v>
      </c>
      <c r="G8" s="27">
        <f t="shared" si="3"/>
        <v>0.8</v>
      </c>
      <c r="H8" s="27">
        <f t="shared" si="0"/>
        <v>0</v>
      </c>
    </row>
    <row r="9" spans="1:8" x14ac:dyDescent="0.3">
      <c r="A9" t="s">
        <v>8416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1"/>
        <v>11</v>
      </c>
      <c r="F9" s="27">
        <f t="shared" si="2"/>
        <v>0.27272727272727271</v>
      </c>
      <c r="G9" s="27">
        <f t="shared" si="3"/>
        <v>0.72727272727272729</v>
      </c>
      <c r="H9" s="27">
        <f t="shared" si="0"/>
        <v>0</v>
      </c>
    </row>
    <row r="10" spans="1:8" x14ac:dyDescent="0.3">
      <c r="A10" t="s">
        <v>8417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1"/>
        <v>6</v>
      </c>
      <c r="F10" s="27">
        <f t="shared" si="2"/>
        <v>0.66666666666666663</v>
      </c>
      <c r="G10" s="27">
        <f t="shared" si="3"/>
        <v>0.33333333333333331</v>
      </c>
      <c r="H10" s="27">
        <f t="shared" si="0"/>
        <v>0</v>
      </c>
    </row>
    <row r="11" spans="1:8" x14ac:dyDescent="0.3">
      <c r="A11" t="s">
        <v>8419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1"/>
        <v>3</v>
      </c>
      <c r="F11" s="27">
        <f t="shared" si="2"/>
        <v>0.66666666666666663</v>
      </c>
      <c r="G11" s="27">
        <f t="shared" si="3"/>
        <v>0.33333333333333331</v>
      </c>
      <c r="H11" s="27">
        <f t="shared" si="0"/>
        <v>0</v>
      </c>
    </row>
    <row r="12" spans="1:8" x14ac:dyDescent="0.3">
      <c r="A12" t="s">
        <v>8420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1"/>
        <v>1</v>
      </c>
      <c r="F12" s="27">
        <f t="shared" si="2"/>
        <v>0</v>
      </c>
      <c r="G12" s="27">
        <f t="shared" si="3"/>
        <v>1</v>
      </c>
      <c r="H12" s="27">
        <f t="shared" si="0"/>
        <v>0</v>
      </c>
    </row>
    <row r="13" spans="1:8" x14ac:dyDescent="0.3">
      <c r="A13" t="s">
        <v>8418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27">
        <f t="shared" si="2"/>
        <v>0.125</v>
      </c>
      <c r="G13" s="27">
        <f t="shared" si="3"/>
        <v>0.875</v>
      </c>
      <c r="H13" s="27">
        <f t="shared" si="0"/>
        <v>0</v>
      </c>
    </row>
    <row r="14" spans="1:8" x14ac:dyDescent="0.3">
      <c r="F14" s="27"/>
      <c r="G14" s="27"/>
      <c r="H14" s="2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785B4-D9FB-4A28-A3C5-64B1A24F896D}">
  <dimension ref="A1:T251"/>
  <sheetViews>
    <sheetView workbookViewId="0">
      <selection activeCell="I6" sqref="I6"/>
    </sheetView>
  </sheetViews>
  <sheetFormatPr defaultRowHeight="14.4" x14ac:dyDescent="0.3"/>
  <cols>
    <col min="1" max="1" width="5" bestFit="1" customWidth="1"/>
    <col min="2" max="2" width="21" customWidth="1"/>
    <col min="3" max="3" width="29.777343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21875" bestFit="1" customWidth="1"/>
    <col min="16" max="16" width="14.88671875" bestFit="1" customWidth="1"/>
    <col min="17" max="17" width="14.6640625" bestFit="1" customWidth="1"/>
    <col min="18" max="18" width="11.5546875" bestFit="1" customWidth="1"/>
    <col min="19" max="19" width="21.88671875" bestFit="1" customWidth="1"/>
    <col min="20" max="20" width="18.441406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7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57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7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57.6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72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57.6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57.6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7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7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7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57.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7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57.6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57.6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7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7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7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7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57.6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7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57.6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7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57.6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57.6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7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57.6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57.6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7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3.2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3.2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57.6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7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7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57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57.6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57.6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57.6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28.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57.6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57.6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7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57.6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7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57.6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7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57.6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72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7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7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72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57.6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57.6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57.6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57.6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57.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57.6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57.6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57.6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57.6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57.6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7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57.6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7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57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7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3.2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57.6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57.6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7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86.4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57.6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57.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7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3.2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57.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43.2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7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7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57.6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7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28.8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3.2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7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7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3.2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57.6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57.6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7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3.2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7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72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7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57.6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57.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57.6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57.6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7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57.6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57.6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57.6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57.6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57.6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57.6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7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57.6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7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7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57.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57.6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57.6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57.6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57.6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57.6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57.6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7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57.6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57.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57.6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7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3.2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7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72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7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57.6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57.6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7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7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7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7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57.6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7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7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57.6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72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57.6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57.6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57.6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7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7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57.6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7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7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57.6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7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7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7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3.2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57.6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57.6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57.6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7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57.6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57.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57.6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57.6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28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57.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7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57.6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57.6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7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7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7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7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57.6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57.6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3.2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57.6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7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57.6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7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57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57.6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7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57.6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57.6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3.2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57.6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7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57.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57.6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57.6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57.6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57.6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7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57.6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57.6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7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57.6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57.6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57.6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57.6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57.6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57.6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57.6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7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7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57.6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7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57.6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7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57.6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7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57.6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7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7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57.6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57.6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28.8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57.6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7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57.6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57.6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57.6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7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7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57.6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57.6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7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7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7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57.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57.6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8C25-A506-4E39-984B-0BDCA4C3C5BC}">
  <dimension ref="A1:D14"/>
  <sheetViews>
    <sheetView workbookViewId="0">
      <selection activeCell="D24" sqref="D24"/>
    </sheetView>
  </sheetViews>
  <sheetFormatPr defaultRowHeight="14.4" x14ac:dyDescent="0.3"/>
  <cols>
    <col min="1" max="1" width="21.77734375" bestFit="1" customWidth="1"/>
    <col min="2" max="3" width="11.109375" bestFit="1" customWidth="1"/>
    <col min="4" max="4" width="10.109375" bestFit="1" customWidth="1"/>
  </cols>
  <sheetData>
    <row r="1" spans="1:4" x14ac:dyDescent="0.3">
      <c r="B1" t="s">
        <v>8386</v>
      </c>
      <c r="C1" t="s">
        <v>8387</v>
      </c>
    </row>
    <row r="2" spans="1:4" x14ac:dyDescent="0.3">
      <c r="A2" t="s">
        <v>8388</v>
      </c>
      <c r="B2" s="24">
        <f>AVERAGE('Successful US kickstarters'!D:D)</f>
        <v>5048.8786407766993</v>
      </c>
      <c r="C2" s="24">
        <f>AVERAGE('failed US kickstarters'!D:D)</f>
        <v>10554.212</v>
      </c>
      <c r="D2" s="5"/>
    </row>
    <row r="3" spans="1:4" x14ac:dyDescent="0.3">
      <c r="A3" t="s">
        <v>8389</v>
      </c>
      <c r="B3" s="24">
        <f>MEDIAN('Successful US kickstarters'!D:D)</f>
        <v>3000</v>
      </c>
      <c r="C3" s="24">
        <f>MEDIAN('failed US kickstarters'!D:D)</f>
        <v>5000</v>
      </c>
      <c r="D3" s="5"/>
    </row>
    <row r="4" spans="1:4" x14ac:dyDescent="0.3">
      <c r="A4" t="s">
        <v>8398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  <c r="D4" s="5"/>
    </row>
    <row r="5" spans="1:4" x14ac:dyDescent="0.3">
      <c r="A5" t="s">
        <v>8392</v>
      </c>
      <c r="B5" s="24">
        <f>_xlfn.QUARTILE.EXC('Successful US kickstarters'!D:D,1)</f>
        <v>1500</v>
      </c>
      <c r="C5" s="24">
        <f>_xlfn.QUARTILE.EXC('failed US kickstarters'!D:D,1)</f>
        <v>2000</v>
      </c>
      <c r="D5" s="5"/>
    </row>
    <row r="6" spans="1:4" x14ac:dyDescent="0.3">
      <c r="A6" t="s">
        <v>8393</v>
      </c>
      <c r="B6" s="24">
        <f>_xlfn.QUARTILE.EXC('Successful US kickstarters'!D:D,3)</f>
        <v>5000</v>
      </c>
      <c r="C6" s="24">
        <f>_xlfn.QUARTILE.EXC('failed US kickstarters'!D:D,3)</f>
        <v>10000</v>
      </c>
      <c r="D6" s="5"/>
    </row>
    <row r="7" spans="1:4" x14ac:dyDescent="0.3">
      <c r="A7" t="s">
        <v>8394</v>
      </c>
      <c r="B7" s="24">
        <f>B6-B5</f>
        <v>3500</v>
      </c>
      <c r="C7" s="24">
        <f>C6-C5</f>
        <v>8000</v>
      </c>
      <c r="D7" s="5"/>
    </row>
    <row r="8" spans="1:4" x14ac:dyDescent="0.3">
      <c r="B8" s="24"/>
      <c r="C8" s="24"/>
    </row>
    <row r="9" spans="1:4" x14ac:dyDescent="0.3">
      <c r="A9" t="s">
        <v>8390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4" x14ac:dyDescent="0.3">
      <c r="A10" t="s">
        <v>8391</v>
      </c>
      <c r="B10" s="24">
        <f>MEDIAN('Successful US kickstarters'!E:E)</f>
        <v>3167.5</v>
      </c>
      <c r="C10" s="24">
        <f>MEDIAN('failed US kickstarters'!E:E)</f>
        <v>103</v>
      </c>
    </row>
    <row r="11" spans="1:4" x14ac:dyDescent="0.3">
      <c r="A11" t="s">
        <v>8399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4" x14ac:dyDescent="0.3">
      <c r="A12" t="s">
        <v>8395</v>
      </c>
      <c r="B12" s="24">
        <f>_xlfn.QUARTILE.EXC('Successful US kickstarters'!E:E,1)</f>
        <v>1716.5074999999999</v>
      </c>
      <c r="C12" s="24">
        <f>_xlfn.QUARTILE.EXC('failed US kickstarters'!E:E,1)</f>
        <v>9.25</v>
      </c>
    </row>
    <row r="13" spans="1:4" x14ac:dyDescent="0.3">
      <c r="A13" t="s">
        <v>8396</v>
      </c>
      <c r="B13" s="24">
        <f>_xlfn.QUARTILE.EXC('Successful US kickstarters'!E:E,3)</f>
        <v>5699</v>
      </c>
      <c r="C13" s="24">
        <f>_xlfn.QUARTILE.EXC('failed US kickstarters'!E:E,3)</f>
        <v>501</v>
      </c>
    </row>
    <row r="14" spans="1:4" x14ac:dyDescent="0.3">
      <c r="A14" t="s">
        <v>8397</v>
      </c>
      <c r="B14" s="24">
        <f>B13-B12</f>
        <v>3982.4925000000003</v>
      </c>
      <c r="C14" s="24">
        <f>C13-C12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0A11-F116-4832-9EA2-C9113C9B3A28}">
  <dimension ref="A1:T413"/>
  <sheetViews>
    <sheetView topLeftCell="F1" workbookViewId="0">
      <selection activeCell="F6" sqref="F6"/>
    </sheetView>
  </sheetViews>
  <sheetFormatPr defaultRowHeight="14.4" x14ac:dyDescent="0.3"/>
  <cols>
    <col min="1" max="1" width="5" bestFit="1" customWidth="1"/>
    <col min="2" max="2" width="25.109375" customWidth="1"/>
    <col min="3" max="3" width="40.8867187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21875" bestFit="1" customWidth="1"/>
    <col min="16" max="16" width="14.88671875" bestFit="1" customWidth="1"/>
    <col min="17" max="17" width="14.6640625" bestFit="1" customWidth="1"/>
    <col min="18" max="18" width="11.5546875" bestFit="1" customWidth="1"/>
    <col min="19" max="19" width="21.88671875" bestFit="1" customWidth="1"/>
    <col min="20" max="20" width="18.441406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28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3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3.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3.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3.2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28.8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3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43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8.8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43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43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3.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28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3.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3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3.2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3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3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3.2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28.8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3.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43.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3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3.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3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3.2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3.2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8.8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3.2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43.2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3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3.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8.8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43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3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3.2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3.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3.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3.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8.8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00.8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3.2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3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3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3.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3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D2A7-A22F-413E-9633-16997076E9E6}">
  <dimension ref="A1:F10"/>
  <sheetViews>
    <sheetView workbookViewId="0">
      <selection activeCell="F14" sqref="F14"/>
    </sheetView>
  </sheetViews>
  <sheetFormatPr defaultRowHeight="14.4" x14ac:dyDescent="0.3"/>
  <cols>
    <col min="1" max="1" width="37.6640625" customWidth="1"/>
    <col min="2" max="2" width="54.33203125" customWidth="1"/>
    <col min="5" max="5" width="15.88671875" bestFit="1" customWidth="1"/>
  </cols>
  <sheetData>
    <row r="1" spans="1:6" s="19" customFormat="1" x14ac:dyDescent="0.3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</row>
    <row r="2" spans="1:6" ht="43.2" x14ac:dyDescent="0.3">
      <c r="A2" s="21" t="s">
        <v>3473</v>
      </c>
      <c r="B2" s="22" t="str">
        <f>VLOOKUP(A2,Kickstarter!B:C,2,FALSE)</f>
        <v>Help us get actor-writer Ian Bonar's debut play - a hilarious, heartbreaking story of grief and loss - to the 2016 Edinburgh Fringe.</v>
      </c>
      <c r="C2" s="23">
        <f>VLOOKUP(A2,Kickstarter!B:E,3,FALSE)</f>
        <v>2000</v>
      </c>
      <c r="D2" s="23">
        <f>VLOOKUP(A2,Kickstarter!B:E,4,FALSE)</f>
        <v>2020</v>
      </c>
      <c r="E2" s="23">
        <f>VLOOKUP(A2,Kickstarter!B:P,15,FALSE)</f>
        <v>51.79</v>
      </c>
      <c r="F2" s="23">
        <f>VLOOKUP(A2,Kickstarter!B:Q,11,FALSE)</f>
        <v>39</v>
      </c>
    </row>
    <row r="3" spans="1:6" ht="43.2" x14ac:dyDescent="0.3">
      <c r="A3" s="21" t="s">
        <v>3616</v>
      </c>
      <c r="B3" s="22" t="str">
        <f>VLOOKUP(A3,Kickstarter!B:C,2,FALSE)</f>
        <v>The play yet to be described as "A surefire Edinburgh Fringe Festival Cult Hit". Coming to the Underbelly, Edinburgh, 5th-30th August.</v>
      </c>
      <c r="C3" s="23">
        <f>VLOOKUP(A3,Kickstarter!B:E,3,FALSE)</f>
        <v>2000</v>
      </c>
      <c r="D3" s="23">
        <f>VLOOKUP(A3,Kickstarter!B:E,4,FALSE)</f>
        <v>2020</v>
      </c>
      <c r="E3" s="23">
        <f>VLOOKUP(A3,Kickstarter!B:P,15,FALSE)</f>
        <v>36.07</v>
      </c>
      <c r="F3" s="23">
        <f>VLOOKUP(A3,Kickstarter!B:Q,11,FALSE)</f>
        <v>56</v>
      </c>
    </row>
    <row r="4" spans="1:6" ht="43.2" x14ac:dyDescent="0.3">
      <c r="A4" s="21" t="s">
        <v>3178</v>
      </c>
      <c r="B4" s="22" t="str">
        <f>VLOOKUP(A4,Kickstarter!B:C,2,FALSE)</f>
        <v>Cutting Off Kate Bush is a one-woman show written &amp; performed by Lucy Benson-Brown, premiering at the Edinburgh Fringe Festival 2014</v>
      </c>
      <c r="C4" s="23">
        <f>VLOOKUP(A4,Kickstarter!B:E,3,FALSE)</f>
        <v>1500</v>
      </c>
      <c r="D4" s="23">
        <f>VLOOKUP(A4,Kickstarter!B:E,4,FALSE)</f>
        <v>2576</v>
      </c>
      <c r="E4" s="23">
        <f>VLOOKUP(A4,Kickstarter!B:P,15,FALSE)</f>
        <v>33.03</v>
      </c>
      <c r="F4" s="23">
        <f>VLOOKUP(A4,Kickstarter!B:Q,11,FALSE)</f>
        <v>78</v>
      </c>
    </row>
    <row r="5" spans="1:6" ht="28.8" x14ac:dyDescent="0.3">
      <c r="A5" s="21" t="s">
        <v>3329</v>
      </c>
      <c r="B5" s="22" t="str">
        <f>VLOOKUP(A5,Kickstarter!B:C,2,FALSE)</f>
        <v>Jestia and Raedon is a brand new romantic comedy play going to the Edinburgh Fringe Festival this summer.</v>
      </c>
      <c r="C5" s="23">
        <f>VLOOKUP(A5,Kickstarter!B:E,3,FALSE)</f>
        <v>1000</v>
      </c>
      <c r="D5" s="23">
        <f>VLOOKUP(A5,Kickstarter!B:E,4,FALSE)</f>
        <v>1168</v>
      </c>
      <c r="E5" s="23">
        <f>VLOOKUP(A5,Kickstarter!B:P,15,FALSE)</f>
        <v>44.92</v>
      </c>
      <c r="F5" s="23">
        <f>VLOOKUP(A5,Kickstarter!B:Q,11,FALSE)</f>
        <v>26</v>
      </c>
    </row>
    <row r="6" spans="1:6" ht="43.2" x14ac:dyDescent="0.3">
      <c r="A6" s="21" t="s">
        <v>3221</v>
      </c>
      <c r="B6" s="22" t="str">
        <f>VLOOKUP(A6,Kickstarter!B:C,2,FALSE)</f>
        <v>A one-man show about love, loss, and motorways, written &amp; performed by Ben Norris. Help us get to the 2015 Edinburgh Fringe and beyond!</v>
      </c>
      <c r="C6" s="23">
        <f>VLOOKUP(A6,Kickstarter!B:E,3,FALSE)</f>
        <v>4000</v>
      </c>
      <c r="D6" s="23">
        <f>VLOOKUP(A6,Kickstarter!B:E,4,FALSE)</f>
        <v>4137</v>
      </c>
      <c r="E6" s="23">
        <f>VLOOKUP(A6,Kickstarter!B:P,15,FALSE)</f>
        <v>36.61</v>
      </c>
      <c r="F6" s="23">
        <f>VLOOKUP(A6,Kickstarter!B:Q,11,FALSE)</f>
        <v>113</v>
      </c>
    </row>
    <row r="10" spans="1:6" x14ac:dyDescent="0.3">
      <c r="C10" s="1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 category statistics</vt:lpstr>
      <vt:lpstr>outcome based on launch date</vt:lpstr>
      <vt:lpstr>Theater outcome by launch date</vt:lpstr>
      <vt:lpstr>Kickstarter</vt:lpstr>
      <vt:lpstr>Outcomes based on goals</vt:lpstr>
      <vt:lpstr>failed US kickstarters</vt:lpstr>
      <vt:lpstr>descriptive statistics</vt:lpstr>
      <vt:lpstr>Successful US kickstarters</vt:lpstr>
      <vt:lpstr>Edinburgh Research</vt:lpstr>
      <vt:lpstr>Box and wiskers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Manish</cp:lastModifiedBy>
  <dcterms:created xsi:type="dcterms:W3CDTF">2017-04-20T15:17:24Z</dcterms:created>
  <dcterms:modified xsi:type="dcterms:W3CDTF">2022-08-31T01:31:20Z</dcterms:modified>
</cp:coreProperties>
</file>