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Desktop\Project analysis UofT bootcamp\Project Analysis\Crowd funding project data set\"/>
    </mc:Choice>
  </mc:AlternateContent>
  <xr:revisionPtr revIDLastSave="0" documentId="13_ncr:1_{C3646E4B-C354-4CF7-BE96-7EA578909F72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egory statistics" sheetId="2" r:id="rId1"/>
    <sheet name="Sub category statistics" sheetId="3" r:id="rId2"/>
    <sheet name="outcome based on launch date" sheetId="4" r:id="rId3"/>
    <sheet name="Theater outcome by launch date" sheetId="13" r:id="rId4"/>
    <sheet name="Kickstarter" sheetId="1" r:id="rId5"/>
    <sheet name="Outcomes based on goals" sheetId="15" r:id="rId6"/>
    <sheet name="descriptive statistics" sheetId="10" r:id="rId7"/>
    <sheet name="Edinburgh Research" sheetId="6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5" l="1"/>
  <c r="C12" i="15"/>
  <c r="B12" i="15"/>
  <c r="D11" i="15"/>
  <c r="C11" i="15"/>
  <c r="B11" i="15"/>
  <c r="B2" i="15"/>
  <c r="B3" i="15"/>
  <c r="B4" i="15"/>
  <c r="B5" i="15"/>
  <c r="B6" i="15"/>
  <c r="B7" i="15"/>
  <c r="B8" i="15"/>
  <c r="B9" i="15"/>
  <c r="B10" i="15"/>
  <c r="B13" i="15"/>
  <c r="C2" i="15"/>
  <c r="C3" i="15"/>
  <c r="C10" i="15"/>
  <c r="C13" i="15"/>
  <c r="C4" i="15"/>
  <c r="C5" i="15"/>
  <c r="C6" i="15"/>
  <c r="C7" i="15"/>
  <c r="C8" i="15"/>
  <c r="C9" i="15"/>
  <c r="D2" i="15"/>
  <c r="D3" i="15"/>
  <c r="D4" i="15"/>
  <c r="D5" i="15"/>
  <c r="D6" i="15"/>
  <c r="D7" i="15"/>
  <c r="D8" i="15"/>
  <c r="D9" i="15"/>
  <c r="D10" i="15"/>
  <c r="D13" i="15"/>
  <c r="B13" i="10"/>
  <c r="B12" i="10"/>
  <c r="C13" i="10"/>
  <c r="C12" i="10"/>
  <c r="C6" i="10"/>
  <c r="C5" i="10"/>
  <c r="B5" i="10"/>
  <c r="B6" i="10"/>
  <c r="B7" i="10" s="1"/>
  <c r="C11" i="10"/>
  <c r="B11" i="10"/>
  <c r="C4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C14" i="10"/>
  <c r="E12" i="15"/>
  <c r="F12" i="15" s="1"/>
  <c r="E13" i="15"/>
  <c r="G13" i="15" s="1"/>
  <c r="E6" i="15"/>
  <c r="E5" i="15"/>
  <c r="G5" i="15" s="1"/>
  <c r="E10" i="15"/>
  <c r="F10" i="15" s="1"/>
  <c r="E7" i="15"/>
  <c r="G7" i="15" s="1"/>
  <c r="E9" i="15"/>
  <c r="G9" i="15" s="1"/>
  <c r="E11" i="15"/>
  <c r="G11" i="15" s="1"/>
  <c r="E4" i="15"/>
  <c r="G4" i="15" s="1"/>
  <c r="E2" i="15"/>
  <c r="H9" i="15" s="1"/>
  <c r="E8" i="15"/>
  <c r="E3" i="15"/>
  <c r="F3" i="15" s="1"/>
  <c r="B14" i="10"/>
  <c r="H12" i="15" l="1"/>
  <c r="G12" i="15"/>
  <c r="G3" i="15"/>
  <c r="H7" i="15"/>
  <c r="H3" i="15"/>
  <c r="H5" i="15"/>
  <c r="F11" i="15"/>
  <c r="F6" i="15"/>
  <c r="G6" i="15"/>
  <c r="F13" i="15"/>
  <c r="H6" i="15"/>
  <c r="G2" i="15"/>
  <c r="G10" i="15"/>
  <c r="H2" i="15"/>
  <c r="H13" i="15"/>
  <c r="H8" i="15"/>
  <c r="H4" i="15"/>
  <c r="F4" i="15"/>
  <c r="F5" i="15"/>
  <c r="H11" i="15"/>
  <c r="F2" i="15"/>
  <c r="F9" i="15"/>
  <c r="F7" i="15"/>
  <c r="H10" i="15"/>
  <c r="F8" i="15"/>
  <c r="G8" i="15"/>
</calcChain>
</file>

<file path=xl/sharedStrings.xml><?xml version="1.0" encoding="utf-8"?>
<sst xmlns="http://schemas.openxmlformats.org/spreadsheetml/2006/main" count="33099" uniqueCount="8421">
  <si>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</si>
  <si>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</si>
  <si>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</si>
  <si>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</si>
  <si>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</si>
  <si>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</si>
  <si>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</si>
  <si>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</si>
  <si>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</si>
  <si>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</si>
  <si>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</si>
  <si>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</si>
  <si>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</si>
  <si>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</si>
  <si>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</si>
  <si>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</si>
  <si>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</si>
  <si>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</si>
  <si>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</si>
  <si>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</si>
  <si>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</si>
  <si>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</si>
  <si>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</si>
  <si>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</si>
  <si>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</si>
  <si>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</si>
  <si>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</si>
  <si>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</si>
  <si>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</si>
  <si>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</si>
  <si>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</si>
  <si>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</si>
  <si>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</si>
  <si>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</si>
  <si>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</si>
  <si>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</si>
  <si>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</si>
  <si>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</si>
  <si>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</si>
  <si>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</si>
  <si>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</si>
  <si>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</si>
  <si>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</si>
  <si>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</si>
  <si>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</si>
  <si>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</si>
  <si>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</si>
  <si>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</si>
  <si>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</si>
  <si>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</si>
  <si>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</si>
  <si>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</si>
  <si>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</si>
  <si>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</si>
  <si>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</si>
  <si>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</si>
  <si>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</si>
  <si>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</si>
  <si>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</si>
  <si>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</si>
  <si>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</si>
  <si>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</si>
  <si>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</si>
  <si>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</si>
  <si>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</si>
  <si>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</si>
  <si>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</si>
  <si>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</si>
  <si>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</si>
  <si>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</si>
  <si>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</si>
  <si>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</si>
  <si>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</si>
  <si>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</si>
  <si>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</si>
  <si>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</si>
  <si>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</si>
  <si>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</si>
  <si>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</si>
  <si>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</si>
  <si>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</si>
  <si>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</si>
  <si>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</si>
  <si>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</si>
  <si>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</si>
  <si>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</si>
  <si>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</si>
  <si>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</si>
  <si>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</si>
  <si>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</si>
  <si>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</si>
  <si>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</si>
  <si>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</si>
  <si>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</si>
  <si>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</si>
  <si>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</si>
  <si>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</si>
  <si>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</si>
  <si>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</si>
  <si>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</si>
  <si>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</si>
  <si>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</si>
  <si>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</si>
  <si>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</si>
  <si>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</si>
  <si>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</si>
  <si>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</si>
  <si>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</si>
  <si>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</si>
  <si>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</si>
  <si>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</si>
  <si>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</si>
  <si>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</si>
  <si>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</si>
  <si>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</si>
  <si>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</si>
  <si>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</si>
  <si>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</si>
  <si>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</si>
  <si>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</si>
  <si>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</si>
  <si>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</si>
  <si>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</si>
  <si>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</si>
  <si>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</si>
  <si>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</si>
  <si>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</si>
  <si>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</si>
  <si>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</si>
  <si>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</si>
  <si>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</si>
  <si>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</si>
  <si>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</si>
  <si>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</si>
  <si>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</si>
  <si>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</si>
  <si>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</si>
  <si>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</si>
  <si>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</si>
  <si>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</si>
  <si>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</si>
  <si>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</si>
  <si>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</si>
  <si>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</si>
  <si>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</si>
  <si>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</si>
  <si>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</si>
  <si>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</si>
  <si>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</si>
  <si>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</si>
  <si>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</si>
  <si>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</si>
  <si>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</si>
  <si>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</si>
  <si>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</si>
  <si>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</si>
  <si>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</si>
  <si>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</si>
  <si>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</si>
  <si>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</si>
  <si>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</si>
  <si>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</si>
  <si>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</si>
  <si>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</si>
  <si>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</si>
  <si>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</si>
  <si>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</si>
  <si>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</si>
  <si>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</si>
  <si>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</si>
  <si>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</si>
  <si>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</si>
  <si>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</si>
  <si>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</si>
  <si>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</si>
  <si>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</si>
  <si>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</si>
  <si>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</si>
  <si>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</si>
  <si>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</si>
  <si>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</si>
  <si>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</si>
  <si>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</si>
  <si>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</si>
  <si>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</si>
  <si>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</si>
  <si>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</si>
  <si>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</si>
  <si>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</si>
  <si>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</si>
  <si>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</si>
  <si>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</si>
  <si>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</si>
  <si>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</si>
  <si>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</si>
  <si>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</si>
  <si>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</si>
  <si>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</si>
  <si>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</si>
  <si>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</si>
  <si>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</si>
  <si>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</si>
  <si>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</si>
  <si>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</si>
  <si>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</si>
  <si>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</si>
  <si>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</si>
  <si>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</si>
  <si>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</si>
  <si>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</si>
  <si>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</si>
  <si>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</si>
  <si>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</si>
  <si>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</si>
  <si>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</si>
  <si>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</si>
  <si>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</si>
  <si>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</si>
  <si>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</si>
  <si>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</si>
  <si>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</si>
  <si>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</si>
  <si>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</si>
  <si>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</si>
  <si>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</si>
  <si>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</si>
  <si>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</si>
  <si>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</si>
  <si>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</si>
  <si>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</si>
  <si>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</si>
  <si>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</si>
  <si>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</si>
  <si>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</si>
  <si>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</si>
  <si>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</si>
  <si>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</si>
  <si>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</si>
  <si>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</si>
  <si>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</si>
  <si>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</si>
  <si>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</si>
  <si>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</si>
  <si>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</si>
  <si>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</si>
  <si>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</si>
  <si>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</si>
  <si>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</si>
  <si>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</si>
  <si>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</si>
  <si>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</si>
  <si>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</si>
  <si>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</si>
  <si>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</si>
  <si>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</si>
  <si>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</si>
  <si>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</si>
  <si>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</si>
  <si>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</si>
  <si>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</si>
  <si>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</si>
  <si>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</si>
  <si>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</si>
  <si>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</si>
  <si>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</si>
  <si>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</si>
  <si>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</si>
  <si>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</si>
  <si>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</si>
  <si>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</si>
  <si>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</si>
  <si>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</si>
  <si>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</si>
  <si>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</si>
  <si>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</si>
  <si>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</si>
  <si>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</si>
  <si>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</si>
  <si>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</si>
  <si>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</si>
  <si>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</si>
  <si>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</si>
  <si>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</si>
  <si>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</si>
  <si>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</si>
  <si>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</si>
  <si>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</si>
  <si>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</si>
  <si>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</si>
  <si>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</si>
  <si>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</si>
  <si>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</si>
  <si>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</si>
  <si>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</si>
  <si>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</si>
  <si>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</si>
  <si>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</si>
  <si>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</si>
  <si>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</si>
  <si>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</si>
  <si>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</si>
  <si>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</si>
  <si>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</si>
  <si>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</si>
  <si>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</si>
  <si>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</si>
  <si>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</si>
  <si>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</si>
  <si>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</si>
  <si>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</si>
  <si>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</si>
  <si>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</si>
  <si>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</si>
  <si>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</si>
  <si>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</si>
  <si>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</si>
  <si>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</si>
  <si>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</si>
  <si>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</si>
  <si>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</si>
  <si>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</si>
  <si>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</si>
  <si>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</si>
  <si>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</si>
  <si>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</si>
  <si>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</si>
  <si>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</si>
  <si>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</si>
  <si>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</si>
  <si>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</si>
  <si>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</si>
  <si>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</si>
  <si>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</si>
  <si>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</si>
  <si>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</si>
  <si>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</si>
  <si>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</si>
  <si>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</si>
  <si>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</si>
  <si>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</si>
  <si>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</si>
  <si>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</si>
  <si>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</si>
  <si>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</si>
  <si>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</si>
  <si>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</si>
  <si>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</si>
  <si>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</si>
  <si>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</si>
  <si>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</si>
  <si>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</si>
  <si>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</si>
  <si>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</si>
  <si>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</si>
  <si>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</si>
  <si>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</si>
  <si>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</si>
  <si>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</si>
  <si>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</si>
  <si>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</si>
  <si>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</si>
  <si>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</si>
  <si>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</si>
  <si>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</si>
  <si>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</si>
  <si>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</si>
  <si>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</si>
  <si>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</si>
  <si>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</si>
  <si>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</si>
  <si>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</si>
  <si>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</si>
  <si>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</si>
  <si>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</si>
  <si>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</si>
  <si>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</si>
  <si>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</si>
  <si>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</si>
  <si>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</si>
  <si>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</si>
  <si>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</si>
  <si>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</si>
  <si>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</si>
  <si>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</si>
  <si>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</si>
  <si>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</si>
  <si>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</si>
  <si>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</si>
  <si>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</si>
  <si>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</si>
  <si>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</si>
  <si>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</si>
  <si>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</si>
  <si>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</si>
  <si>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</si>
  <si>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</si>
  <si>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</si>
  <si>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</si>
  <si>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</si>
  <si>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</si>
  <si>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</si>
  <si>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</si>
  <si>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</si>
  <si>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</si>
  <si>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</si>
  <si>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</si>
  <si>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</si>
  <si>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</si>
  <si>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</si>
  <si>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</si>
  <si>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</si>
  <si>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</si>
  <si>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</si>
  <si>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</si>
  <si>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</si>
  <si>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</si>
  <si>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</si>
  <si>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</si>
  <si>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</si>
  <si>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</si>
  <si>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</si>
  <si>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</si>
  <si>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</si>
  <si>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</si>
  <si>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</si>
  <si>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</si>
  <si>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</si>
  <si>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</si>
  <si>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</si>
  <si>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</si>
  <si>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</si>
  <si>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</si>
  <si>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</si>
  <si>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</si>
  <si>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</si>
  <si>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</si>
  <si>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</si>
  <si>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</si>
  <si>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</si>
  <si>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</si>
  <si>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</si>
  <si>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</si>
  <si>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</si>
  <si>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</si>
  <si>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</si>
  <si>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</si>
  <si>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</si>
  <si>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</si>
  <si>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</si>
  <si>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</si>
  <si>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</si>
  <si>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</si>
  <si>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</si>
  <si>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</si>
  <si>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</si>
  <si>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</si>
  <si>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</si>
  <si>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</si>
  <si>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</si>
  <si>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</si>
  <si>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</si>
  <si>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</si>
  <si>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</si>
  <si>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</si>
  <si>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</si>
  <si>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</si>
  <si>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</si>
  <si>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</si>
  <si>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</si>
  <si>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</si>
  <si>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</si>
  <si>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</si>
  <si>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</si>
  <si>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</si>
  <si>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</si>
  <si>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</si>
  <si>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</si>
  <si>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</si>
  <si>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</si>
  <si>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</si>
  <si>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</si>
  <si>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</si>
  <si>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</si>
  <si>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</si>
  <si>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</si>
  <si>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</si>
  <si>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</si>
  <si>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</si>
  <si>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</si>
  <si>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</si>
  <si>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</si>
  <si>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</si>
  <si>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</si>
  <si>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</si>
  <si>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</si>
  <si>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</si>
  <si>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</si>
  <si>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</si>
  <si>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</si>
  <si>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</si>
  <si>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</si>
  <si>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</si>
  <si>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</si>
  <si>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</si>
  <si>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</si>
  <si>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</si>
  <si>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</si>
  <si>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</si>
  <si>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</si>
  <si>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</si>
  <si>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</si>
  <si>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</si>
  <si>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</si>
  <si>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</si>
  <si>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</si>
  <si>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</si>
  <si>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</si>
  <si>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</si>
  <si>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</si>
  <si>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</si>
  <si>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</si>
  <si>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</si>
  <si>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</si>
  <si>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</si>
  <si>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</si>
  <si>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</si>
  <si>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</si>
  <si>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</si>
  <si>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</si>
  <si>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</si>
  <si>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</si>
  <si>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</si>
  <si>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</si>
  <si>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</si>
  <si>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</si>
  <si>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</si>
  <si>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</si>
  <si>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</si>
  <si>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</si>
  <si>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</si>
  <si>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</si>
  <si>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</si>
  <si>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</si>
  <si>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</si>
  <si>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</si>
  <si>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</si>
  <si>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</si>
  <si>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</si>
  <si>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</si>
  <si>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</si>
  <si>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</si>
  <si>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</si>
  <si>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</si>
  <si>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</si>
  <si>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</si>
  <si>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</si>
  <si>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</si>
  <si>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</si>
  <si>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</si>
  <si>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</si>
  <si>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</si>
  <si>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</si>
  <si>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</si>
  <si>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</si>
  <si>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</si>
  <si>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</si>
  <si>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</si>
  <si>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</si>
  <si>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</si>
  <si>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</si>
  <si>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</si>
  <si>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</si>
  <si>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</si>
  <si>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</si>
  <si>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</si>
  <si>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</si>
  <si>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</si>
  <si>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</si>
  <si>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</si>
  <si>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</si>
  <si>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</si>
  <si>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</si>
  <si>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</si>
  <si>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</si>
  <si>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</si>
  <si>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</si>
  <si>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</si>
  <si>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</si>
  <si>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</si>
  <si>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</si>
  <si>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</si>
  <si>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</si>
  <si>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</si>
  <si>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</si>
  <si>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</si>
  <si>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</si>
  <si>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</si>
  <si>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</si>
  <si>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</si>
  <si>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</si>
  <si>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</si>
  <si>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</si>
  <si>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</si>
  <si>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</si>
  <si>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</si>
  <si>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</si>
  <si>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</si>
  <si>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</si>
  <si>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</si>
  <si>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</si>
  <si>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</si>
  <si>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</si>
  <si>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</si>
  <si>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</si>
  <si>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</si>
  <si>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</si>
  <si>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</si>
  <si>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</si>
  <si>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</si>
  <si>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</si>
  <si>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</si>
  <si>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</si>
  <si>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</si>
  <si>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</si>
  <si>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</si>
  <si>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</si>
  <si>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</si>
  <si>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</si>
  <si>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</si>
  <si>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</si>
  <si>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</si>
  <si>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</si>
  <si>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</si>
  <si>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</si>
  <si>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</si>
  <si>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</si>
  <si>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</si>
  <si>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</si>
  <si>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</si>
  <si>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</si>
  <si>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</si>
  <si>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</si>
  <si>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</si>
  <si>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</si>
  <si>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</si>
  <si>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</si>
  <si>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</si>
  <si>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</si>
  <si>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</si>
  <si>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</si>
  <si>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</si>
  <si>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</si>
  <si>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</si>
  <si>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</si>
  <si>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</si>
  <si>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</si>
  <si>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</si>
  <si>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</si>
  <si>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</si>
  <si>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</si>
  <si>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</si>
  <si>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</si>
  <si>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</si>
  <si>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</si>
  <si>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</si>
  <si>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</si>
  <si>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</si>
  <si>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</si>
  <si>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</si>
  <si>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</si>
  <si>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</si>
  <si>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</si>
  <si>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</si>
  <si>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</si>
  <si>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</si>
  <si>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</si>
  <si>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</si>
  <si>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</si>
  <si>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</si>
  <si>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</si>
  <si>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</si>
  <si>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</si>
  <si>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</si>
  <si>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</si>
  <si>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</si>
  <si>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</si>
  <si>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</si>
  <si>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</si>
  <si>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</si>
  <si>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</si>
  <si>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</si>
  <si>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</si>
  <si>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</si>
  <si>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</si>
  <si>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</si>
  <si>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</si>
  <si>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</si>
  <si>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</si>
  <si>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</si>
  <si>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</si>
  <si>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</si>
  <si>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</si>
  <si>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</si>
  <si>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</si>
  <si>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</si>
  <si>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</si>
  <si>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</si>
  <si>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</si>
  <si>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</si>
  <si>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</si>
  <si>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</si>
  <si>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</si>
  <si>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</si>
  <si>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</si>
  <si>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</si>
  <si>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</si>
  <si>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</si>
  <si>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</si>
  <si>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</si>
  <si>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</si>
  <si>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</si>
  <si>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</si>
  <si>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</si>
  <si>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</si>
  <si>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</si>
  <si>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</si>
  <si>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</si>
  <si>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</si>
  <si>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</si>
  <si>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</si>
  <si>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</si>
  <si>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</si>
  <si>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</si>
  <si>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</si>
  <si>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</si>
  <si>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</si>
  <si>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</si>
  <si>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</si>
  <si>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</si>
  <si>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</si>
  <si>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</si>
  <si>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</si>
  <si>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</si>
  <si>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</si>
  <si>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</si>
  <si>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</si>
  <si>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</si>
  <si>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</si>
  <si>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</si>
  <si>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</si>
  <si>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</si>
  <si>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</si>
  <si>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</si>
  <si>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</si>
  <si>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</si>
  <si>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</si>
  <si>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</si>
  <si>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</si>
  <si>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</si>
  <si>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</si>
  <si>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</si>
  <si>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</si>
  <si>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</si>
  <si>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</si>
  <si>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</si>
  <si>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</si>
  <si>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</si>
  <si>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</si>
  <si>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</si>
  <si>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</si>
  <si>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</si>
  <si>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</si>
  <si>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</si>
  <si>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</si>
  <si>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</si>
  <si>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</si>
  <si>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</si>
  <si>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</si>
  <si>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</si>
  <si>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</si>
  <si>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</si>
  <si>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</si>
  <si>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</si>
  <si>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</si>
  <si>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</si>
  <si>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</si>
  <si>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</si>
  <si>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</si>
  <si>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</si>
  <si>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</si>
  <si>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</si>
  <si>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</si>
  <si>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</si>
  <si>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</si>
  <si>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</si>
  <si>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</si>
  <si>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</si>
  <si>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</si>
  <si>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</si>
  <si>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</si>
  <si>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</si>
  <si>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</si>
  <si>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</si>
  <si>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</si>
  <si>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</si>
  <si>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</si>
  <si>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</si>
  <si>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</si>
  <si>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</si>
  <si>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</si>
  <si>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</si>
  <si>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</si>
  <si>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</si>
  <si>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</si>
  <si>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</si>
  <si>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</si>
  <si>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</si>
  <si>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</si>
  <si>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</si>
  <si>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</si>
  <si>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</si>
  <si>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</si>
  <si>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</si>
  <si>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</si>
  <si>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</si>
  <si>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</si>
  <si>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</si>
  <si>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</si>
  <si>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</si>
  <si>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</si>
  <si>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</si>
  <si>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</si>
  <si>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</si>
  <si>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</si>
  <si>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</si>
  <si>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</si>
  <si>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</si>
  <si>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</si>
  <si>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</si>
  <si>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</si>
  <si>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</si>
  <si>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</si>
  <si>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</si>
  <si>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</si>
  <si>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</si>
  <si>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</si>
  <si>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</si>
  <si>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</si>
  <si>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</si>
  <si>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</si>
  <si>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</si>
  <si>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</si>
  <si>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</si>
  <si>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</si>
  <si>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</si>
  <si>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</si>
  <si>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</si>
  <si>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</si>
  <si>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</si>
  <si>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</si>
  <si>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</si>
  <si>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</si>
  <si>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</si>
  <si>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</si>
  <si>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</si>
  <si>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</si>
  <si>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</si>
  <si>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</si>
  <si>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</si>
  <si>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</si>
  <si>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</si>
  <si>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</si>
  <si>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</si>
  <si>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</si>
  <si>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</si>
  <si>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</si>
  <si>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</si>
  <si>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</si>
  <si>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</si>
  <si>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</si>
  <si>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</si>
  <si>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</si>
  <si>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</si>
  <si>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</si>
  <si>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</si>
  <si>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</si>
  <si>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</si>
  <si>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</si>
  <si>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</si>
  <si>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</si>
  <si>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</si>
  <si>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</si>
  <si>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</si>
  <si>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</si>
  <si>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</si>
  <si>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</si>
  <si>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</si>
  <si>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</si>
  <si>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</si>
  <si>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</si>
  <si>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</si>
  <si>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</si>
  <si>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</si>
  <si>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</si>
  <si>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</si>
  <si>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</si>
  <si>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</si>
  <si>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</si>
  <si>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</si>
  <si>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</si>
  <si>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</si>
  <si>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</si>
  <si>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</si>
  <si>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</si>
  <si>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</si>
  <si>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</si>
  <si>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</si>
  <si>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</si>
  <si>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</si>
  <si>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</si>
  <si>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</si>
  <si>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</si>
  <si>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</si>
  <si>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</si>
  <si>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</si>
  <si>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</si>
  <si>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</si>
  <si>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</si>
  <si>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</si>
  <si>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</si>
  <si>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</si>
  <si>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</si>
  <si>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</si>
  <si>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</si>
  <si>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</si>
  <si>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</si>
  <si>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</si>
  <si>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</si>
  <si>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</si>
  <si>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</si>
  <si>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</si>
  <si>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</si>
  <si>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</si>
  <si>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</si>
  <si>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</si>
  <si>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</si>
  <si>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</si>
  <si>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</si>
  <si>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</si>
  <si>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</si>
  <si>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</si>
  <si>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</si>
  <si>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</si>
  <si>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</si>
  <si>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</si>
  <si>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</si>
  <si>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</si>
  <si>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</si>
  <si>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</si>
  <si>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</si>
  <si>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</si>
  <si>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</si>
  <si>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</si>
  <si>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</si>
  <si>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</si>
  <si>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</si>
  <si>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</si>
  <si>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</si>
  <si>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</si>
  <si>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</si>
  <si>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</si>
  <si>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</si>
  <si>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</si>
  <si>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</si>
  <si>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</si>
  <si>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</si>
  <si>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</si>
  <si>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</si>
  <si>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</si>
  <si>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</si>
  <si>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</si>
  <si>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</si>
  <si>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</si>
  <si>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</si>
  <si>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</si>
  <si>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</si>
  <si>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</si>
  <si>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</si>
  <si>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</si>
  <si>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</si>
  <si>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</si>
  <si>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</si>
  <si>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</si>
  <si>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</si>
  <si>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</si>
  <si>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</si>
  <si>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</si>
  <si>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</si>
  <si>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</si>
  <si>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</si>
  <si>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</si>
  <si>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</si>
  <si>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</si>
  <si>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</si>
  <si>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</si>
  <si>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</si>
  <si>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</si>
  <si>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</si>
  <si>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</si>
  <si>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</si>
  <si>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</si>
  <si>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</si>
  <si>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</si>
  <si>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</si>
  <si>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</si>
  <si>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</si>
  <si>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</si>
  <si>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</si>
  <si>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</si>
  <si>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</si>
  <si>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</si>
  <si>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</si>
  <si>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</si>
  <si>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</si>
  <si>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</si>
  <si>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</si>
  <si>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</si>
  <si>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</si>
  <si>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</si>
  <si>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</si>
  <si>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</si>
  <si>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</si>
  <si>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</si>
  <si>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</si>
  <si>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</si>
  <si>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</si>
  <si>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</si>
  <si>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</si>
  <si>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</si>
  <si>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</si>
  <si>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</si>
  <si>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</si>
  <si>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</si>
  <si>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</si>
  <si>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</si>
  <si>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</si>
  <si>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</si>
  <si>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</si>
  <si>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</si>
  <si>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</si>
  <si>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</si>
  <si>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</si>
  <si>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</si>
  <si>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</si>
  <si>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</si>
  <si>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</si>
  <si>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</si>
  <si>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</si>
  <si>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</si>
  <si>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</si>
  <si>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</si>
  <si>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</si>
  <si>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</si>
  <si>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</si>
  <si>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</si>
  <si>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</si>
  <si>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</si>
  <si>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</si>
  <si>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</si>
  <si>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</si>
  <si>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</si>
  <si>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</si>
  <si>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</si>
  <si>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</si>
  <si>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</si>
  <si>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</si>
  <si>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</si>
  <si>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</si>
  <si>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</si>
  <si>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</si>
  <si>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</si>
  <si>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</si>
  <si>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</si>
  <si>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</si>
  <si>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</si>
  <si>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</si>
  <si>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</si>
  <si>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</si>
  <si>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</si>
  <si>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</si>
  <si>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</si>
  <si>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</si>
  <si>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</si>
  <si>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</si>
  <si>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</si>
  <si>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</si>
  <si>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</si>
  <si>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</si>
  <si>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</si>
  <si>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</si>
  <si>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</si>
  <si>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</si>
  <si>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</si>
  <si>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</si>
  <si>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</si>
  <si>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</si>
  <si>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</si>
  <si>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</si>
  <si>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</si>
  <si>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</si>
  <si>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</si>
  <si>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</si>
  <si>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</si>
  <si>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</si>
  <si>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</si>
  <si>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</si>
  <si>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</si>
  <si>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</si>
  <si>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</si>
  <si>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</si>
  <si>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</si>
  <si>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</si>
  <si>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</si>
  <si>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</si>
  <si>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</si>
  <si>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</si>
  <si>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</si>
  <si>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</si>
  <si>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</si>
  <si>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</si>
  <si>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</si>
  <si>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</si>
  <si>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</si>
  <si>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</si>
  <si>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</si>
  <si>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</si>
  <si>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</si>
  <si>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</si>
  <si>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</si>
  <si>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</si>
  <si>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</si>
  <si>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</si>
  <si>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</si>
  <si>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</si>
  <si>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</si>
  <si>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</si>
  <si>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</si>
  <si>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</si>
  <si>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</si>
  <si>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</si>
  <si>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</si>
  <si>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</si>
  <si>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</si>
  <si>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</si>
  <si>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</si>
  <si>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</si>
  <si>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</si>
  <si>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</si>
  <si>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</si>
  <si>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</si>
  <si>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</si>
  <si>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</si>
  <si>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</si>
  <si>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</si>
  <si>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</si>
  <si>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</si>
  <si>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</si>
  <si>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</si>
  <si>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</si>
  <si>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</si>
  <si>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</si>
  <si>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</si>
  <si>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</si>
  <si>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</si>
  <si>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</si>
  <si>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</si>
  <si>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</si>
  <si>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</si>
  <si>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</si>
  <si>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</si>
  <si>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</si>
  <si>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</si>
  <si>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</si>
  <si>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</si>
  <si>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</si>
  <si>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</si>
  <si>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</si>
  <si>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</si>
  <si>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</si>
  <si>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</si>
  <si>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</si>
  <si>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</si>
  <si>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</si>
  <si>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</si>
  <si>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</si>
  <si>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</si>
  <si>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</si>
  <si>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</si>
  <si>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</si>
  <si>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</si>
  <si>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</si>
  <si>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</si>
  <si>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</si>
  <si>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</si>
  <si>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</si>
  <si>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</si>
  <si>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</si>
  <si>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</si>
  <si>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</si>
  <si>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</si>
  <si>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</si>
  <si>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</si>
  <si>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</si>
  <si>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</si>
  <si>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</si>
  <si>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</si>
  <si>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</si>
  <si>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</si>
  <si>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</si>
  <si>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</si>
  <si>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</si>
  <si>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</si>
  <si>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</si>
  <si>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</si>
  <si>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</si>
  <si>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</si>
  <si>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</si>
  <si>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</si>
  <si>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</si>
  <si>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</si>
  <si>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</si>
  <si>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</si>
  <si>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</si>
  <si>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</si>
  <si>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</si>
  <si>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</si>
  <si>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</si>
  <si>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</si>
  <si>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</si>
  <si>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</si>
  <si>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</si>
  <si>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</si>
  <si>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</si>
  <si>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</si>
  <si>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</si>
  <si>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</si>
  <si>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</si>
  <si>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</si>
  <si>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</si>
  <si>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</si>
  <si>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</si>
  <si>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</si>
  <si>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</si>
  <si>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</si>
  <si>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</si>
  <si>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</si>
  <si>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</si>
  <si>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</si>
  <si>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</si>
  <si>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</si>
  <si>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</si>
  <si>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</si>
  <si>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</si>
  <si>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</si>
  <si>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</si>
  <si>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</si>
  <si>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</si>
  <si>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</si>
  <si>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</si>
  <si>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</si>
  <si>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</si>
  <si>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</si>
  <si>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</si>
  <si>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</si>
  <si>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</si>
  <si>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</si>
  <si>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</si>
  <si>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</si>
  <si>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</si>
  <si>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</si>
  <si>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</si>
  <si>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</si>
  <si>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</si>
  <si>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</si>
  <si>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</si>
  <si>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</si>
  <si>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</si>
  <si>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</si>
  <si>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</si>
  <si>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</si>
  <si>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</si>
  <si>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</si>
  <si>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</si>
  <si>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</si>
  <si>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</si>
  <si>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</si>
  <si>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</si>
  <si>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</si>
  <si>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</si>
  <si>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</si>
  <si>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</si>
  <si>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</si>
  <si>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</si>
  <si>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</si>
  <si>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</si>
  <si>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</si>
  <si>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</si>
  <si>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</si>
  <si>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</si>
  <si>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</si>
  <si>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</si>
  <si>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</si>
  <si>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</si>
  <si>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</si>
  <si>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</si>
  <si>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</si>
  <si>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</si>
  <si>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</si>
  <si>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</si>
  <si>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</si>
  <si>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</si>
  <si>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</si>
  <si>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</si>
  <si>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</si>
  <si>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</si>
  <si>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</si>
  <si>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</si>
  <si>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</si>
  <si>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</si>
  <si>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</si>
  <si>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</si>
  <si>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</si>
  <si>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</si>
  <si>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</si>
  <si>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</si>
  <si>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</si>
  <si>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</si>
  <si>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</si>
  <si>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</si>
  <si>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</si>
  <si>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</si>
  <si>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</si>
  <si>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</si>
  <si>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</si>
  <si>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</si>
  <si>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</si>
  <si>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</si>
  <si>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</si>
  <si>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</si>
  <si>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</si>
  <si>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</si>
  <si>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</si>
  <si>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</si>
  <si>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</si>
  <si>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</si>
  <si>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</si>
  <si>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</si>
  <si>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</si>
  <si>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</si>
  <si>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</si>
  <si>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</si>
  <si>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</si>
  <si>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</si>
  <si>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</si>
  <si>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</si>
  <si>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</si>
  <si>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</si>
  <si>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</si>
  <si>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</si>
  <si>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</si>
  <si>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</si>
  <si>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</si>
  <si>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</si>
  <si>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</si>
  <si>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</si>
  <si>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</si>
  <si>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</si>
  <si>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</si>
  <si>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</si>
  <si>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</si>
  <si>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</si>
  <si>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</si>
  <si>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</si>
  <si>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</si>
  <si>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</si>
  <si>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</si>
  <si>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</si>
  <si>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</si>
  <si>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</si>
  <si>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</si>
  <si>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</si>
  <si>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</si>
  <si>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</si>
  <si>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</si>
  <si>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</si>
  <si>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</si>
  <si>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</si>
  <si>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</si>
  <si>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</si>
  <si>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</si>
  <si>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</si>
  <si>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</si>
  <si>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</si>
  <si>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</si>
  <si>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</si>
  <si>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</si>
  <si>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</si>
  <si>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</si>
  <si>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</si>
  <si>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</si>
  <si>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</si>
  <si>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</si>
  <si>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</si>
  <si>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</si>
  <si>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</si>
  <si>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</si>
  <si>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</si>
  <si>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</si>
  <si>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</si>
  <si>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</si>
  <si>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</si>
  <si>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</si>
  <si>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</si>
  <si>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</si>
  <si>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</si>
  <si>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</si>
  <si>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</si>
  <si>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</si>
  <si>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</si>
  <si>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</si>
  <si>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</si>
  <si>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</si>
  <si>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</si>
  <si>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</si>
  <si>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</si>
  <si>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</si>
  <si>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</si>
  <si>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</si>
  <si>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</si>
  <si>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</si>
  <si>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</si>
  <si>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</si>
  <si>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</si>
  <si>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</si>
  <si>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</si>
  <si>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</si>
  <si>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</si>
  <si>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</si>
  <si>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</si>
  <si>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</si>
  <si>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</si>
  <si>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</si>
  <si>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</si>
  <si>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</si>
  <si>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</si>
  <si>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</si>
  <si>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</si>
  <si>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</si>
  <si>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</si>
  <si>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</si>
  <si>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</si>
  <si>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</si>
  <si>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</si>
  <si>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</si>
  <si>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</si>
  <si>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</si>
  <si>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</si>
  <si>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</si>
  <si>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</si>
  <si>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</si>
  <si>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</si>
  <si>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</si>
  <si>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</si>
  <si>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</si>
  <si>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</si>
  <si>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</si>
  <si>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</si>
  <si>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</si>
  <si>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</si>
  <si>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</si>
  <si>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</si>
  <si>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</si>
  <si>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</si>
  <si>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</si>
  <si>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</si>
  <si>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</si>
  <si>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</si>
  <si>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</si>
  <si>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</si>
  <si>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</si>
  <si>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</si>
  <si>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</si>
  <si>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</si>
  <si>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</si>
  <si>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</si>
  <si>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</si>
  <si>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</si>
  <si>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</si>
  <si>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</si>
  <si>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</si>
  <si>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</si>
  <si>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</si>
  <si>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</si>
  <si>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</si>
  <si>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</si>
  <si>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</si>
  <si>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</si>
  <si>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</si>
  <si>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</si>
  <si>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</si>
  <si>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</si>
  <si>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</si>
  <si>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</si>
  <si>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</si>
  <si>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</si>
  <si>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</si>
  <si>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</si>
  <si>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</si>
  <si>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</si>
  <si>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</si>
  <si>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</si>
  <si>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</si>
  <si>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</si>
  <si>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</si>
  <si>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</si>
  <si>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</si>
  <si>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</si>
  <si>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</si>
  <si>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</si>
  <si>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</si>
  <si>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</si>
  <si>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</si>
  <si>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</si>
  <si>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</si>
  <si>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</si>
  <si>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</si>
  <si>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</si>
  <si>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</si>
  <si>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</si>
  <si>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</si>
  <si>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</si>
  <si>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</si>
  <si>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</si>
  <si>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</si>
  <si>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</si>
  <si>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</si>
  <si>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</si>
  <si>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</si>
  <si>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</si>
  <si>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</si>
  <si>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</si>
  <si>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</si>
  <si>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</si>
  <si>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</si>
  <si>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</si>
  <si>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</si>
  <si>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</si>
  <si>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</si>
  <si>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</si>
  <si>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</si>
  <si>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</si>
  <si>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</si>
  <si>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</si>
  <si>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</si>
  <si>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</si>
  <si>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</si>
  <si>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</si>
  <si>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</si>
  <si>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</si>
  <si>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</si>
  <si>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</si>
  <si>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</si>
  <si>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</si>
  <si>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</si>
  <si>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</si>
  <si>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</si>
  <si>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</si>
  <si>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</si>
  <si>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</si>
  <si>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</si>
  <si>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</si>
  <si>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</si>
  <si>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</si>
  <si>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</si>
  <si>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</si>
  <si>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</si>
  <si>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</si>
  <si>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</si>
  <si>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</si>
  <si>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</si>
  <si>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</si>
  <si>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</si>
  <si>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</si>
  <si>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</si>
  <si>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</si>
  <si>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</si>
  <si>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</si>
  <si>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</si>
  <si>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</si>
  <si>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</si>
  <si>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</si>
  <si>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</si>
  <si>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</si>
  <si>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</si>
  <si>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</si>
  <si>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</si>
  <si>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</si>
  <si>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</si>
  <si>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</si>
  <si>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</si>
  <si>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</si>
  <si>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</si>
  <si>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</si>
  <si>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</si>
  <si>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</si>
  <si>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</si>
  <si>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</si>
  <si>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</si>
  <si>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</si>
  <si>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</si>
  <si>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</si>
  <si>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</si>
  <si>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</si>
  <si>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</si>
  <si>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</si>
  <si>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</si>
  <si>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</si>
  <si>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</si>
  <si>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</si>
  <si>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</si>
  <si>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</si>
  <si>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</si>
  <si>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</si>
  <si>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</si>
  <si>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</si>
  <si>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</si>
  <si>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</si>
  <si>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</si>
  <si>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</si>
  <si>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</si>
  <si>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</si>
  <si>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</si>
  <si>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</si>
  <si>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</si>
  <si>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</si>
  <si>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</si>
  <si>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</si>
  <si>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</si>
  <si>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</si>
  <si>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</si>
  <si>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</si>
  <si>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</si>
  <si>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</si>
  <si>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</si>
  <si>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</si>
  <si>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</si>
  <si>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</si>
  <si>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</si>
  <si>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</si>
  <si>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</si>
  <si>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</si>
  <si>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</si>
  <si>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</si>
  <si>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</si>
  <si>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</si>
  <si>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</si>
  <si>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</si>
  <si>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</si>
  <si>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</si>
  <si>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</si>
  <si>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</si>
  <si>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</si>
  <si>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</si>
  <si>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</si>
  <si>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</si>
  <si>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</si>
  <si>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</si>
  <si>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</si>
  <si>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</si>
  <si>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</si>
  <si>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</si>
  <si>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</si>
  <si>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</si>
  <si>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</si>
  <si>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</si>
  <si>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</si>
  <si>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</si>
  <si>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</si>
  <si>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</si>
  <si>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</si>
  <si>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</si>
  <si>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</si>
  <si>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</si>
  <si>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</si>
  <si>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</si>
  <si>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</si>
  <si>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</si>
  <si>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</si>
  <si>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</si>
  <si>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</si>
  <si>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</si>
  <si>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</si>
  <si>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</si>
  <si>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</si>
  <si>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</si>
  <si>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</si>
  <si>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</si>
  <si>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</si>
  <si>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</si>
  <si>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</si>
  <si>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</si>
  <si>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</si>
  <si>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</si>
  <si>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</si>
  <si>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</si>
  <si>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</si>
  <si>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</si>
  <si>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</si>
  <si>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</si>
  <si>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</si>
  <si>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</si>
  <si>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</si>
  <si>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</si>
  <si>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</si>
  <si>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</si>
  <si>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</si>
  <si>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</si>
  <si>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</si>
  <si>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</si>
  <si>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</si>
  <si>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</si>
  <si>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</si>
  <si>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</si>
  <si>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</si>
  <si>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</si>
  <si>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</si>
  <si>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</si>
  <si>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</si>
  <si>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</si>
  <si>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</si>
  <si>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</si>
  <si>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</si>
  <si>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</si>
  <si>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</si>
  <si>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</si>
  <si>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</si>
  <si>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</si>
  <si>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</si>
  <si>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</si>
  <si>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</si>
  <si>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</si>
  <si>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</si>
  <si>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</si>
  <si>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</si>
  <si>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</si>
  <si>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</si>
  <si>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</si>
  <si>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</si>
  <si>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</si>
  <si>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</si>
  <si>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</si>
  <si>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</si>
  <si>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</si>
  <si>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</si>
  <si>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</si>
  <si>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</si>
  <si>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</si>
  <si>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</si>
  <si>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</si>
  <si>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</si>
  <si>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</si>
  <si>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</si>
  <si>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</si>
  <si>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</si>
  <si>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</si>
  <si>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</si>
  <si>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</si>
  <si>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</si>
  <si>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</si>
  <si>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</si>
  <si>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</si>
  <si>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</si>
  <si>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</si>
  <si>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</si>
  <si>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</si>
  <si>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</si>
  <si>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</si>
  <si>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</si>
  <si>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</si>
  <si>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</si>
  <si>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</si>
  <si>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</si>
  <si>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</si>
  <si>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</si>
  <si>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</si>
  <si>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</si>
  <si>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</si>
  <si>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</si>
  <si>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</si>
  <si>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</si>
  <si>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</si>
  <si>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</si>
  <si>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</si>
  <si>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</si>
  <si>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</si>
  <si>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</si>
  <si>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</si>
  <si>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</si>
  <si>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</si>
  <si>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</si>
  <si>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</si>
  <si>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</si>
  <si>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</si>
  <si>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</si>
  <si>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</si>
  <si>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</si>
  <si>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</si>
  <si>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</si>
  <si>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</si>
  <si>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</si>
  <si>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</si>
  <si>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</si>
  <si>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</si>
  <si>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</si>
  <si>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</si>
  <si>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</si>
  <si>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</si>
  <si>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</si>
  <si>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</si>
  <si>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</si>
  <si>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</si>
  <si>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</si>
  <si>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</si>
  <si>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</si>
  <si>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</si>
  <si>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</si>
  <si>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</si>
  <si>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</si>
  <si>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</si>
  <si>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</si>
  <si>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</si>
  <si>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</si>
  <si>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</si>
  <si>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</si>
  <si>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</si>
  <si>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</si>
  <si>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</si>
  <si>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</si>
  <si>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</si>
  <si>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</si>
  <si>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</si>
  <si>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</si>
  <si>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</si>
  <si>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</si>
  <si>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</si>
  <si>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</si>
  <si>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</si>
  <si>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</si>
  <si>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</si>
  <si>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</si>
  <si>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</si>
  <si>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</si>
  <si>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</si>
  <si>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</si>
  <si>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</si>
  <si>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</si>
  <si>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</si>
  <si>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</si>
  <si>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</si>
  <si>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</si>
  <si>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</si>
  <si>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</si>
  <si>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</si>
  <si>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</si>
  <si>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</si>
  <si>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</si>
  <si>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</si>
  <si>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</si>
  <si>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</si>
  <si>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</si>
  <si>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</si>
  <si>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</si>
  <si>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</si>
  <si>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</si>
  <si>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</si>
  <si>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</si>
  <si>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</si>
  <si>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</si>
  <si>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</si>
  <si>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</si>
  <si>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</si>
  <si>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</si>
  <si>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</si>
  <si>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</si>
  <si>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</si>
  <si>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</si>
  <si>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</si>
  <si>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</si>
  <si>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</si>
  <si>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</si>
  <si>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</si>
  <si>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</si>
  <si>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</si>
  <si>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</si>
  <si>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</si>
  <si>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</si>
  <si>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</si>
  <si>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</si>
  <si>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</si>
  <si>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</si>
  <si>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</si>
  <si>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</si>
  <si>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</si>
  <si>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</si>
  <si>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</si>
  <si>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</si>
  <si>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</si>
  <si>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</si>
  <si>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</si>
  <si>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</si>
  <si>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</si>
  <si>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</si>
  <si>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</si>
  <si>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</si>
  <si>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</si>
  <si>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</si>
  <si>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</si>
  <si>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</si>
  <si>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</si>
  <si>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</si>
  <si>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</si>
  <si>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</si>
  <si>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</si>
  <si>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</si>
  <si>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</si>
  <si>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</si>
  <si>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</si>
  <si>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</si>
  <si>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</si>
  <si>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</si>
  <si>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</si>
  <si>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</si>
  <si>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</si>
  <si>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</si>
  <si>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</si>
  <si>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</si>
  <si>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</si>
  <si>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</si>
  <si>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</si>
  <si>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</si>
  <si>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</si>
  <si>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</si>
  <si>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</si>
  <si>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</si>
  <si>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</si>
  <si>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</si>
  <si>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</si>
  <si>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</si>
  <si>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</si>
  <si>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</si>
  <si>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</si>
  <si>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</si>
  <si>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</si>
  <si>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</si>
  <si>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</si>
  <si>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</si>
  <si>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</si>
  <si>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</si>
  <si>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</si>
  <si>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</si>
  <si>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</si>
  <si>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</si>
  <si>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</si>
  <si>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</si>
  <si>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</si>
  <si>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</si>
  <si>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</si>
  <si>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</si>
  <si>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</si>
  <si>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</si>
  <si>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</si>
  <si>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</si>
  <si>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</si>
  <si>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</si>
  <si>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</si>
  <si>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</si>
  <si>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</si>
  <si>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</si>
  <si>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</si>
  <si>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</si>
  <si>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</si>
  <si>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</si>
  <si>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</si>
  <si>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</si>
  <si>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</si>
  <si>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</si>
  <si>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</si>
  <si>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</si>
  <si>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</si>
  <si>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</si>
  <si>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</si>
  <si>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</si>
  <si>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</si>
  <si>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</si>
  <si>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</si>
  <si>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</si>
  <si>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</si>
  <si>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</si>
  <si>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</si>
  <si>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</si>
  <si>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</si>
  <si>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</si>
  <si>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</si>
  <si>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</si>
  <si>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</si>
  <si>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</si>
  <si>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</si>
  <si>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</si>
  <si>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</si>
  <si>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</si>
  <si>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</si>
  <si>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</si>
  <si>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</si>
  <si>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</si>
  <si>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</si>
  <si>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</si>
  <si>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</si>
  <si>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</si>
  <si>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</si>
  <si>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</si>
  <si>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</si>
  <si>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</si>
  <si>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</si>
  <si>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</si>
  <si>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</si>
  <si>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</si>
  <si>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</si>
  <si>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</si>
  <si>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</si>
  <si>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</si>
  <si>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</si>
  <si>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</si>
  <si>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</si>
  <si>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</si>
  <si>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</si>
  <si>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</si>
  <si>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</si>
  <si>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</si>
  <si>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</si>
  <si>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</si>
  <si>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</si>
  <si>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</si>
  <si>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</si>
  <si>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</si>
  <si>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</si>
  <si>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</si>
  <si>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</si>
  <si>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</si>
  <si>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</si>
  <si>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</si>
  <si>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</si>
  <si>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</si>
  <si>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</si>
  <si>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</si>
  <si>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</si>
  <si>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</si>
  <si>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</si>
  <si>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</si>
  <si>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</si>
  <si>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</si>
  <si>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</si>
  <si>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</si>
  <si>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</si>
  <si>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</si>
  <si>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</si>
  <si>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</si>
  <si>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</si>
  <si>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</si>
  <si>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</si>
  <si>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</si>
  <si>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</si>
  <si>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</si>
  <si>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</si>
  <si>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</si>
  <si>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</si>
  <si>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</si>
  <si>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</si>
  <si>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</si>
  <si>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</si>
  <si>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</si>
  <si>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</si>
  <si>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</si>
  <si>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</si>
  <si>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</si>
  <si>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</si>
  <si>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</si>
  <si>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</si>
  <si>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</si>
  <si>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</si>
  <si>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</si>
  <si>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</si>
  <si>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</si>
  <si>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</si>
  <si>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</si>
  <si>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</si>
  <si>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</si>
  <si>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</si>
  <si>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</si>
  <si>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</si>
  <si>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</si>
  <si>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</si>
  <si>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</si>
  <si>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</si>
  <si>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</si>
  <si>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</si>
  <si>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</si>
  <si>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</si>
  <si>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</si>
  <si>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</si>
  <si>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</si>
  <si>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</si>
  <si>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</si>
  <si>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</si>
  <si>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</si>
  <si>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</si>
  <si>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</si>
  <si>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</si>
  <si>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</si>
  <si>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</si>
  <si>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</si>
  <si>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</si>
  <si>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</si>
  <si>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</si>
  <si>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</si>
  <si>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</si>
  <si>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</si>
  <si>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</si>
  <si>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</si>
  <si>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</si>
  <si>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</si>
  <si>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</si>
  <si>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</si>
  <si>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</si>
  <si>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</si>
  <si>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</si>
  <si>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</si>
  <si>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</si>
  <si>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</si>
  <si>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</si>
  <si>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</si>
  <si>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</si>
  <si>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</si>
  <si>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</si>
  <si>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</si>
  <si>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</si>
  <si>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</si>
  <si>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</si>
  <si>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</si>
  <si>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</si>
  <si>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</si>
  <si>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</si>
  <si>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</si>
  <si>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</si>
  <si>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</si>
  <si>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</si>
  <si>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</si>
  <si>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</si>
  <si>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</si>
  <si>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</si>
  <si>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</si>
  <si>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</si>
  <si>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</si>
  <si>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</si>
  <si>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</si>
  <si>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</si>
  <si>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</si>
  <si>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</si>
  <si>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</si>
  <si>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</si>
  <si>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</si>
  <si>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</si>
  <si>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</si>
  <si>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</si>
  <si>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</si>
  <si>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</si>
  <si>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</si>
  <si>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</si>
  <si>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</si>
  <si>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</si>
  <si>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</si>
  <si>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</si>
  <si>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</si>
  <si>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</si>
  <si>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</si>
  <si>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</si>
  <si>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</si>
  <si>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</si>
  <si>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</si>
  <si>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</si>
  <si>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</si>
  <si>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</si>
  <si>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</si>
  <si>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</si>
  <si>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</si>
  <si>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</si>
  <si>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</si>
  <si>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</si>
  <si>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</si>
  <si>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</si>
  <si>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</si>
  <si>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</si>
  <si>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</si>
  <si>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</si>
  <si>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</si>
  <si>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</si>
  <si>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</si>
  <si>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</si>
  <si>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</si>
  <si>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</si>
  <si>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</si>
  <si>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</si>
  <si>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</si>
  <si>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</si>
  <si>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</si>
  <si>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</si>
  <si>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</si>
  <si>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</si>
  <si>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</si>
  <si>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</si>
  <si>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</si>
  <si>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</si>
  <si>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</si>
  <si>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</si>
  <si>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</si>
  <si>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</si>
  <si>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</si>
  <si>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</si>
  <si>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</si>
  <si>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</si>
  <si>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</si>
  <si>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</si>
  <si>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</si>
  <si>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</si>
  <si>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</si>
  <si>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</si>
  <si>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</si>
  <si>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</si>
  <si>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</si>
  <si>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</si>
  <si>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</si>
  <si>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</si>
  <si>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</si>
  <si>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</si>
  <si>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</si>
  <si>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</si>
  <si>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</si>
  <si>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</si>
  <si>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</si>
  <si>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</si>
  <si>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</si>
  <si>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</si>
  <si>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</si>
  <si>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</si>
  <si>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</si>
  <si>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</si>
  <si>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</si>
  <si>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</si>
  <si>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</si>
  <si>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</si>
  <si>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</si>
  <si>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</si>
  <si>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</si>
  <si>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</si>
  <si>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</si>
  <si>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</si>
  <si>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</si>
  <si>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</si>
  <si>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</si>
  <si>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</si>
  <si>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</si>
  <si>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</si>
  <si>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</si>
  <si>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</si>
  <si>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</si>
  <si>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</si>
  <si>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</si>
  <si>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</si>
  <si>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</si>
  <si>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</si>
  <si>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</si>
  <si>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</si>
  <si>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</si>
  <si>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</si>
  <si>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</si>
  <si>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</si>
  <si>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</si>
  <si>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</si>
  <si>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</si>
  <si>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</si>
  <si>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</si>
  <si>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</si>
  <si>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</si>
  <si>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</si>
  <si>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</si>
  <si>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</si>
  <si>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</si>
  <si>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</si>
  <si>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</si>
  <si>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</si>
  <si>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</si>
  <si>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</si>
  <si>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</si>
  <si>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</si>
  <si>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</si>
  <si>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</si>
  <si>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</si>
  <si>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</si>
  <si>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</si>
  <si>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</si>
  <si>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</si>
  <si>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</si>
  <si>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</si>
  <si>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</si>
  <si>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</si>
  <si>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</si>
  <si>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</si>
  <si>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</si>
  <si>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</si>
  <si>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</si>
  <si>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</si>
  <si>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</si>
  <si>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</si>
  <si>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</si>
  <si>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</si>
  <si>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</si>
  <si>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</si>
  <si>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</si>
  <si>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</si>
  <si>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</si>
  <si>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</si>
  <si>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</si>
  <si>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</si>
  <si>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</si>
  <si>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</si>
  <si>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</si>
  <si>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</si>
  <si>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</si>
  <si>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</si>
  <si>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</si>
  <si>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</si>
  <si>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</si>
  <si>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</si>
  <si>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</si>
  <si>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</si>
  <si>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</si>
  <si>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</si>
  <si>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</si>
  <si>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</si>
  <si>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</si>
  <si>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</si>
  <si>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</si>
  <si>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</si>
  <si>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</si>
  <si>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</si>
  <si>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</si>
  <si>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</si>
  <si>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</si>
  <si>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</si>
  <si>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</si>
  <si>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</si>
  <si>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</si>
  <si>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</si>
  <si>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</si>
  <si>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</si>
  <si>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</si>
  <si>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</si>
  <si>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</si>
  <si>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</si>
  <si>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</si>
  <si>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</si>
  <si>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</si>
  <si>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</si>
  <si>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</si>
  <si>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</si>
  <si>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</si>
  <si>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</si>
  <si>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</si>
  <si>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</si>
  <si>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</si>
  <si>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</si>
  <si>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</si>
  <si>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</si>
  <si>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</si>
  <si>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</si>
  <si>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</si>
  <si>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</si>
  <si>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</si>
  <si>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</si>
  <si>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</si>
  <si>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</si>
  <si>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</si>
  <si>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</si>
  <si>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</si>
  <si>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</si>
  <si>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</si>
  <si>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</si>
  <si>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</si>
  <si>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</si>
  <si>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</si>
  <si>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</si>
  <si>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</si>
  <si>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</si>
  <si>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</si>
  <si>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</si>
  <si>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</si>
  <si>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</si>
  <si>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</si>
  <si>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</si>
  <si>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</si>
  <si>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</si>
  <si>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</si>
  <si>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</si>
  <si>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</si>
  <si>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</si>
  <si>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</si>
  <si>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</si>
  <si>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</si>
  <si>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</si>
  <si>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</si>
  <si>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</si>
  <si>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</si>
  <si>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</si>
  <si>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</si>
  <si>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</si>
  <si>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</si>
  <si>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</si>
  <si>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</si>
  <si>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</si>
  <si>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</si>
  <si>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</si>
  <si>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</si>
  <si>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</si>
  <si>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</si>
  <si>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</si>
  <si>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</si>
  <si>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</si>
  <si>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</si>
  <si>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</si>
  <si>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</si>
  <si>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</si>
  <si>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</si>
  <si>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</si>
  <si>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</si>
  <si>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</si>
  <si>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</si>
  <si>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</si>
  <si>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</si>
  <si>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</si>
  <si>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</si>
  <si>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</si>
  <si>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</si>
  <si>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</si>
  <si>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</si>
  <si>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</si>
  <si>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</si>
  <si>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</si>
  <si>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</si>
  <si>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</si>
  <si>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</si>
  <si>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</si>
  <si>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</si>
  <si>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</si>
  <si>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</si>
  <si>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</si>
  <si>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</si>
  <si>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</si>
  <si>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</si>
  <si>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</si>
  <si>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</si>
  <si>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</si>
  <si>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</si>
  <si>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</si>
  <si>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</si>
  <si>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</si>
  <si>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</si>
  <si>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</si>
  <si>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</si>
  <si>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</si>
  <si>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</si>
  <si>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</si>
  <si>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</si>
  <si>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</si>
  <si>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</si>
  <si>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</si>
  <si>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</si>
  <si>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</si>
  <si>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</si>
  <si>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</si>
  <si>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</si>
  <si>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</si>
  <si>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</si>
  <si>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</si>
  <si>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</si>
  <si>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</si>
  <si>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</si>
  <si>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</si>
  <si>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</si>
  <si>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</si>
  <si>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</si>
  <si>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</si>
  <si>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</si>
  <si>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</si>
  <si>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</si>
  <si>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</si>
  <si>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</si>
  <si>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</si>
  <si>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</si>
  <si>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</si>
  <si>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</si>
  <si>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</si>
  <si>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</si>
  <si>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</si>
  <si>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</si>
  <si>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</si>
  <si>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</si>
  <si>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</si>
  <si>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</si>
  <si>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</si>
  <si>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</si>
  <si>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</si>
  <si>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</si>
  <si>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</si>
  <si>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</si>
  <si>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</si>
  <si>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</si>
  <si>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</si>
  <si>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</si>
  <si>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</si>
  <si>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</si>
  <si>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</si>
  <si>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</si>
  <si>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</si>
  <si>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</si>
  <si>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</si>
  <si>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</si>
  <si>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</si>
  <si>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</si>
  <si>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</si>
  <si>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</si>
  <si>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</si>
  <si>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</si>
  <si>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</si>
  <si>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</si>
  <si>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</si>
  <si>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</si>
  <si>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</si>
  <si>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</si>
  <si>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</si>
  <si>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</si>
  <si>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</si>
  <si>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</si>
  <si>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</si>
  <si>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</si>
  <si>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</si>
  <si>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</si>
  <si>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</si>
  <si>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</si>
  <si>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</si>
  <si>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</si>
  <si>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</si>
  <si>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</si>
  <si>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</si>
  <si>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</si>
  <si>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</si>
  <si>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</si>
  <si>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</si>
  <si>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</si>
  <si>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</si>
  <si>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</si>
  <si>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</si>
  <si>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</si>
  <si>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</si>
  <si>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</si>
  <si>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</si>
  <si>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</si>
  <si>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</si>
  <si>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</si>
  <si>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</si>
  <si>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</si>
  <si>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</si>
  <si>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</si>
  <si>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</si>
  <si>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</si>
  <si>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</si>
  <si>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</si>
  <si>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</si>
  <si>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</si>
  <si>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</si>
  <si>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</si>
  <si>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</si>
  <si>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</si>
  <si>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</si>
  <si>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</si>
  <si>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</si>
  <si>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</si>
  <si>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</si>
  <si>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</si>
  <si>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</si>
  <si>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</si>
  <si>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</si>
  <si>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</si>
  <si>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</si>
  <si>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</si>
  <si>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</si>
  <si>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</si>
  <si>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</si>
  <si>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</si>
  <si>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</si>
  <si>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</si>
  <si>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</si>
  <si>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</si>
  <si>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</si>
  <si>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</si>
  <si>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</si>
  <si>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</si>
  <si>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</si>
  <si>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</si>
  <si>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</si>
  <si>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</si>
  <si>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</si>
  <si>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</si>
  <si>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</si>
  <si>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</si>
  <si>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</si>
  <si>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</si>
  <si>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</si>
  <si>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</si>
  <si>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</si>
  <si>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</si>
  <si>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</si>
  <si>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</si>
  <si>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</si>
  <si>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</si>
  <si>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</si>
  <si>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</si>
  <si>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</si>
  <si>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</si>
  <si>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</si>
  <si>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</si>
  <si>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</si>
  <si>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</si>
  <si>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</si>
  <si>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</si>
  <si>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</si>
  <si>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</si>
  <si>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</si>
  <si>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</si>
  <si>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</si>
  <si>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</si>
  <si>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</si>
  <si>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</si>
  <si>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</si>
  <si>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</si>
  <si>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</si>
  <si>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</si>
  <si>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</si>
  <si>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</si>
  <si>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</si>
  <si>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</si>
  <si>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</si>
  <si>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</si>
  <si>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</si>
  <si>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</si>
  <si>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</si>
  <si>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</si>
  <si>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</si>
  <si>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</si>
  <si>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</si>
  <si>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</si>
  <si>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</si>
  <si>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</si>
  <si>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</si>
  <si>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</si>
  <si>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</si>
  <si>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</si>
  <si>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</si>
  <si>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</si>
  <si>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</si>
  <si>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</si>
  <si>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</si>
  <si>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</si>
  <si>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</si>
  <si>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</si>
  <si>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</si>
  <si>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</si>
  <si>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</si>
  <si>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</si>
  <si>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</si>
  <si>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</si>
  <si>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</si>
  <si>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</si>
  <si>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</si>
  <si>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</si>
  <si>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</si>
  <si>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</si>
  <si>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</si>
  <si>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</si>
  <si>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</si>
  <si>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</si>
  <si>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</si>
  <si>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</si>
  <si>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</si>
  <si>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</si>
  <si>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</si>
  <si>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</si>
  <si>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</si>
  <si>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</si>
  <si>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</si>
  <si>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</si>
  <si>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</si>
  <si>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</si>
  <si>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</si>
  <si>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</si>
  <si>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</si>
  <si>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</si>
  <si>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</si>
  <si>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</si>
  <si>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</si>
  <si>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</si>
  <si>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</si>
  <si>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</si>
  <si>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</si>
  <si>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</si>
  <si>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</si>
  <si>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</si>
  <si>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</si>
  <si>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</si>
  <si>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</si>
  <si>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</si>
  <si>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</si>
  <si>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</si>
  <si>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</si>
  <si>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</si>
  <si>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</si>
  <si>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</si>
  <si>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</si>
  <si>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</si>
  <si>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</si>
  <si>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</si>
  <si>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</si>
  <si>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</si>
  <si>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</si>
  <si>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</si>
  <si>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</si>
  <si>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</si>
  <si>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</si>
  <si>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</si>
  <si>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</si>
  <si>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</si>
  <si>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</si>
  <si>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</si>
  <si>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</si>
  <si>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</si>
  <si>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</si>
  <si>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</si>
  <si>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</si>
  <si>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</si>
  <si>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</si>
  <si>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</si>
  <si>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</si>
  <si>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</si>
  <si>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</si>
  <si>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</si>
  <si>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</si>
  <si>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</si>
  <si>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</si>
  <si>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</si>
  <si>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</si>
  <si>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</si>
  <si>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</si>
  <si>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</si>
  <si>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</si>
  <si>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</si>
  <si>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</si>
  <si>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</si>
  <si>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</si>
  <si>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</si>
  <si>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</si>
  <si>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</si>
  <si>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</si>
  <si>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</si>
  <si>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</si>
  <si>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</si>
  <si>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</si>
  <si>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</si>
  <si>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</si>
  <si>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</si>
  <si>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</si>
  <si>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</si>
  <si>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</si>
  <si>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</si>
  <si>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</si>
  <si>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</si>
  <si>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</si>
  <si>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</si>
  <si>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</si>
  <si>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</si>
  <si>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</si>
  <si>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</si>
  <si>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</si>
  <si>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</si>
  <si>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</si>
  <si>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</si>
  <si>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</si>
  <si>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</si>
  <si>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</si>
  <si>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</si>
  <si>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</si>
  <si>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</si>
  <si>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</si>
  <si>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</si>
  <si>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</si>
  <si>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</si>
  <si>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</si>
  <si>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</si>
  <si>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</si>
  <si>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</si>
  <si>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</si>
  <si>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</si>
  <si>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</si>
  <si>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</si>
  <si>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</si>
  <si>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</si>
  <si>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</si>
  <si>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</si>
  <si>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</si>
  <si>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</si>
  <si>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</si>
  <si>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</si>
  <si>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</si>
  <si>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</si>
  <si>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</si>
  <si>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</si>
  <si>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</si>
  <si>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</si>
  <si>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</si>
  <si>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</si>
  <si>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</si>
  <si>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</si>
  <si>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</si>
  <si>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</si>
  <si>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</si>
  <si>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</si>
  <si>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</si>
  <si>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</si>
  <si>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</si>
  <si>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</si>
  <si>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</si>
  <si>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</si>
  <si>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</si>
  <si>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</si>
  <si>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</si>
  <si>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</si>
  <si>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</si>
  <si>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</si>
  <si>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</si>
  <si>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</si>
  <si>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</si>
  <si>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</si>
  <si>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</si>
  <si>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</si>
  <si>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</si>
  <si>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</si>
  <si>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</si>
  <si>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</si>
  <si>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</si>
  <si>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</si>
  <si>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</si>
  <si>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</si>
  <si>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</si>
  <si>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</si>
  <si>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</si>
  <si>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</si>
  <si>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</si>
  <si>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</si>
  <si>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</si>
  <si>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</si>
  <si>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</si>
  <si>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</si>
  <si>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</si>
  <si>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</si>
  <si>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</si>
  <si>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</si>
  <si>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</si>
  <si>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</si>
  <si>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</si>
  <si>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</si>
  <si>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</si>
  <si>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</si>
  <si>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</si>
  <si>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</si>
  <si>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</si>
  <si>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</si>
  <si>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</si>
  <si>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</si>
  <si>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</si>
  <si>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</si>
  <si>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</si>
  <si>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</si>
  <si>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</si>
  <si>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</si>
  <si>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</si>
  <si>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</si>
  <si>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</si>
  <si>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</si>
  <si>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</si>
  <si>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</si>
  <si>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</si>
  <si>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</si>
  <si>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</si>
  <si>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</si>
  <si>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</si>
  <si>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</si>
  <si>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</si>
  <si>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</si>
  <si>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</si>
  <si>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</si>
  <si>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</si>
  <si>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</si>
  <si>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</si>
  <si>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</si>
  <si>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</si>
  <si>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</si>
  <si>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</si>
  <si>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</si>
  <si>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</si>
  <si>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</si>
  <si>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</si>
  <si>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</si>
  <si>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</si>
  <si>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</si>
  <si>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</si>
  <si>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</si>
  <si>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</si>
  <si>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</si>
  <si>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</si>
  <si>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</si>
  <si>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</si>
  <si>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</si>
  <si>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</si>
  <si>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</si>
  <si>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</si>
  <si>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</si>
  <si>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</si>
  <si>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</si>
  <si>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</si>
  <si>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</si>
  <si>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</si>
  <si>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</si>
  <si>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</si>
  <si>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</si>
  <si>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</si>
  <si>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</si>
  <si>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</si>
  <si>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</si>
  <si>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</si>
  <si>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</si>
  <si>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</si>
  <si>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</si>
  <si>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</si>
  <si>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</si>
  <si>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</si>
  <si>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</si>
  <si>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</si>
  <si>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</si>
  <si>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</si>
  <si>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</si>
  <si>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</si>
  <si>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</si>
  <si>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</si>
  <si>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</si>
  <si>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</si>
  <si>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</si>
  <si>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</si>
  <si>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</si>
  <si>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</si>
  <si>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</si>
  <si>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</si>
  <si>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</si>
  <si>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</si>
  <si>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</si>
  <si>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</si>
  <si>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</si>
  <si>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</si>
  <si>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</si>
  <si>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</si>
  <si>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</si>
  <si>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</si>
  <si>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</si>
  <si>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</si>
  <si>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</si>
  <si>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</si>
  <si>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</si>
  <si>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</si>
  <si>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</si>
  <si>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</si>
  <si>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</si>
  <si>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</si>
  <si>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</si>
  <si>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</si>
  <si>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</si>
  <si>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</si>
  <si>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</si>
  <si>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</si>
  <si>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</si>
  <si>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</si>
  <si>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</si>
  <si>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</si>
  <si>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</si>
  <si>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</si>
  <si>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</si>
  <si>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</si>
  <si>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</si>
  <si>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</si>
  <si>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</si>
  <si>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</si>
  <si>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</si>
  <si>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</si>
  <si>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</si>
  <si>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</si>
  <si>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</si>
  <si>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</si>
  <si>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</si>
  <si>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</si>
  <si>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</si>
  <si>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</si>
  <si>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</si>
  <si>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</si>
  <si>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</si>
  <si>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</si>
  <si>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</si>
  <si>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</si>
  <si>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</si>
  <si>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</si>
  <si>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</si>
  <si>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</si>
  <si>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</si>
  <si>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</si>
  <si>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</si>
  <si>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</si>
  <si>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</si>
  <si>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</si>
  <si>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</si>
  <si>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</si>
  <si>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</si>
  <si>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</si>
  <si>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</si>
  <si>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</si>
  <si>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</si>
  <si>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</si>
  <si>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</si>
  <si>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</si>
  <si>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</si>
  <si>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</si>
  <si>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</si>
  <si>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</si>
  <si>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</si>
  <si>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</si>
  <si>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</si>
  <si>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</si>
  <si>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</si>
  <si>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</si>
  <si>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</si>
  <si>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</si>
  <si>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</si>
  <si>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</si>
  <si>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</si>
  <si>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</si>
  <si>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</si>
  <si>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</si>
  <si>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</si>
  <si>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</si>
  <si>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</si>
  <si>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</si>
  <si>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</si>
  <si>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</si>
  <si>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</si>
  <si>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</si>
  <si>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</si>
  <si>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</si>
  <si>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</si>
  <si>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</si>
  <si>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</si>
  <si>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</si>
  <si>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</si>
  <si>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</si>
  <si>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</si>
  <si>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</si>
  <si>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</si>
  <si>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</si>
  <si>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</si>
  <si>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</si>
  <si>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</si>
  <si>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</si>
  <si>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</si>
  <si>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</si>
  <si>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</si>
  <si>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</si>
  <si>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</si>
  <si>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</si>
  <si>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</si>
  <si>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</si>
  <si>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</si>
  <si>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</si>
  <si>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</si>
  <si>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</si>
  <si>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</si>
  <si>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</si>
  <si>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</si>
  <si>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</si>
  <si>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</si>
  <si>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</si>
  <si>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</si>
  <si>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</si>
  <si>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</si>
  <si>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</si>
  <si>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</si>
  <si>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</si>
  <si>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</si>
  <si>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</si>
  <si>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</si>
  <si>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</si>
  <si>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</si>
  <si>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</si>
  <si>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</si>
  <si>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</si>
  <si>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</si>
  <si>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</si>
  <si>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</si>
  <si>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</si>
  <si>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</si>
  <si>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</si>
  <si>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</si>
  <si>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</si>
  <si>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</si>
  <si>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</si>
  <si>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</si>
  <si>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</si>
  <si>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</si>
  <si>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</si>
  <si>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</si>
  <si>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</si>
  <si>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</si>
  <si>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</si>
  <si>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</si>
  <si>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</si>
  <si>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</si>
  <si>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</si>
  <si>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</si>
  <si>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</si>
  <si>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</si>
  <si>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</si>
  <si>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</si>
  <si>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</si>
  <si>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</si>
  <si>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</si>
  <si>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</si>
  <si>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</si>
  <si>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</si>
  <si>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</si>
  <si>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</si>
  <si>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</si>
  <si>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</si>
  <si>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</si>
  <si>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</si>
  <si>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</si>
  <si>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</si>
  <si>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</si>
  <si>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</si>
  <si>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</si>
  <si>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</si>
  <si>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</si>
  <si>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</si>
  <si>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</si>
  <si>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</si>
  <si>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</si>
  <si>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</si>
  <si>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</si>
  <si>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</si>
  <si>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</si>
  <si>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</si>
  <si>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</si>
  <si>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</si>
  <si>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</si>
  <si>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</si>
  <si>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</si>
  <si>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</si>
  <si>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</si>
  <si>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</si>
  <si>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</si>
  <si>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</si>
  <si>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</si>
  <si>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</si>
  <si>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</si>
  <si>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</si>
  <si>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</si>
  <si>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</si>
  <si>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</si>
  <si>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</si>
  <si>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</si>
  <si>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</si>
  <si>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</si>
  <si>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</si>
  <si>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</si>
  <si>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</si>
  <si>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</si>
  <si>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</si>
  <si>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</si>
  <si>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</si>
  <si>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</si>
  <si>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</si>
  <si>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</si>
  <si>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</si>
  <si>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</si>
  <si>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</si>
  <si>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</si>
  <si>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</si>
  <si>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</si>
  <si>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</si>
  <si>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</si>
  <si>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</si>
  <si>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</si>
  <si>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</si>
  <si>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</si>
  <si>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</si>
  <si>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</si>
  <si>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</si>
  <si>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</si>
  <si>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</si>
  <si>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</si>
  <si>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</si>
  <si>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</si>
  <si>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</si>
  <si>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</si>
  <si>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</si>
  <si>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</si>
  <si>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</si>
  <si>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</si>
  <si>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</si>
  <si>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</si>
  <si>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</si>
  <si>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</si>
  <si>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</si>
  <si>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</si>
  <si>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</si>
  <si>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</si>
  <si>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</si>
  <si>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</si>
  <si>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</si>
  <si>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</si>
  <si>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</si>
  <si>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</si>
  <si>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</si>
  <si>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</si>
  <si>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</si>
  <si>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</si>
  <si>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</si>
  <si>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</si>
  <si>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</si>
  <si>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</si>
  <si>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</si>
  <si>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</si>
  <si>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</si>
  <si>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</si>
  <si>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</si>
  <si>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</si>
  <si>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</si>
  <si>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</si>
  <si>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</si>
  <si>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</si>
  <si>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</si>
  <si>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</si>
  <si>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</si>
  <si>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</si>
  <si>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</si>
  <si>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</si>
  <si>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</si>
  <si>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</si>
  <si>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</si>
  <si>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</si>
  <si>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</si>
  <si>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</si>
  <si>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</si>
  <si>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</si>
  <si>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</si>
  <si>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</si>
  <si>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</si>
  <si>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</si>
  <si>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</si>
  <si>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</si>
  <si>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</si>
  <si>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</si>
  <si>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</si>
  <si>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</si>
  <si>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</si>
  <si>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</si>
  <si>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</si>
  <si>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</si>
  <si>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</si>
  <si>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</si>
  <si>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</si>
  <si>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</si>
  <si>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</si>
  <si>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</si>
  <si>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</si>
  <si>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</si>
  <si>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</si>
  <si>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</si>
  <si>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</si>
  <si>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</si>
  <si>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</si>
  <si>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</si>
  <si>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</si>
  <si>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</si>
  <si>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</si>
  <si>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</si>
  <si>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</si>
  <si>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</si>
  <si>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</si>
  <si>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</si>
  <si>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</si>
  <si>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</si>
  <si>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</si>
  <si>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</si>
  <si>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</si>
  <si>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</si>
  <si>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</si>
  <si>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</si>
  <si>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</si>
  <si>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</si>
  <si>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</si>
  <si>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</si>
  <si>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</si>
  <si>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</si>
  <si>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</si>
  <si>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</si>
  <si>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</si>
  <si>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</si>
  <si>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</si>
  <si>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</si>
  <si>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</si>
  <si>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</si>
  <si>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</si>
  <si>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</si>
  <si>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</si>
  <si>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</si>
  <si>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</si>
  <si>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</si>
  <si>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</si>
  <si>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</si>
  <si>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</si>
  <si>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</si>
  <si>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</si>
  <si>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</si>
  <si>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</si>
  <si>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</si>
  <si>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</si>
  <si>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</si>
  <si>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</si>
  <si>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</si>
  <si>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</si>
  <si>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</si>
  <si>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</si>
  <si>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</si>
  <si>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</si>
  <si>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</si>
  <si>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</si>
  <si>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</si>
  <si>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</si>
  <si>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</si>
  <si>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</si>
  <si>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</si>
  <si>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</si>
  <si>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</si>
  <si>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</si>
  <si>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</si>
  <si>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</si>
  <si>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</si>
  <si>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</si>
  <si>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</si>
  <si>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</si>
  <si>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</si>
  <si>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</si>
  <si>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</si>
  <si>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</si>
  <si>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</si>
  <si>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</si>
  <si>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</si>
  <si>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</si>
  <si>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</si>
  <si>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</si>
  <si>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</si>
  <si>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</si>
  <si>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</si>
  <si>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</si>
  <si>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</si>
  <si>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</si>
  <si>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</si>
  <si>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</si>
  <si>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</si>
  <si>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</si>
  <si>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</si>
  <si>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</si>
  <si>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</si>
  <si>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</si>
  <si>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</si>
  <si>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</si>
  <si>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</si>
  <si>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</si>
  <si>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</si>
  <si>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</si>
  <si>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</si>
  <si>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</si>
  <si>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</si>
  <si>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</si>
  <si>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</si>
  <si>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</si>
  <si>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</si>
  <si>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</si>
  <si>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</si>
  <si>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</si>
  <si>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</si>
  <si>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</si>
  <si>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</si>
  <si>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</si>
  <si>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</si>
  <si>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</si>
  <si>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</si>
  <si>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</si>
  <si>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</si>
  <si>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</si>
  <si>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</si>
  <si>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</si>
  <si>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</si>
  <si>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</si>
  <si>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</si>
  <si>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</si>
  <si>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</si>
  <si>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</si>
  <si>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</si>
  <si>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</si>
  <si>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</si>
  <si>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</si>
  <si>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</si>
  <si>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</si>
  <si>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</si>
  <si>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</si>
  <si>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</si>
  <si>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</si>
  <si>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</si>
  <si>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</si>
  <si>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</si>
  <si>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</si>
  <si>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</si>
  <si>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</si>
  <si>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</si>
  <si>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</si>
  <si>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</si>
  <si>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</si>
  <si>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</si>
  <si>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</si>
  <si>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</si>
  <si>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</si>
  <si>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</si>
  <si>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</si>
  <si>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</si>
  <si>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</si>
  <si>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</si>
  <si>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</si>
  <si>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</si>
  <si>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</si>
  <si>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</si>
  <si>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</si>
  <si>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</si>
  <si>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</si>
  <si>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</si>
  <si>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</si>
  <si>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</si>
  <si>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</si>
  <si>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</si>
  <si>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</si>
  <si>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</si>
  <si>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</si>
  <si>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</si>
  <si>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</si>
  <si>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</si>
  <si>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</si>
  <si>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</si>
  <si>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</si>
  <si>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</si>
  <si>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</si>
  <si>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</si>
  <si>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</si>
  <si>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</si>
  <si>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</si>
  <si>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</si>
  <si>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</si>
  <si>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</si>
  <si>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</si>
  <si>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</si>
  <si>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</si>
  <si>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</si>
  <si>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</si>
  <si>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</si>
  <si>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</si>
  <si>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</si>
  <si>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</si>
  <si>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</si>
  <si>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</si>
  <si>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</si>
  <si>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</si>
  <si>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</si>
  <si>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</si>
  <si>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</si>
  <si>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</si>
  <si>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</si>
  <si>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</si>
  <si>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</si>
  <si>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</si>
  <si>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</si>
  <si>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</si>
  <si>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</si>
  <si>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</si>
  <si>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</si>
  <si>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</si>
  <si>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</si>
  <si>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</si>
  <si>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</si>
  <si>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</si>
  <si>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</si>
  <si>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</si>
  <si>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</si>
  <si>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</si>
  <si>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</si>
  <si>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</si>
  <si>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</si>
  <si>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</si>
  <si>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</si>
  <si>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</si>
  <si>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</si>
  <si>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</si>
  <si>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</si>
  <si>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</si>
  <si>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</si>
  <si>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</si>
  <si>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</si>
  <si>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</si>
  <si>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</si>
  <si>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</si>
  <si>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</si>
  <si>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</si>
  <si>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</si>
  <si>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</si>
  <si>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</si>
  <si>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</si>
  <si>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</si>
  <si>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</si>
  <si>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</si>
  <si>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</si>
  <si>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</si>
  <si>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</si>
  <si>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</si>
  <si>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</si>
  <si>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</si>
  <si>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</si>
  <si>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</si>
  <si>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</si>
  <si>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</si>
  <si>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</si>
  <si>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</si>
  <si>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</si>
  <si>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</si>
  <si>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</si>
  <si>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</si>
  <si>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</si>
  <si>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</si>
  <si>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</si>
  <si>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</si>
  <si>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</si>
  <si>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</si>
  <si>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</si>
  <si>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</si>
  <si>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</si>
  <si>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</si>
  <si>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</si>
  <si>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</si>
  <si>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</si>
  <si>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</si>
  <si>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</si>
  <si>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</si>
  <si>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</si>
  <si>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</si>
  <si>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</si>
  <si>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</si>
  <si>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</si>
  <si>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</si>
  <si>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</si>
  <si>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</si>
  <si>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</si>
  <si>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</si>
  <si>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</si>
  <si>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</si>
  <si>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</si>
  <si>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</si>
  <si>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</si>
  <si>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</si>
  <si>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</si>
  <si>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</si>
  <si>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</si>
  <si>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</si>
  <si>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</si>
  <si>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</si>
  <si>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</si>
  <si>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</si>
  <si>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</si>
  <si>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</si>
  <si>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</si>
  <si>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</si>
  <si>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</si>
  <si>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</si>
  <si>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</si>
  <si>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</si>
  <si>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</si>
  <si>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</si>
  <si>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</si>
  <si>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</si>
  <si>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</si>
  <si>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</si>
  <si>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</si>
  <si>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</si>
  <si>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</si>
  <si>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</si>
  <si>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</si>
  <si>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</si>
  <si>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</si>
  <si>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</si>
  <si>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</si>
  <si>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</si>
  <si>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</si>
  <si>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</si>
  <si>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</si>
  <si>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</si>
  <si>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</si>
  <si>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</si>
  <si>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</si>
  <si>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</si>
  <si>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</si>
  <si>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</si>
  <si>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</si>
  <si>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</si>
  <si>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</si>
  <si>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</si>
  <si>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</si>
  <si>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</si>
  <si>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</si>
  <si>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</si>
  <si>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</si>
  <si>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</si>
  <si>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</si>
  <si>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</si>
  <si>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</si>
  <si>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</si>
  <si>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</si>
  <si>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</si>
  <si>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</si>
  <si>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</si>
  <si>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</si>
  <si>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</si>
  <si>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</si>
  <si>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</si>
  <si>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</si>
  <si>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</si>
  <si>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</si>
  <si>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</si>
  <si>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</si>
  <si>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</si>
  <si>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</si>
  <si>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</si>
  <si>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</si>
  <si>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</si>
  <si>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</si>
  <si>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</si>
  <si>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</si>
  <si>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</si>
  <si>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</si>
  <si>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</si>
  <si>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</si>
  <si>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</si>
  <si>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</si>
  <si>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</si>
  <si>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</si>
  <si>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</si>
  <si>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</si>
  <si>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</si>
  <si>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</si>
  <si>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</si>
  <si>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</si>
  <si>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</si>
  <si>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</si>
  <si>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</si>
  <si>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</si>
  <si>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</si>
  <si>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</si>
  <si>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</si>
  <si>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</si>
  <si>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</si>
  <si>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</si>
  <si>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</si>
  <si>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</si>
  <si>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</si>
  <si>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</si>
  <si>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</si>
  <si>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</si>
  <si>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</si>
  <si>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</si>
  <si>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</si>
  <si>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</si>
  <si>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</si>
  <si>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</si>
  <si>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</si>
  <si>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</si>
  <si>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</si>
  <si>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</si>
  <si>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</si>
  <si>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</si>
  <si>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</si>
  <si>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</si>
  <si>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</si>
  <si>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</si>
  <si>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</si>
  <si>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</si>
  <si>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</si>
  <si>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</si>
  <si>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</si>
  <si>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</si>
  <si>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</si>
  <si>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</si>
  <si>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</si>
  <si>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</si>
  <si>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</si>
  <si>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</si>
  <si>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</si>
  <si>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</si>
  <si>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</si>
  <si>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</si>
  <si>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</si>
  <si>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</si>
  <si>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</si>
  <si>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</si>
  <si>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</si>
  <si>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</si>
  <si>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</si>
  <si>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</si>
  <si>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</si>
  <si>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</si>
  <si>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</si>
  <si>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</si>
  <si>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</si>
  <si>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</si>
  <si>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</si>
  <si>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</si>
  <si>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</si>
  <si>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</si>
  <si>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</si>
  <si>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</si>
  <si>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</si>
  <si>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</si>
  <si>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</si>
  <si>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</si>
  <si>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</si>
  <si>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</si>
  <si>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</si>
  <si>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</si>
  <si>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</si>
  <si>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</si>
  <si>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</si>
  <si>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</si>
  <si>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</si>
  <si>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</si>
  <si>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</si>
  <si>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</si>
  <si>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</si>
  <si>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</si>
  <si>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</si>
  <si>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</si>
  <si>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</si>
  <si>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</si>
  <si>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</si>
  <si>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</si>
  <si>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</si>
  <si>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</si>
  <si>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</si>
  <si>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</si>
  <si>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</si>
  <si>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</si>
  <si>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</si>
  <si>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</si>
  <si>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</si>
  <si>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</si>
  <si>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</si>
  <si>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</si>
  <si>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</si>
  <si>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</si>
  <si>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</si>
  <si>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</si>
  <si>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</si>
  <si>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</si>
  <si>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</si>
  <si>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</si>
  <si>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</si>
  <si>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</si>
  <si>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</si>
  <si>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</si>
  <si>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</si>
  <si>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</si>
  <si>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</si>
  <si>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</si>
  <si>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</si>
  <si>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</si>
  <si>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</si>
  <si>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</si>
  <si>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</si>
  <si>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</si>
  <si>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</si>
  <si>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</si>
  <si>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</si>
  <si>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</si>
  <si>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</si>
  <si>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</si>
  <si>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</si>
  <si>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</si>
  <si>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</si>
  <si>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</si>
  <si>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</si>
  <si>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</si>
  <si>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</si>
  <si>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</si>
  <si>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</si>
  <si>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</si>
  <si>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</si>
  <si>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</si>
  <si>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</si>
  <si>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</si>
  <si>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</si>
  <si>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</si>
  <si>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</si>
  <si>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</si>
  <si>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</si>
  <si>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</si>
  <si>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</si>
  <si>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</si>
  <si>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</si>
  <si>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</si>
  <si>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</si>
  <si>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</si>
  <si>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</si>
  <si>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</si>
  <si>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</si>
  <si>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</si>
  <si>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</si>
  <si>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</si>
  <si>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</si>
  <si>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</si>
  <si>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</si>
  <si>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</si>
  <si>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</si>
  <si>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</si>
  <si>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</si>
  <si>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</si>
  <si>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</si>
  <si>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</si>
  <si>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</si>
  <si>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</si>
  <si>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</si>
  <si>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</si>
  <si>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</si>
  <si>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</si>
  <si>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</si>
  <si>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</si>
  <si>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</si>
  <si>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</si>
  <si>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</si>
  <si>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</si>
  <si>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</si>
  <si>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</si>
  <si>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</si>
  <si>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</si>
  <si>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</si>
  <si>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</si>
  <si>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</si>
  <si>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</si>
  <si>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</si>
  <si>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</si>
  <si>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</si>
  <si>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</si>
  <si>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</si>
  <si>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</si>
  <si>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</si>
  <si>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</si>
  <si>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</si>
  <si>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</si>
  <si>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</si>
  <si>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</si>
  <si>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</si>
  <si>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</si>
  <si>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</si>
  <si>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</si>
  <si>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</si>
  <si>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</si>
  <si>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</si>
  <si>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</si>
  <si>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</si>
  <si>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</si>
  <si>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</si>
  <si>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</si>
  <si>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</si>
  <si>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</si>
  <si>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</si>
  <si>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</si>
  <si>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</si>
  <si>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</si>
  <si>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</si>
  <si>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</si>
  <si>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</si>
  <si>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</si>
  <si>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</si>
  <si>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</si>
  <si>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</si>
  <si>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</si>
  <si>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</si>
  <si>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</si>
  <si>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</si>
  <si>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</si>
  <si>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</si>
  <si>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</si>
  <si>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</si>
  <si>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</si>
  <si>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</si>
  <si>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</si>
  <si>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</si>
  <si>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</si>
  <si>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</si>
  <si>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</si>
  <si>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</si>
  <si>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</si>
  <si>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</si>
  <si>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</si>
  <si>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</si>
  <si>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</si>
  <si>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</si>
  <si>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</si>
  <si>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</si>
  <si>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</si>
  <si>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</si>
  <si>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</si>
  <si>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</si>
  <si>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</si>
  <si>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</si>
  <si>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</si>
  <si>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</si>
  <si>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</si>
  <si>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</si>
  <si>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</si>
  <si>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</si>
  <si>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</si>
  <si>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</si>
  <si>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</si>
  <si>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</si>
  <si>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</si>
  <si>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</si>
  <si>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</si>
  <si>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</si>
  <si>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</si>
  <si>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</si>
  <si>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</si>
  <si>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</si>
  <si>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</si>
  <si>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</si>
  <si>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</si>
  <si>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</si>
  <si>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</si>
  <si>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</si>
  <si>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</si>
  <si>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</si>
  <si>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</si>
  <si>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</si>
  <si>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</si>
  <si>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</si>
  <si>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</si>
  <si>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</si>
  <si>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</si>
  <si>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</si>
  <si>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</si>
  <si>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</si>
  <si>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</si>
  <si>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</si>
  <si>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</si>
  <si>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</si>
  <si>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</si>
  <si>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</si>
  <si>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</si>
  <si>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</si>
  <si>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</si>
  <si>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</si>
  <si>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</si>
  <si>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</si>
  <si>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</si>
  <si>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</si>
  <si>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</si>
  <si>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</si>
  <si>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</si>
  <si>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</si>
  <si>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</si>
  <si>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</si>
  <si>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</si>
  <si>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</si>
  <si>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</si>
  <si>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</si>
  <si>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</si>
  <si>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</si>
  <si>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</si>
  <si>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</si>
  <si>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</si>
  <si>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</si>
  <si>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</si>
  <si>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</si>
  <si>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</si>
  <si>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</si>
  <si>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</si>
  <si>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</si>
  <si>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</si>
  <si>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</si>
  <si>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</si>
  <si>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</si>
  <si>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</si>
  <si>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</si>
  <si>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</si>
  <si>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</si>
  <si>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</si>
  <si>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</si>
  <si>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</si>
  <si>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</si>
  <si>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</si>
  <si>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</si>
  <si>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</si>
  <si>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</si>
  <si>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</si>
  <si>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</si>
  <si>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</si>
  <si>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</si>
  <si>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</si>
  <si>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</si>
  <si>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</si>
  <si>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</si>
  <si>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</si>
  <si>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</si>
  <si>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</si>
  <si>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</si>
  <si>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</si>
  <si>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</si>
  <si>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</si>
  <si>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</si>
  <si>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</si>
  <si>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</si>
  <si>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</si>
  <si>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</si>
  <si>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</si>
  <si>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</si>
  <si>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</si>
  <si>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</si>
  <si>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</si>
  <si>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</si>
  <si>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</si>
  <si>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</si>
  <si>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</si>
  <si>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</si>
  <si>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</si>
  <si>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</si>
  <si>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</si>
  <si>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</si>
  <si>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</si>
  <si>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</si>
  <si>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</si>
  <si>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</si>
  <si>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</si>
  <si>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</si>
  <si>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</si>
  <si>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</si>
  <si>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</si>
  <si>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</si>
  <si>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</si>
  <si>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</si>
  <si>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</si>
  <si>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</si>
  <si>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</si>
  <si>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</si>
  <si>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</si>
  <si>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</si>
  <si>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</si>
  <si>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</si>
  <si>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</si>
  <si>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</si>
  <si>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</si>
  <si>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</si>
  <si>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</si>
  <si>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</si>
  <si>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</si>
  <si>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</si>
  <si>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</si>
  <si>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</si>
  <si>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</si>
  <si>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</si>
  <si>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</si>
  <si>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</si>
  <si>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</si>
  <si>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</si>
  <si>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</si>
  <si>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</si>
  <si>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</si>
  <si>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</si>
  <si>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</si>
  <si>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</si>
  <si>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</si>
  <si>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</si>
  <si>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</si>
  <si>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</si>
  <si>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</si>
  <si>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</si>
  <si>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</si>
  <si>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</si>
  <si>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</si>
  <si>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</si>
  <si>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</si>
  <si>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</si>
  <si>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</si>
  <si>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</si>
  <si>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</si>
  <si>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</si>
  <si>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</si>
  <si>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</si>
  <si>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</si>
  <si>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</si>
  <si>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</si>
  <si>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</si>
  <si>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</si>
  <si>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</si>
  <si>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</si>
  <si>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</si>
  <si>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</si>
  <si>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</si>
  <si>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</si>
  <si>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</si>
  <si>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</si>
  <si>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</si>
  <si>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</si>
  <si>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</si>
  <si>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</si>
  <si>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</si>
  <si>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</si>
  <si>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</si>
  <si>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</si>
  <si>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</si>
  <si>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</si>
  <si>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</si>
  <si>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</si>
  <si>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</si>
  <si>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</si>
  <si>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</si>
  <si>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</si>
  <si>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</si>
  <si>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</si>
  <si>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</si>
  <si>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</si>
  <si>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</si>
  <si>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</si>
  <si>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</si>
  <si>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</si>
  <si>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</si>
  <si>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</si>
  <si>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</si>
  <si>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</si>
  <si>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</si>
  <si>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</si>
  <si>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</si>
  <si>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</si>
  <si>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</si>
  <si>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</si>
  <si>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</si>
  <si>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</si>
  <si>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</si>
  <si>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</si>
  <si>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</si>
  <si>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</si>
  <si>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</si>
  <si>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</si>
  <si>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</si>
  <si>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</si>
  <si>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</si>
  <si>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</si>
  <si>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</si>
  <si>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</si>
  <si>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</si>
  <si>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</si>
  <si>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</si>
  <si>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</si>
  <si>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</si>
  <si>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</si>
  <si>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</si>
  <si>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</si>
  <si>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</si>
  <si>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</si>
  <si>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</si>
  <si>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</si>
  <si>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</si>
  <si>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</si>
  <si>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</si>
  <si>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</si>
  <si>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</si>
  <si>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</si>
  <si>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</si>
  <si>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</si>
  <si>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</si>
  <si>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</si>
  <si>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</si>
  <si>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</si>
  <si>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</si>
  <si>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</si>
  <si>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</si>
  <si>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</si>
  <si>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</si>
  <si>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</si>
  <si>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</si>
  <si>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</si>
  <si>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</si>
  <si>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</si>
  <si>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</si>
  <si>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</si>
  <si>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</si>
  <si>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</si>
  <si>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</si>
  <si>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</si>
  <si>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</si>
  <si>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</si>
  <si>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</si>
  <si>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</si>
  <si>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</si>
  <si>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</si>
  <si>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</si>
  <si>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</si>
  <si>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</si>
  <si>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</si>
  <si>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</si>
  <si>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</si>
  <si>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</si>
  <si>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</si>
  <si>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</si>
  <si>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</si>
  <si>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</si>
  <si>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</si>
  <si>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</si>
  <si>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</si>
  <si>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</si>
  <si>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</si>
  <si>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</si>
  <si>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</si>
  <si>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</si>
  <si>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</si>
  <si>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</si>
  <si>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</si>
  <si>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</si>
  <si>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</si>
  <si>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</si>
  <si>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</si>
  <si>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</si>
  <si>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</si>
  <si>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</si>
  <si>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</si>
  <si>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</si>
  <si>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</si>
  <si>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</si>
  <si>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</si>
  <si>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</si>
  <si>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</si>
  <si>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</si>
  <si>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</si>
  <si>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</si>
  <si>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</si>
  <si>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</si>
  <si>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</si>
  <si>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</si>
  <si>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</si>
  <si>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</si>
  <si>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</si>
  <si>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</si>
  <si>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</si>
  <si>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</si>
  <si>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</si>
  <si>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</si>
  <si>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</si>
  <si>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</si>
  <si>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</si>
  <si>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</si>
  <si>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</si>
  <si>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</si>
  <si>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</si>
  <si>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</si>
  <si>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</si>
  <si>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</si>
  <si>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</si>
  <si>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</si>
  <si>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</si>
  <si>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</si>
  <si>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</si>
  <si>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</si>
  <si>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</si>
  <si>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</si>
  <si>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</si>
  <si>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</si>
  <si>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</si>
  <si>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</si>
  <si>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</si>
  <si>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</si>
  <si>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</si>
  <si>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</si>
  <si>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</si>
  <si>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</si>
  <si>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</si>
  <si>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</si>
  <si>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</si>
  <si>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</si>
  <si>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</si>
  <si>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</si>
  <si>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</si>
  <si>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</si>
  <si>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</si>
  <si>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</si>
  <si>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</si>
  <si>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</si>
  <si>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</si>
  <si>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</si>
  <si>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</si>
  <si>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</si>
  <si>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</si>
  <si>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</si>
  <si>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</si>
  <si>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</si>
  <si>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</si>
  <si>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</si>
  <si>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</si>
  <si>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</si>
  <si>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</si>
  <si>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</si>
  <si>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</si>
  <si>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</si>
  <si>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</si>
  <si>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</si>
  <si>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</si>
  <si>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</si>
  <si>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</si>
  <si>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</si>
  <si>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</si>
  <si>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</si>
  <si>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</si>
  <si>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</si>
  <si>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</si>
  <si>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</si>
  <si>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</si>
  <si>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</si>
  <si>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</si>
  <si>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</si>
  <si>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</si>
  <si>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</si>
  <si>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</si>
  <si>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</si>
  <si>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</si>
  <si>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</si>
  <si>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</si>
  <si>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</si>
  <si>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</si>
  <si>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</si>
  <si>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</si>
  <si>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</si>
  <si>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</si>
  <si>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</si>
  <si>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</si>
  <si>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</si>
  <si>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</si>
  <si>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</si>
  <si>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</si>
  <si>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</si>
  <si>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</si>
  <si>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</si>
  <si>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</si>
  <si>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</si>
  <si>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</si>
  <si>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</si>
  <si>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</si>
  <si>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</si>
  <si>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</si>
  <si>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</si>
  <si>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</si>
  <si>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</si>
  <si>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</si>
  <si>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</si>
  <si>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</si>
  <si>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</si>
  <si>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</si>
  <si>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</si>
  <si>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</si>
  <si>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</si>
  <si>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</si>
  <si>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</si>
  <si>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</si>
  <si>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</si>
  <si>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</si>
  <si>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</si>
  <si>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</si>
  <si>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</si>
  <si>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</si>
  <si>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</si>
  <si>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</si>
  <si>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</si>
  <si>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</si>
  <si>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</si>
  <si>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</si>
  <si>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</si>
  <si>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</si>
  <si>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</si>
  <si>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</si>
  <si>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</si>
  <si>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</si>
  <si>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</si>
  <si>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</si>
  <si>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</si>
  <si>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</si>
  <si>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</si>
  <si>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</si>
  <si>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</si>
  <si>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</si>
  <si>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</si>
  <si>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</si>
  <si>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</si>
  <si>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</si>
  <si>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</si>
  <si>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</si>
  <si>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</si>
  <si>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</si>
  <si>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</si>
  <si>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</si>
  <si>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</si>
  <si>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</si>
  <si>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</si>
  <si>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</si>
  <si>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</si>
  <si>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</si>
  <si>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</si>
  <si>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</si>
  <si>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</si>
  <si>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</si>
  <si>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</si>
  <si>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</si>
  <si>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</si>
  <si>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</si>
  <si>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</si>
  <si>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</si>
  <si>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</si>
  <si>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</si>
  <si>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</si>
  <si>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</si>
  <si>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</si>
  <si>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</si>
  <si>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</si>
  <si>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</si>
  <si>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</si>
  <si>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</si>
  <si>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</si>
  <si>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</si>
  <si>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</si>
  <si>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</si>
  <si>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</si>
  <si>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</si>
  <si>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</si>
  <si>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</si>
  <si>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</si>
  <si>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</si>
  <si>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</si>
  <si>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</si>
  <si>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</si>
  <si>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</si>
  <si>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</si>
  <si>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</si>
  <si>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</si>
  <si>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</si>
  <si>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</si>
  <si>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</si>
  <si>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</si>
  <si>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</si>
  <si>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</si>
  <si>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</si>
  <si>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</si>
  <si>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</si>
  <si>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</si>
  <si>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</si>
  <si>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</si>
  <si>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</si>
  <si>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</si>
  <si>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</si>
  <si>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</si>
  <si>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</si>
  <si>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</si>
  <si>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</si>
  <si>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</si>
  <si>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</si>
  <si>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</si>
  <si>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</si>
  <si>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</si>
  <si>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</si>
  <si>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</si>
  <si>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</si>
  <si>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</si>
  <si>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</si>
  <si>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</si>
  <si>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</si>
  <si>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</si>
  <si>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</si>
  <si>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</si>
  <si>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</si>
  <si>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</si>
  <si>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</si>
  <si>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</si>
  <si>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</si>
  <si>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</si>
  <si>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</si>
  <si>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</si>
  <si>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</si>
  <si>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</si>
  <si>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</si>
  <si>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</si>
  <si>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</si>
  <si>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</si>
  <si>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</si>
  <si>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</si>
  <si>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</si>
  <si>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</si>
  <si>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</si>
  <si>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</si>
  <si>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</si>
  <si>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</si>
  <si>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</si>
  <si>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</si>
  <si>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</si>
  <si>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</si>
  <si>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</si>
  <si>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</si>
  <si>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</si>
  <si>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</si>
  <si>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</si>
  <si>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</si>
  <si>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</si>
  <si>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</si>
  <si>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</si>
  <si>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</si>
  <si>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</si>
  <si>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</si>
  <si>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</si>
  <si>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</si>
  <si>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</si>
  <si>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</si>
  <si>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</si>
  <si>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</si>
  <si>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</si>
  <si>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</si>
  <si>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</si>
  <si>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</si>
  <si>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</si>
  <si>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</si>
  <si>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</si>
  <si>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</si>
  <si>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</si>
  <si>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</si>
  <si>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</si>
  <si>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</si>
  <si>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</si>
  <si>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</si>
  <si>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</si>
  <si>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</si>
  <si>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</si>
  <si>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</si>
  <si>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</si>
  <si>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</si>
  <si>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</si>
  <si>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</si>
  <si>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</si>
  <si>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</si>
  <si>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</si>
  <si>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</si>
  <si>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</si>
  <si>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</si>
  <si>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</si>
  <si>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</si>
  <si>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</si>
  <si>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</si>
  <si>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</si>
  <si>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</si>
  <si>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</si>
  <si>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</si>
  <si>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</si>
  <si>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</si>
  <si>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</si>
  <si>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</si>
  <si>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</si>
  <si>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</si>
  <si>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</si>
  <si>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</si>
  <si>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</si>
  <si>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</si>
  <si>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</si>
  <si>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</si>
  <si>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</si>
  <si>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</si>
  <si>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</si>
  <si>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</si>
  <si>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</si>
  <si>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</si>
  <si>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</si>
  <si>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</si>
  <si>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</si>
  <si>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</si>
  <si>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</si>
  <si>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</si>
  <si>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</si>
  <si>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</si>
  <si>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</si>
  <si>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</si>
  <si>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</si>
  <si>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</si>
  <si>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</si>
  <si>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</si>
  <si>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</si>
  <si>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</si>
  <si>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</si>
  <si>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</si>
  <si>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</si>
  <si>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</si>
  <si>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</si>
  <si>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</si>
  <si>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</si>
  <si>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</si>
  <si>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</si>
  <si>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</si>
  <si>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</si>
  <si>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</si>
  <si>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</si>
  <si>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</si>
  <si>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</si>
  <si>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</si>
  <si>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</si>
  <si>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</si>
  <si>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</si>
  <si>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</si>
  <si>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</si>
  <si>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</si>
  <si>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</si>
  <si>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</si>
  <si>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</si>
  <si>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</si>
  <si>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</si>
  <si>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</si>
  <si>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</si>
  <si>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</si>
  <si>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</si>
  <si>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</si>
  <si>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</si>
  <si>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</si>
  <si>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</si>
  <si>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</si>
  <si>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</si>
  <si>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</si>
  <si>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</si>
  <si>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</si>
  <si>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</si>
  <si>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</si>
  <si>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</si>
  <si>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</si>
  <si>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</si>
  <si>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</si>
  <si>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</si>
  <si>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</si>
  <si>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</si>
  <si>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</si>
  <si>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</si>
  <si>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</si>
  <si>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</si>
  <si>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</si>
  <si>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</si>
  <si>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</si>
  <si>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</si>
  <si>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</si>
  <si>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</si>
  <si>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</si>
  <si>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</si>
  <si>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</si>
  <si>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</si>
  <si>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</si>
  <si>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</si>
  <si>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</si>
  <si>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</si>
  <si>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</si>
  <si>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</si>
  <si>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</si>
  <si>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</si>
  <si>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</si>
  <si>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</si>
  <si>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</si>
  <si>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</si>
  <si>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</si>
  <si>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</si>
  <si>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</si>
  <si>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</si>
  <si>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</si>
  <si>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</si>
  <si>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</si>
  <si>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</si>
  <si>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</si>
  <si>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</si>
  <si>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</si>
  <si>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</si>
  <si>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</si>
  <si>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</si>
  <si>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</si>
  <si>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</si>
  <si>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</si>
  <si>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</si>
  <si>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</si>
  <si>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</si>
  <si>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</si>
  <si>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</si>
  <si>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</si>
  <si>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</si>
  <si>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</si>
  <si>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</si>
  <si>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</si>
  <si>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</si>
  <si>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</si>
  <si>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</si>
  <si>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</si>
  <si>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</si>
  <si>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</si>
  <si>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</si>
  <si>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</si>
  <si>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</si>
  <si>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</si>
  <si>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</si>
  <si>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</si>
  <si>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</si>
  <si>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</si>
  <si>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</si>
  <si>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</si>
  <si>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</si>
  <si>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</si>
  <si>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</si>
  <si>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</si>
  <si>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</si>
  <si>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</si>
  <si>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</si>
  <si>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</si>
  <si>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</si>
  <si>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</si>
  <si>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</si>
  <si>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</si>
  <si>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</si>
  <si>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</si>
  <si>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</si>
  <si>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</si>
  <si>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</si>
  <si>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</si>
  <si>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</si>
  <si>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</si>
  <si>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</si>
  <si>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</si>
  <si>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</si>
  <si>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</si>
  <si>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</si>
  <si>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</si>
  <si>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</si>
  <si>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</si>
  <si>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</si>
  <si>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</si>
  <si>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</si>
  <si>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</si>
  <si>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</si>
  <si>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</si>
  <si>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</si>
  <si>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</si>
  <si>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</si>
  <si>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</si>
  <si>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</si>
  <si>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</si>
  <si>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</si>
  <si>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</si>
  <si>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</si>
  <si>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</si>
  <si>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</si>
  <si>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</si>
  <si>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</si>
  <si>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</si>
  <si>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</si>
  <si>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</si>
  <si>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</si>
  <si>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</si>
  <si>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</si>
  <si>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</si>
  <si>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</si>
  <si>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</si>
  <si>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</si>
  <si>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</si>
  <si>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</si>
  <si>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</si>
  <si>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</si>
  <si>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</si>
  <si>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</si>
  <si>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</si>
  <si>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</si>
  <si>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</si>
  <si>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</si>
  <si>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</si>
  <si>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</si>
  <si>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</si>
  <si>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</si>
  <si>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</si>
  <si>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</si>
  <si>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</si>
  <si>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</si>
  <si>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</si>
  <si>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</si>
  <si>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</si>
  <si>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</si>
  <si>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</si>
  <si>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</si>
  <si>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</si>
  <si>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</si>
  <si>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</si>
  <si>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</si>
  <si>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</si>
  <si>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</si>
  <si>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</si>
  <si>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</si>
  <si>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</si>
  <si>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</si>
  <si>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</si>
  <si>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</si>
  <si>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</si>
  <si>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</si>
  <si>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</si>
  <si>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</si>
  <si>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</si>
  <si>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</si>
  <si>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</si>
  <si>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</si>
  <si>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</si>
  <si>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</si>
  <si>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</si>
  <si>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</si>
  <si>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</si>
  <si>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</si>
  <si>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</si>
  <si>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</si>
  <si>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</si>
  <si>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</si>
  <si>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</si>
  <si>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</si>
  <si>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</si>
  <si>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</si>
  <si>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</si>
  <si>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</si>
  <si>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</si>
  <si>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</si>
  <si>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</si>
  <si>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</si>
  <si>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</si>
  <si>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</si>
  <si>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</si>
  <si>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</si>
  <si>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</si>
  <si>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</si>
  <si>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</si>
  <si>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</si>
  <si>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</si>
  <si>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</si>
  <si>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</si>
  <si>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</si>
  <si>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</si>
  <si>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</si>
  <si>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</si>
  <si>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</si>
  <si>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</si>
  <si>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</si>
  <si>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</si>
  <si>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</si>
  <si>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</si>
  <si>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</si>
  <si>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</si>
  <si>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</si>
  <si>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</si>
  <si>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</si>
  <si>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</si>
  <si>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</si>
  <si>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</si>
  <si>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</si>
  <si>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</si>
  <si>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</si>
  <si>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</si>
  <si>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</si>
  <si>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</si>
  <si>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</si>
  <si>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</si>
  <si>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</si>
  <si>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</si>
  <si>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</si>
  <si>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</si>
  <si>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</si>
  <si>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</si>
  <si>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</si>
  <si>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</si>
  <si>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</si>
  <si>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</si>
  <si>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</si>
  <si>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</si>
  <si>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</si>
  <si>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</si>
  <si>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</si>
  <si>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</si>
  <si>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</si>
  <si>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</si>
  <si>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</si>
  <si>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</si>
  <si>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</si>
  <si>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</si>
  <si>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</si>
  <si>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</si>
  <si>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</si>
  <si>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</si>
  <si>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</si>
  <si>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</si>
  <si>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</si>
  <si>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</si>
  <si>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</si>
  <si>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</si>
  <si>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</si>
  <si>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</si>
  <si>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</si>
  <si>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</si>
  <si>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</si>
  <si>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</si>
  <si>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</si>
  <si>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</si>
  <si>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</si>
  <si>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</si>
  <si>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</si>
  <si>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</si>
  <si>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</si>
  <si>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</si>
  <si>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</si>
  <si>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</si>
  <si>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</si>
  <si>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</si>
  <si>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</si>
  <si>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</si>
  <si>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</si>
  <si>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</si>
  <si>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</si>
  <si>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</si>
  <si>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</si>
  <si>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</si>
  <si>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</si>
  <si>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</si>
  <si>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</si>
  <si>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</si>
  <si>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</si>
  <si>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</si>
  <si>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</si>
  <si>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</si>
  <si>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</si>
  <si>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</si>
  <si>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</si>
  <si>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</si>
  <si>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</si>
  <si>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</si>
  <si>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</si>
  <si>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</si>
  <si>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</si>
  <si>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</si>
  <si>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</si>
  <si>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</si>
  <si>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</si>
  <si>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</si>
  <si>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</si>
  <si>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</si>
  <si>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</si>
  <si>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</si>
  <si>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</si>
  <si>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</si>
  <si>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</si>
  <si>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</si>
  <si>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</si>
  <si>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</si>
  <si>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</si>
  <si>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</si>
  <si>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</si>
  <si>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</si>
  <si>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</si>
  <si>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</si>
  <si>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</si>
  <si>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</si>
  <si>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</si>
  <si>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</si>
  <si>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</si>
  <si>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</si>
  <si>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</si>
  <si>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</si>
  <si>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</si>
  <si>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</si>
  <si>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</si>
  <si>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</si>
  <si>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</si>
  <si>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</si>
  <si>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</si>
  <si>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</si>
  <si>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</si>
  <si>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</si>
  <si>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</si>
  <si>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</si>
  <si>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</si>
  <si>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</si>
  <si>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</si>
  <si>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</si>
  <si>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</si>
  <si>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</si>
  <si>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</si>
  <si>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</si>
  <si>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</si>
  <si>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</si>
  <si>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</si>
  <si>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</si>
  <si>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</si>
  <si>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</si>
  <si>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</si>
  <si>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</si>
  <si>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</si>
  <si>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</si>
  <si>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</si>
  <si>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</si>
  <si>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</si>
  <si>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</si>
  <si>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</si>
  <si>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</si>
  <si>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</si>
  <si>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</si>
  <si>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</si>
  <si>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</si>
  <si>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</si>
  <si>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</si>
  <si>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</si>
  <si>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</si>
  <si>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</si>
  <si>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</si>
  <si>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</si>
  <si>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</si>
  <si>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</si>
  <si>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</si>
  <si>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</si>
  <si>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</si>
  <si>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</si>
  <si>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</si>
  <si>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</si>
  <si>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</si>
  <si>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</si>
  <si>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</si>
  <si>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</si>
  <si>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</si>
  <si>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</si>
  <si>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</si>
  <si>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</si>
  <si>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</si>
  <si>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</si>
  <si>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</si>
  <si>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</si>
  <si>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</si>
  <si>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</si>
  <si>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</si>
  <si>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</si>
  <si>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</si>
  <si>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</si>
  <si>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</si>
  <si>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</si>
  <si>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</si>
  <si>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</si>
  <si>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</si>
  <si>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</si>
  <si>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</si>
  <si>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</si>
  <si>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</si>
  <si>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</si>
  <si>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</si>
  <si>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</si>
  <si>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</si>
  <si>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</si>
  <si>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</si>
  <si>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</si>
  <si>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</si>
  <si>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</si>
  <si>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</si>
  <si>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</si>
  <si>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</si>
  <si>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</si>
  <si>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</si>
  <si>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</si>
  <si>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</si>
  <si>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</si>
  <si>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</si>
  <si>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</si>
  <si>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</si>
  <si>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</si>
  <si>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</si>
  <si>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</si>
  <si>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</si>
  <si>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</si>
  <si>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</si>
  <si>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</si>
  <si>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</si>
  <si>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</si>
  <si>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</si>
  <si>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</si>
  <si>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</si>
  <si>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</si>
  <si>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</si>
  <si>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</si>
  <si>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</si>
  <si>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</si>
  <si>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</si>
  <si>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</si>
  <si>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</si>
  <si>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</si>
  <si>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</si>
  <si>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</si>
  <si>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</si>
  <si>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</si>
  <si>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</si>
  <si>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</si>
  <si>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</si>
  <si>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</si>
  <si>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</si>
  <si>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</si>
  <si>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</si>
  <si>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</si>
  <si>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</si>
  <si>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</si>
  <si>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</si>
  <si>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</si>
  <si>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</si>
  <si>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</si>
  <si>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</si>
  <si>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</si>
  <si>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</si>
  <si>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</si>
  <si>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</si>
  <si>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</si>
  <si>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</si>
  <si>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</si>
  <si>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</si>
  <si>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</si>
  <si>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</si>
  <si>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</si>
  <si>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</si>
  <si>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</si>
  <si>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</si>
  <si>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</si>
  <si>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</si>
  <si>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</si>
  <si>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</si>
  <si>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</si>
  <si>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</si>
  <si>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</si>
  <si>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</si>
  <si>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</si>
  <si>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</si>
  <si>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</si>
  <si>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</si>
  <si>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</si>
  <si>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</si>
  <si>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</si>
  <si>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</si>
  <si>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</si>
  <si>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</si>
  <si>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</si>
  <si>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</si>
  <si>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</si>
  <si>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</si>
  <si>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</si>
  <si>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</si>
  <si>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</si>
  <si>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</si>
  <si>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</si>
  <si>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</si>
  <si>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</si>
  <si>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</si>
  <si>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</si>
  <si>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</si>
  <si>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</si>
  <si>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</si>
  <si>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</si>
  <si>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</si>
  <si>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</si>
  <si>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</si>
  <si>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</si>
  <si>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</si>
  <si>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</si>
  <si>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</si>
  <si>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</si>
  <si>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</si>
  <si>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</si>
  <si>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</si>
  <si>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</si>
  <si>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</si>
  <si>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</si>
  <si>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</si>
  <si>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</si>
  <si>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</si>
  <si>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</si>
  <si>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</si>
  <si>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</si>
  <si>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</si>
  <si>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</si>
  <si>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</si>
  <si>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</si>
  <si>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</si>
  <si>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</si>
  <si>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</si>
  <si>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</si>
  <si>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</si>
  <si>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</si>
  <si>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</si>
  <si>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</si>
  <si>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</si>
  <si>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</si>
  <si>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</si>
  <si>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</si>
  <si>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</si>
  <si>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</si>
  <si>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</si>
  <si>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</si>
  <si>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</si>
  <si>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</si>
  <si>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</si>
  <si>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</si>
  <si>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</si>
  <si>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</si>
  <si>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</si>
  <si>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</si>
  <si>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</si>
  <si>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</si>
  <si>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</si>
  <si>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</si>
  <si>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</si>
  <si>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</si>
  <si>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</si>
  <si>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</si>
  <si>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</si>
  <si>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</si>
  <si>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</si>
  <si>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</si>
  <si>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</si>
  <si>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</si>
  <si>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</si>
  <si>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</si>
  <si>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</si>
  <si>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</si>
  <si>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</si>
  <si>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</si>
  <si>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</si>
  <si>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</si>
  <si>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</si>
  <si>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</si>
  <si>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</si>
  <si>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</si>
  <si>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</si>
  <si>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</si>
  <si>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</si>
  <si>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</si>
  <si>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</si>
  <si>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</si>
  <si>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</si>
  <si>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</si>
  <si>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</si>
  <si>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</si>
  <si>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</si>
  <si>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</si>
  <si>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</si>
  <si>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</si>
  <si>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</si>
  <si>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</si>
  <si>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</si>
  <si>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</si>
  <si>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</si>
  <si>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</si>
  <si>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</si>
  <si>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</si>
  <si>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</si>
  <si>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</si>
  <si>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</si>
  <si>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</si>
  <si>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</si>
  <si>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</si>
  <si>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</si>
  <si>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</si>
  <si>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</si>
  <si>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</si>
  <si>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</si>
  <si>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</si>
  <si>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</si>
  <si>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</si>
  <si>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</si>
  <si>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</si>
  <si>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</si>
  <si>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</si>
  <si>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</si>
  <si>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</si>
  <si>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</si>
  <si>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</si>
  <si>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</si>
  <si>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</si>
  <si>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</si>
  <si>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</si>
  <si>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</si>
  <si>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</si>
  <si>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</si>
  <si>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</si>
  <si>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</si>
  <si>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</si>
  <si>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</si>
  <si>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</si>
  <si>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</si>
  <si>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</si>
  <si>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</si>
  <si>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</si>
  <si>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</si>
  <si>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</si>
  <si>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</si>
  <si>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</si>
  <si>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</si>
  <si>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</si>
  <si>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</si>
  <si>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</si>
  <si>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</si>
  <si>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</si>
  <si>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</si>
  <si>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</si>
  <si>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</si>
  <si>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</si>
  <si>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</si>
  <si>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</si>
  <si>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</si>
  <si>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</si>
  <si>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</si>
  <si>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</si>
  <si>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</si>
  <si>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</si>
  <si>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</si>
  <si>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</si>
  <si>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</si>
  <si>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</si>
  <si>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</si>
  <si>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</si>
  <si>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</si>
  <si>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</si>
  <si>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</si>
  <si>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</si>
  <si>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</si>
  <si>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</si>
  <si>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</si>
  <si>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</si>
  <si>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</si>
  <si>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</si>
  <si>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</si>
  <si>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</si>
  <si>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</si>
  <si>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</si>
  <si>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</si>
  <si>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</si>
  <si>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</si>
  <si>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</si>
  <si>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</si>
  <si>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</si>
  <si>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</si>
  <si>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</si>
  <si>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</si>
  <si>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</si>
  <si>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</si>
  <si>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</si>
  <si>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</si>
  <si>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</si>
  <si>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</si>
  <si>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</si>
  <si>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</si>
  <si>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</si>
  <si>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</si>
  <si>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</si>
  <si>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</si>
  <si>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</si>
  <si>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</si>
  <si>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</si>
  <si>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</si>
  <si>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</si>
  <si>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</si>
  <si>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</si>
  <si>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</si>
  <si>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</si>
  <si>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</si>
  <si>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</si>
  <si>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</si>
  <si>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</si>
  <si>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</si>
  <si>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</si>
  <si>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</si>
  <si>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</si>
  <si>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</si>
  <si>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</si>
  <si>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</si>
  <si>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</si>
  <si>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</si>
  <si>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</si>
  <si>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</si>
  <si>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</si>
  <si>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</si>
  <si>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</si>
  <si>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</si>
  <si>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</si>
  <si>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</si>
  <si>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</si>
  <si>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</si>
  <si>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</si>
  <si>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</si>
  <si>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</si>
  <si>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</si>
  <si>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</si>
  <si>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</si>
  <si>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</si>
  <si>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</si>
  <si>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</si>
  <si>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</si>
  <si>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</si>
  <si>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</si>
  <si>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</si>
  <si>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</si>
  <si>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</si>
  <si>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</si>
  <si>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</si>
  <si>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</si>
  <si>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</si>
  <si>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</si>
  <si>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</si>
  <si>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</si>
  <si>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</si>
  <si>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</si>
  <si>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</si>
  <si>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</si>
  <si>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</si>
  <si>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</si>
  <si>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</si>
  <si>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</si>
  <si>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</si>
  <si>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</si>
  <si>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</si>
  <si>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</si>
  <si>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</si>
  <si>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</si>
  <si>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</si>
  <si>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</si>
  <si>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</si>
  <si>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</si>
  <si>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</si>
  <si>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</si>
  <si>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</si>
  <si>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</si>
  <si>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</si>
  <si>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</si>
  <si>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</si>
  <si>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</si>
  <si>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</si>
  <si>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</si>
  <si>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</si>
  <si>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</si>
  <si>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</si>
  <si>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</si>
  <si>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</si>
  <si>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</si>
  <si>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</si>
  <si>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</si>
  <si>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</si>
  <si>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</si>
  <si>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</si>
  <si>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</si>
  <si>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</si>
  <si>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</si>
  <si>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</si>
  <si>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</si>
  <si>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</si>
  <si>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</si>
  <si>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</si>
  <si>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</si>
  <si>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</si>
  <si>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</si>
  <si>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</si>
  <si>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</si>
  <si>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</si>
  <si>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</si>
  <si>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</si>
  <si>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</si>
  <si>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</si>
  <si>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</si>
  <si>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</si>
  <si>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</si>
  <si>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</si>
  <si>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</si>
  <si>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</si>
  <si>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</si>
  <si>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</si>
  <si>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</si>
  <si>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</si>
  <si>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</si>
  <si>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</si>
  <si>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</si>
  <si>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</si>
  <si>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</si>
  <si>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</si>
  <si>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</si>
  <si>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</si>
  <si>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</si>
  <si>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</si>
  <si>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</si>
  <si>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</si>
  <si>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</si>
  <si>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</si>
  <si>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</si>
  <si>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</si>
  <si>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</si>
  <si>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</si>
  <si>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</si>
  <si>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</si>
  <si>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</si>
  <si>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</si>
  <si>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</si>
  <si>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</si>
  <si>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</si>
  <si>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</si>
  <si>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</si>
  <si>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</si>
  <si>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</si>
  <si>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</si>
  <si>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</si>
  <si>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</si>
  <si>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</si>
  <si>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</si>
  <si>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</si>
  <si>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</si>
  <si>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</si>
  <si>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</si>
  <si>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</si>
  <si>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</si>
  <si>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</si>
  <si>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</si>
  <si>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</si>
  <si>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</si>
  <si>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</si>
  <si>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</si>
  <si>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</si>
  <si>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</si>
  <si>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</si>
  <si>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</si>
  <si>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</si>
  <si>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</si>
  <si>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</si>
  <si>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</si>
  <si>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</si>
  <si>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</si>
  <si>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</si>
  <si>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</si>
  <si>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</si>
  <si>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</si>
  <si>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</si>
  <si>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</si>
  <si>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</si>
  <si>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</si>
  <si>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</si>
  <si>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</si>
  <si>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</si>
  <si>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</si>
  <si>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</si>
  <si>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</si>
  <si>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</si>
  <si>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</si>
  <si>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</si>
  <si>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</si>
  <si>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</si>
  <si>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</si>
  <si>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</si>
  <si>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</si>
  <si>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</si>
  <si>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</si>
  <si>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</si>
  <si>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</si>
  <si>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</si>
  <si>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</si>
  <si>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</si>
  <si>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</si>
  <si>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</si>
  <si>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</si>
  <si>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</si>
  <si>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</si>
  <si>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</si>
  <si>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</si>
  <si>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</si>
  <si>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</si>
  <si>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</si>
  <si>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</si>
  <si>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</si>
  <si>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</si>
  <si>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</si>
  <si>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</si>
  <si>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</si>
  <si>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</si>
  <si>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</si>
  <si>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</si>
  <si>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</si>
  <si>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</si>
  <si>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</si>
  <si>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</si>
  <si>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</si>
  <si>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</si>
  <si>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</si>
  <si>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</si>
  <si>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</si>
  <si>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</si>
  <si>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</si>
  <si>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</si>
  <si>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</si>
  <si>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</si>
  <si>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</si>
  <si>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</si>
  <si>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</si>
  <si>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</si>
  <si>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</si>
  <si>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</si>
  <si>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</si>
  <si>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</si>
  <si>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</si>
  <si>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</si>
  <si>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</si>
  <si>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</si>
  <si>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</si>
  <si>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</si>
  <si>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</si>
  <si>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</si>
  <si>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</si>
  <si>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</si>
  <si>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</si>
  <si>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</si>
  <si>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</si>
  <si>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</si>
  <si>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</si>
  <si>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</si>
  <si>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</si>
  <si>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</si>
  <si>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</si>
  <si>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</si>
  <si>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</si>
  <si>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</si>
  <si>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</si>
  <si>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</si>
  <si>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</si>
  <si>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</si>
  <si>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</si>
  <si>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</si>
  <si>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</si>
  <si>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</si>
  <si>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</si>
  <si>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</si>
  <si>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</si>
  <si>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</si>
  <si>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</si>
  <si>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</si>
  <si>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</si>
  <si>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</si>
  <si>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</si>
  <si>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</si>
  <si>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</si>
  <si>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</si>
  <si>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</si>
  <si>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</si>
  <si>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</si>
  <si>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</si>
  <si>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</si>
  <si>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</si>
  <si>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</si>
  <si>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</si>
  <si>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</si>
  <si>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</si>
  <si>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</si>
  <si>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</si>
  <si>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</si>
  <si>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</si>
  <si>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</si>
  <si>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</si>
  <si>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</si>
  <si>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</si>
  <si>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</si>
  <si>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</si>
  <si>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</si>
  <si>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</si>
  <si>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</si>
  <si>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</si>
  <si>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</si>
  <si>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</si>
  <si>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</si>
  <si>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</si>
  <si>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</si>
  <si>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</si>
  <si>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</si>
  <si>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</si>
  <si>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</si>
  <si>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</si>
  <si>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</si>
  <si>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</si>
  <si>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</si>
  <si>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</si>
  <si>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</si>
  <si>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</si>
  <si>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</si>
  <si>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</si>
  <si>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</si>
  <si>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</si>
  <si>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</si>
  <si>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</si>
  <si>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</si>
  <si>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</si>
  <si>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</si>
  <si>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</si>
  <si>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</si>
  <si>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</si>
  <si>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</si>
  <si>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</si>
  <si>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</si>
  <si>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</si>
  <si>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</si>
  <si>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</si>
  <si>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</si>
  <si>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</si>
  <si>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</si>
  <si>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</si>
  <si>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</si>
  <si>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</si>
  <si>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</si>
  <si>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</si>
  <si>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</si>
  <si>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</si>
  <si>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</si>
  <si>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</si>
  <si>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</si>
  <si>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</si>
  <si>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</si>
  <si>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</si>
  <si>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</si>
  <si>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</si>
  <si>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</si>
  <si>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</si>
  <si>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</si>
  <si>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</si>
  <si>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</si>
  <si>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</si>
  <si>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</si>
  <si>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</si>
  <si>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</si>
  <si>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</si>
  <si>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</si>
  <si>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</si>
  <si>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</si>
  <si>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</si>
  <si>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</si>
  <si>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</si>
  <si>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</si>
  <si>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</si>
  <si>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</si>
  <si>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</si>
  <si>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</si>
  <si>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</si>
  <si>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</si>
  <si>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</si>
  <si>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</si>
  <si>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</si>
  <si>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</si>
  <si>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</si>
  <si>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</si>
  <si>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</si>
  <si>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</si>
  <si>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</si>
  <si>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</si>
  <si>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</si>
  <si>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</si>
  <si>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</si>
  <si>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</si>
  <si>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</si>
  <si>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</si>
  <si>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</si>
  <si>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</si>
  <si>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</si>
  <si>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</si>
  <si>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</si>
  <si>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</si>
  <si>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</si>
  <si>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</si>
  <si>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</si>
  <si>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</si>
  <si>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</si>
  <si>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</si>
  <si>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</si>
  <si>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</si>
  <si>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</si>
  <si>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</si>
  <si>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</si>
  <si>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</si>
  <si>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</si>
  <si>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</si>
  <si>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</si>
  <si>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</si>
  <si>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</si>
  <si>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</si>
  <si>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</si>
  <si>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</si>
  <si>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</si>
  <si>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</si>
  <si>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</si>
  <si>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</si>
  <si>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</si>
  <si>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</si>
  <si>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</si>
  <si>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</si>
  <si>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</si>
  <si>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</si>
  <si>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</si>
  <si>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</si>
  <si>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</si>
  <si>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</si>
  <si>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</si>
  <si>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</si>
  <si>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</si>
  <si>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</si>
  <si>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</si>
  <si>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</si>
  <si>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</si>
  <si>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</si>
  <si>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</si>
  <si>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</si>
  <si>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</si>
  <si>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</si>
  <si>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</si>
  <si>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</si>
  <si>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</si>
  <si>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</si>
  <si>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</si>
  <si>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</si>
  <si>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</si>
  <si>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</si>
  <si>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</si>
  <si>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</si>
  <si>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</si>
  <si>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</si>
  <si>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</si>
  <si>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</si>
  <si>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</si>
  <si>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</si>
  <si>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</si>
  <si>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</si>
  <si>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</si>
  <si>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</si>
  <si>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</si>
  <si>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</si>
  <si>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</si>
  <si>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</si>
  <si>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</si>
  <si>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</si>
  <si>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</si>
  <si>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</si>
  <si>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</si>
  <si>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</si>
  <si>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</si>
  <si>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</si>
  <si>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</si>
  <si>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</si>
  <si>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</si>
  <si>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</si>
  <si>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</si>
  <si>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</si>
  <si>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</si>
  <si>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</si>
  <si>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</si>
  <si>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</si>
  <si>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</si>
  <si>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</si>
  <si>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</si>
  <si>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</si>
  <si>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</si>
  <si>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</si>
  <si>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</si>
  <si>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</si>
  <si>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</si>
  <si>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</si>
  <si>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</si>
  <si>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</si>
  <si>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</si>
  <si>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</si>
  <si>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</si>
  <si>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</si>
  <si>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</si>
  <si>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</si>
  <si>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</si>
  <si>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</si>
  <si>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</si>
  <si>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</si>
  <si>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</si>
  <si>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</si>
  <si>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</si>
  <si>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</si>
  <si>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</si>
  <si>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</si>
  <si>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</si>
  <si>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</si>
  <si>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</si>
  <si>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</si>
  <si>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</si>
  <si>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</si>
  <si>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</si>
  <si>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</si>
  <si>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</si>
  <si>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</si>
  <si>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</si>
  <si>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</si>
  <si>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</si>
  <si>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</si>
  <si>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</si>
  <si>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</si>
  <si>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</si>
  <si>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</si>
  <si>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</si>
  <si>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</si>
  <si>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</si>
  <si>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</si>
  <si>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</si>
  <si>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</si>
  <si>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</si>
  <si>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</si>
  <si>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</si>
  <si>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</si>
  <si>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</si>
  <si>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</si>
  <si>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</si>
  <si>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</si>
  <si>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</si>
  <si>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</si>
  <si>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</si>
  <si>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</si>
  <si>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</si>
  <si>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</si>
  <si>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</si>
  <si>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</si>
  <si>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</si>
  <si>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</si>
  <si>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</si>
  <si>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</si>
  <si>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</si>
  <si>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</si>
  <si>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</si>
  <si>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</si>
  <si>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</si>
  <si>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</si>
  <si>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</si>
  <si>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</si>
  <si>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</si>
  <si>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</si>
  <si>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</si>
  <si>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</si>
  <si>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</si>
  <si>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</si>
  <si>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</si>
  <si>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</si>
  <si>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</si>
  <si>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</si>
  <si>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</si>
  <si>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</si>
  <si>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</si>
  <si>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</si>
  <si>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</si>
  <si>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</si>
  <si>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</si>
  <si>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</si>
  <si>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</si>
  <si>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</si>
  <si>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</si>
  <si>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</si>
  <si>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</si>
  <si>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</si>
  <si>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</si>
  <si>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</si>
  <si>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</si>
  <si>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</si>
  <si>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</si>
  <si>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</si>
  <si>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</si>
  <si>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</si>
  <si>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</si>
  <si>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</si>
  <si>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</si>
  <si>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</si>
  <si>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</si>
  <si>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</si>
  <si>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</si>
  <si>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</si>
  <si>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</si>
  <si>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</si>
  <si>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</si>
  <si>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</si>
  <si>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</si>
  <si>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</si>
  <si>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</si>
  <si>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</si>
  <si>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</si>
  <si>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</si>
  <si>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</si>
  <si>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</si>
  <si>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</si>
  <si>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</si>
  <si>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</si>
  <si>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</si>
  <si>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</si>
  <si>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</si>
  <si>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</si>
  <si>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</si>
  <si>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</si>
  <si>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</si>
  <si>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</si>
  <si>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</si>
  <si>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</si>
  <si>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</si>
  <si>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</si>
  <si>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</si>
  <si>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</si>
  <si>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</si>
  <si>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</si>
  <si>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</si>
  <si>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</si>
  <si>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</si>
  <si>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</si>
  <si>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</si>
  <si>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</si>
  <si>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</si>
  <si>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</si>
  <si>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</si>
  <si>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</si>
  <si>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</si>
  <si>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</si>
  <si>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</si>
  <si>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</si>
  <si>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</si>
  <si>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</si>
  <si>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</si>
  <si>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</si>
  <si>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</si>
  <si>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</si>
  <si>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</si>
  <si>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</si>
  <si>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</si>
  <si>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</si>
  <si>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</si>
  <si>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</si>
  <si>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</si>
  <si>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</si>
  <si>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</si>
  <si>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</si>
  <si>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</si>
  <si>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</si>
  <si>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</si>
  <si>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</si>
  <si>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</si>
  <si>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</si>
  <si>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</si>
  <si>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</si>
  <si>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</si>
  <si>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</si>
  <si>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</si>
  <si>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</si>
  <si>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</si>
  <si>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</si>
  <si>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</si>
  <si>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</si>
  <si>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</si>
  <si>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</si>
  <si>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</si>
  <si>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</si>
  <si>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</si>
  <si>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</si>
  <si>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</si>
  <si>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</si>
  <si>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</si>
  <si>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</si>
  <si>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</si>
  <si>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</si>
  <si>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</si>
  <si>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</si>
  <si>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</si>
  <si>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</si>
  <si>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</si>
  <si>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</si>
  <si>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</si>
  <si>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</si>
  <si>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</si>
  <si>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</si>
  <si>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</si>
  <si>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</si>
  <si>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</si>
  <si>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</si>
  <si>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</si>
  <si>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</si>
  <si>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</si>
  <si>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</si>
  <si>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</si>
  <si>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</si>
  <si>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</si>
  <si>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</si>
  <si>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</si>
  <si>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</si>
  <si>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</si>
  <si>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</si>
  <si>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</si>
  <si>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</si>
  <si>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</si>
  <si>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</si>
  <si>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</si>
  <si>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</si>
  <si>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</si>
  <si>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</si>
  <si>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</si>
  <si>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</si>
  <si>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</si>
  <si>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</si>
  <si>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</si>
  <si>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</si>
  <si>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</si>
  <si>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</si>
  <si>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</si>
  <si>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</si>
  <si>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</si>
  <si>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</si>
  <si>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</si>
  <si>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</si>
  <si>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</si>
  <si>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</si>
  <si>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</si>
  <si>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</si>
  <si>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</si>
  <si>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</si>
  <si>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</si>
  <si>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</si>
  <si>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</si>
  <si>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</si>
  <si>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</si>
  <si>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</si>
  <si>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</si>
  <si>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</si>
  <si>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</si>
  <si>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</si>
  <si>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</si>
  <si>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</si>
  <si>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</si>
  <si>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</si>
  <si>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</si>
  <si>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</si>
  <si>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</si>
  <si>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</si>
  <si>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</si>
  <si>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</si>
  <si>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</si>
  <si>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</si>
  <si>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</si>
  <si>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</si>
  <si>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</si>
  <si>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</si>
  <si>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</si>
  <si>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</si>
  <si>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</si>
  <si>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</si>
  <si>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</si>
  <si>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</si>
  <si>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</si>
  <si>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</si>
  <si>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</si>
  <si>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</si>
  <si>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</si>
  <si>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</si>
  <si>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</si>
  <si>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</si>
  <si>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</si>
  <si>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</si>
  <si>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</si>
  <si>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</si>
  <si>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</si>
  <si>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</si>
  <si>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</si>
  <si>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</si>
  <si>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</si>
  <si>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</si>
  <si>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</si>
  <si>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</si>
  <si>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</si>
  <si>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</si>
  <si>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</si>
  <si>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</si>
  <si>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</si>
  <si>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</si>
  <si>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</si>
  <si>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</si>
  <si>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</si>
  <si>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</si>
  <si>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</si>
  <si>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</si>
  <si>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</si>
  <si>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</si>
  <si>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</si>
  <si>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</si>
  <si>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</si>
  <si>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</si>
  <si>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</si>
  <si>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</si>
  <si>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</si>
  <si>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</si>
  <si>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</si>
  <si>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</si>
  <si>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</si>
  <si>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</si>
  <si>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</si>
  <si>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</si>
  <si>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</si>
  <si>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</si>
  <si>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</si>
  <si>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</si>
  <si>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</si>
  <si>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</si>
  <si>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</si>
  <si>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</si>
  <si>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</si>
  <si>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</si>
  <si>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</si>
  <si>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</si>
  <si>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</si>
  <si>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</si>
  <si>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</si>
  <si>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</si>
  <si>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</si>
  <si>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</si>
  <si>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</si>
  <si>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</si>
  <si>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</si>
  <si>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</si>
  <si>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</si>
  <si>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</si>
  <si>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</si>
  <si>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</si>
  <si>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</si>
  <si>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</si>
  <si>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</si>
  <si>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</si>
  <si>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</si>
  <si>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</si>
  <si>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</si>
  <si>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</si>
  <si>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</si>
  <si>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</si>
  <si>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</si>
  <si>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</si>
  <si>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</si>
  <si>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</si>
  <si>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</si>
  <si>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</si>
  <si>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</si>
  <si>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</si>
  <si>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</si>
  <si>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</si>
  <si>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</si>
  <si>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</si>
  <si>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</si>
  <si>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</si>
  <si>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</si>
  <si>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</si>
  <si>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</si>
  <si>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</si>
  <si>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</si>
  <si>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</si>
  <si>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</si>
  <si>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</si>
  <si>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</si>
  <si>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</si>
  <si>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</si>
  <si>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</si>
  <si>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</si>
  <si>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</si>
  <si>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</si>
  <si>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</si>
  <si>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</si>
  <si>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</si>
  <si>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</si>
  <si>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</si>
  <si>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</si>
  <si>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</si>
  <si>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</si>
  <si>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</si>
  <si>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</si>
  <si>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</si>
  <si>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</si>
  <si>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</si>
  <si>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</si>
  <si>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</si>
  <si>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</si>
  <si>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</si>
  <si>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</si>
  <si>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</si>
  <si>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</si>
  <si>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</si>
  <si>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</si>
  <si>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</si>
  <si>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</si>
  <si>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</si>
  <si>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</si>
  <si>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</si>
  <si>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</si>
  <si>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</si>
  <si>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</si>
  <si>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</si>
  <si>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</si>
  <si>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</si>
  <si>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</si>
  <si>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</si>
  <si>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</si>
  <si>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</si>
  <si>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</si>
  <si>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</si>
  <si>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</si>
  <si>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</si>
  <si>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</si>
  <si>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</si>
  <si>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</si>
  <si>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</si>
  <si>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</si>
  <si>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</si>
  <si>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</si>
  <si>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</si>
  <si>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</si>
  <si>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</si>
  <si>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</si>
  <si>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</si>
  <si>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</si>
  <si>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</si>
  <si>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</si>
  <si>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</si>
  <si>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</si>
  <si>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</si>
  <si>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</si>
  <si>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</si>
  <si>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</si>
  <si>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</si>
  <si>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</si>
  <si>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</si>
  <si>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</si>
  <si>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</si>
  <si>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</si>
  <si>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</si>
  <si>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</si>
  <si>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</si>
  <si>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</si>
  <si>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</si>
  <si>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</si>
  <si>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</si>
  <si>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</si>
  <si>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</si>
  <si>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</si>
  <si>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</si>
  <si>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</si>
  <si>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</si>
  <si>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</si>
  <si>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</si>
  <si>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</si>
  <si>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</si>
  <si>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</si>
  <si>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</si>
  <si>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</si>
  <si>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</si>
  <si>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</si>
  <si>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</si>
  <si>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</si>
  <si>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</si>
  <si>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</si>
  <si>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</si>
  <si>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</si>
  <si>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</si>
  <si>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</si>
  <si>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</si>
  <si>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</si>
  <si>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</si>
  <si>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</si>
  <si>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</si>
  <si>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</si>
  <si>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</si>
  <si>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</si>
  <si>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</si>
  <si>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</si>
  <si>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</si>
  <si>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</si>
  <si>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</si>
  <si>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</si>
  <si>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</si>
  <si>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</si>
  <si>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</si>
  <si>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</si>
  <si>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</si>
  <si>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</si>
  <si>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</si>
  <si>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</si>
  <si>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</si>
  <si>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</si>
  <si>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</si>
  <si>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</si>
  <si>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</si>
  <si>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</si>
  <si>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</si>
  <si>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</si>
  <si>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</si>
  <si>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</si>
  <si>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</si>
  <si>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</si>
  <si>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</si>
  <si>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</si>
  <si>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</si>
  <si>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</si>
  <si>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</si>
  <si>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</si>
  <si>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</si>
  <si>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</si>
  <si>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</si>
  <si>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</si>
  <si>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</si>
  <si>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</si>
  <si>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</si>
  <si>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</si>
  <si>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</si>
  <si>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</si>
  <si>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</si>
  <si>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</si>
  <si>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</si>
  <si>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</si>
  <si>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</si>
  <si>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</si>
  <si>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</si>
  <si>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</si>
  <si>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</si>
  <si>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</si>
  <si>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</si>
  <si>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</si>
  <si>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</si>
  <si>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</si>
  <si>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</si>
  <si>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</si>
  <si>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</si>
  <si>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</si>
  <si>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</si>
  <si>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</si>
  <si>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</si>
  <si>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</si>
  <si>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</si>
  <si>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</si>
  <si>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</si>
  <si>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</si>
  <si>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</si>
  <si>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</si>
  <si>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</si>
  <si>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</si>
  <si>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</si>
  <si>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</si>
  <si>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</si>
  <si>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</si>
  <si>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</si>
  <si>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</si>
  <si>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</si>
  <si>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</si>
  <si>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</si>
  <si>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</si>
  <si>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</si>
  <si>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</si>
  <si>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</si>
  <si>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</si>
  <si>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</si>
  <si>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</si>
  <si>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</si>
  <si>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</si>
  <si>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</si>
  <si>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</si>
  <si>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</si>
  <si>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</si>
  <si>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</si>
  <si>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</si>
  <si>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</si>
  <si>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</si>
  <si>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</si>
  <si>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</si>
  <si>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</si>
  <si>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</si>
  <si>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</si>
  <si>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</si>
  <si>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</si>
  <si>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</si>
  <si>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</si>
  <si>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</si>
  <si>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</si>
  <si>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</si>
  <si>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</si>
  <si>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</si>
  <si>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</si>
  <si>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</si>
  <si>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</si>
  <si>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</si>
  <si>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</si>
  <si>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</si>
  <si>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</si>
  <si>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</si>
  <si>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</si>
  <si>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</si>
  <si>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</si>
  <si>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</si>
  <si>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</si>
  <si>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</si>
  <si>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</si>
  <si>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</si>
  <si>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</si>
  <si>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</si>
  <si>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</si>
  <si>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</si>
  <si>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</si>
  <si>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</si>
  <si>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</si>
  <si>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</si>
  <si>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</si>
  <si>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</si>
  <si>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</si>
  <si>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</si>
  <si>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</si>
  <si>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</si>
  <si>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</si>
  <si>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</si>
  <si>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</si>
  <si>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</si>
  <si>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</si>
  <si>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</si>
  <si>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</si>
  <si>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</si>
  <si>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</si>
  <si>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</si>
  <si>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</si>
  <si>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</si>
  <si>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</si>
  <si>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</si>
  <si>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</si>
  <si>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</si>
  <si>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</si>
  <si>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</si>
  <si>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</si>
  <si>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</si>
  <si>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</si>
  <si>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</si>
  <si>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</si>
  <si>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</si>
  <si>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</si>
  <si>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</si>
  <si>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</si>
  <si>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</si>
  <si>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</si>
  <si>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</si>
  <si>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</si>
  <si>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</si>
  <si>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</si>
  <si>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</si>
  <si>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</si>
  <si>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</si>
  <si>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</si>
  <si>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</si>
  <si>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</si>
  <si>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</si>
  <si>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</si>
  <si>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</si>
  <si>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</si>
  <si>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</si>
  <si>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</si>
  <si>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</si>
  <si>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</si>
  <si>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</si>
  <si>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</si>
  <si>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</si>
  <si>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</si>
  <si>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</si>
  <si>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</si>
  <si>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</si>
  <si>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</si>
  <si>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</si>
  <si>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</si>
  <si>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</si>
  <si>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</si>
  <si>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</si>
  <si>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</si>
  <si>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</si>
  <si>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</si>
  <si>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</si>
  <si>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</si>
  <si>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</si>
  <si>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</si>
  <si>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</si>
  <si>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</si>
  <si>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</si>
  <si>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</si>
  <si>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</si>
  <si>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</si>
  <si>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</si>
  <si>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</si>
  <si>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</si>
  <si>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</si>
  <si>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</si>
  <si>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</si>
  <si>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</si>
  <si>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</si>
  <si>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</si>
  <si>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</si>
  <si>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</si>
  <si>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</si>
  <si>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</si>
  <si>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</si>
  <si>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</si>
  <si>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</si>
  <si>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</si>
  <si>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</si>
  <si>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</si>
  <si>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</si>
  <si>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</si>
  <si>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</si>
  <si>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</si>
  <si>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</si>
  <si>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</si>
  <si>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</si>
  <si>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</si>
  <si>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</si>
  <si>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</si>
  <si>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</si>
  <si>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</si>
  <si>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</si>
  <si>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</si>
  <si>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</si>
  <si>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</si>
  <si>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</si>
  <si>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</si>
  <si>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</si>
  <si>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</si>
  <si>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</si>
  <si>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</si>
  <si>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</si>
  <si>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</si>
  <si>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</si>
  <si>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</si>
  <si>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</si>
  <si>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</si>
  <si>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</si>
  <si>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</si>
  <si>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</si>
  <si>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</si>
  <si>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</si>
  <si>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</si>
  <si>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</si>
  <si>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</si>
  <si>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</si>
  <si>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</si>
  <si>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</si>
  <si>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</si>
  <si>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</si>
  <si>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</si>
  <si>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</si>
  <si>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</si>
  <si>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</si>
  <si>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</si>
  <si>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</si>
  <si>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</si>
  <si>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</si>
  <si>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</si>
  <si>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</si>
  <si>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</si>
  <si>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</si>
  <si>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</si>
  <si>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</si>
  <si>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</si>
  <si>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</si>
  <si>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</si>
  <si>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</si>
  <si>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</si>
  <si>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</si>
  <si>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</si>
  <si>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</si>
  <si>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</si>
  <si>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</si>
  <si>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</si>
  <si>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</si>
  <si>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</si>
  <si>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</si>
  <si>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</si>
  <si>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</si>
  <si>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</si>
  <si>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</si>
  <si>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</si>
  <si>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</si>
  <si>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</si>
  <si>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</si>
  <si>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</si>
  <si>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</si>
  <si>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</si>
  <si>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</si>
  <si>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</si>
  <si>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</si>
  <si>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</si>
  <si>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</si>
  <si>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</si>
  <si>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</si>
  <si>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</si>
  <si>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</si>
  <si>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</si>
  <si>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</si>
  <si>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</si>
  <si>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</si>
  <si>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</si>
  <si>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</si>
  <si>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</si>
  <si>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</si>
  <si>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</si>
  <si>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</si>
  <si>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</si>
  <si>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</si>
  <si>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</si>
  <si>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</si>
  <si>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</si>
  <si>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</si>
  <si>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</si>
  <si>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</si>
  <si>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</si>
  <si>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</si>
  <si>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</si>
  <si>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</si>
  <si>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</si>
  <si>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</si>
  <si>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</si>
  <si>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</si>
  <si>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</si>
  <si>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</si>
  <si>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</si>
  <si>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</si>
  <si>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</si>
  <si>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</si>
  <si>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</si>
  <si>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</si>
  <si>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</si>
  <si>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</si>
  <si>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</si>
  <si>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</si>
  <si>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</si>
  <si>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</si>
  <si>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</si>
  <si>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</si>
  <si>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</si>
  <si>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</si>
  <si>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</si>
  <si>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</si>
  <si>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</si>
  <si>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</si>
  <si>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</si>
  <si>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</si>
  <si>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</si>
  <si>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</si>
  <si>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</si>
  <si>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</si>
  <si>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</si>
  <si>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</si>
  <si>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</si>
  <si>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</si>
  <si>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</si>
  <si>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</si>
  <si>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</si>
  <si>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</si>
  <si>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</si>
  <si>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</si>
  <si>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</si>
  <si>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</si>
  <si>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</si>
  <si>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</si>
  <si>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</si>
  <si>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</si>
  <si>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</si>
  <si>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</si>
  <si>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</si>
  <si>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</si>
  <si>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</si>
  <si>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</si>
  <si>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</si>
  <si>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</si>
  <si>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</si>
  <si>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</si>
  <si>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</si>
  <si>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</si>
  <si>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</si>
  <si>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</si>
  <si>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</si>
  <si>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</si>
  <si>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</si>
  <si>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</si>
  <si>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</si>
  <si>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</si>
  <si>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</si>
  <si>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</si>
  <si>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</si>
  <si>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</si>
  <si>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</si>
  <si>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</si>
  <si>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</si>
  <si>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</si>
  <si>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</si>
  <si>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</si>
  <si>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</si>
  <si>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</si>
  <si>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</si>
  <si>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</si>
  <si>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</si>
  <si>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</si>
  <si>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</si>
  <si>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</si>
  <si>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</si>
  <si>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</si>
  <si>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</si>
  <si>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</si>
  <si>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</si>
  <si>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</si>
  <si>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</si>
  <si>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</si>
  <si>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</si>
  <si>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</si>
  <si>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</si>
  <si>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</si>
  <si>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</si>
  <si>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</si>
  <si>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</si>
  <si>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</si>
  <si>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</si>
  <si>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</si>
  <si>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</si>
  <si>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</si>
  <si>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</si>
  <si>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</si>
  <si>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</si>
  <si>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</si>
  <si>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</si>
  <si>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</si>
  <si>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</si>
  <si>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</si>
  <si>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</si>
  <si>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</si>
  <si>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</si>
  <si>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</si>
  <si>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</si>
  <si>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</si>
  <si>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</si>
  <si>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</si>
  <si>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</si>
  <si>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</si>
  <si>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</si>
  <si>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</si>
  <si>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</si>
  <si>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</si>
  <si>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</si>
  <si>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</si>
  <si>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</si>
  <si>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</si>
  <si>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</si>
  <si>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</si>
  <si>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</si>
  <si>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</si>
  <si>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</si>
  <si>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</si>
  <si>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</si>
  <si>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</si>
  <si>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</si>
  <si>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</si>
  <si>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</si>
  <si>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</si>
  <si>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</si>
  <si>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</si>
  <si>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</si>
  <si>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</si>
  <si>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</si>
  <si>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</si>
  <si>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</si>
  <si>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</si>
  <si>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</si>
  <si>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</si>
  <si>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</si>
  <si>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</si>
  <si>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</si>
  <si>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</si>
  <si>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</si>
  <si>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</si>
  <si>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</si>
  <si>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</si>
  <si>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</si>
  <si>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</si>
  <si>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</si>
  <si>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</si>
  <si>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</si>
  <si>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</si>
  <si>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</si>
  <si>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</si>
  <si>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</si>
  <si>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</si>
  <si>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</si>
  <si>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</si>
  <si>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</si>
  <si>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</si>
  <si>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</si>
  <si>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</si>
  <si>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</si>
  <si>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</si>
  <si>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</si>
  <si>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</si>
  <si>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</si>
  <si>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</si>
  <si>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</si>
  <si>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</si>
  <si>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</si>
  <si>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</si>
  <si>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</si>
  <si>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</si>
  <si>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</si>
  <si>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</si>
  <si>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</si>
  <si>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</si>
  <si>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</si>
  <si>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</si>
  <si>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</si>
  <si>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</si>
  <si>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</si>
  <si>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</si>
  <si>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</si>
  <si>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</si>
  <si>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</si>
  <si>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</si>
  <si>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</si>
  <si>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</si>
  <si>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</si>
  <si>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</si>
  <si>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</si>
  <si>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</si>
  <si>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</si>
  <si>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</si>
  <si>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</si>
  <si>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</si>
  <si>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</si>
  <si>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</si>
  <si>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</si>
  <si>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</si>
  <si>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</si>
  <si>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</si>
  <si>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</si>
  <si>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</si>
  <si>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</si>
  <si>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</si>
  <si>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</si>
  <si>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</si>
  <si>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</si>
  <si>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</si>
  <si>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</si>
  <si>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</si>
  <si>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</si>
  <si>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</si>
  <si>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</si>
  <si>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</si>
  <si>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</si>
  <si>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</si>
  <si>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</si>
  <si>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</si>
  <si>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</si>
  <si>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</si>
  <si>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</si>
  <si>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</si>
  <si>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</si>
  <si>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</si>
  <si>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</si>
  <si>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</si>
  <si>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</si>
  <si>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</si>
  <si>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</si>
  <si>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</si>
  <si>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</si>
  <si>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</si>
  <si>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</si>
  <si>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</si>
  <si>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</si>
  <si>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</si>
  <si>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</si>
  <si>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</si>
  <si>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</si>
  <si>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</si>
  <si>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</si>
  <si>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</si>
  <si>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</si>
  <si>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</si>
  <si>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</si>
  <si>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</si>
  <si>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</si>
  <si>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</si>
  <si>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</si>
  <si>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</si>
  <si>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</si>
  <si>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</si>
  <si>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</si>
  <si>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</si>
  <si>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</si>
  <si>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</si>
  <si>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</si>
  <si>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</si>
  <si>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</si>
  <si>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</si>
  <si>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</si>
  <si>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</si>
  <si>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</si>
  <si>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</si>
  <si>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</si>
  <si>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</si>
  <si>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</si>
  <si>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</si>
  <si>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</si>
  <si>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</si>
  <si>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</si>
  <si>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</si>
  <si>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</si>
  <si>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</si>
  <si>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</si>
  <si>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</si>
  <si>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</si>
  <si>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</si>
  <si>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</si>
  <si>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</si>
  <si>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</si>
  <si>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</si>
  <si>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</si>
  <si>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</si>
  <si>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</si>
  <si>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</si>
  <si>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</si>
  <si>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</si>
  <si>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</si>
  <si>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</si>
  <si>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</si>
  <si>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</si>
  <si>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</si>
  <si>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</si>
  <si>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</si>
  <si>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</si>
  <si>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</si>
  <si>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</si>
  <si>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</si>
  <si>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</si>
  <si>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</si>
  <si>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</si>
  <si>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</si>
  <si>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</si>
  <si>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</si>
  <si>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</si>
  <si>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</si>
  <si>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</si>
  <si>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</si>
  <si>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</si>
  <si>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</si>
  <si>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</si>
  <si>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</si>
  <si>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</si>
  <si>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</si>
  <si>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</si>
  <si>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</si>
  <si>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</si>
  <si>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</si>
  <si>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</si>
  <si>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</si>
  <si>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</si>
  <si>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</si>
  <si>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</si>
  <si>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</si>
  <si>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</si>
  <si>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</si>
  <si>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</si>
  <si>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</si>
  <si>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</si>
  <si>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</si>
  <si>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</si>
  <si>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</si>
  <si>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</si>
  <si>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</si>
  <si>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</si>
  <si>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</si>
  <si>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</si>
  <si>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</si>
  <si>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</si>
  <si>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</si>
  <si>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</si>
  <si>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</si>
  <si>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</si>
  <si>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</si>
  <si>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</si>
  <si>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</si>
  <si>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</si>
  <si>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</si>
  <si>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</si>
  <si>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</si>
  <si>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</si>
  <si>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</si>
  <si>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</si>
  <si>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</si>
  <si>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</si>
  <si>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</si>
  <si>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</si>
  <si>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</si>
  <si>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</si>
  <si>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</si>
  <si>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</si>
  <si>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</si>
  <si>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</si>
  <si>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</si>
  <si>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</si>
  <si>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</si>
  <si>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</si>
  <si>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</si>
  <si>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</si>
  <si>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</si>
  <si>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</si>
  <si>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</si>
  <si>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</si>
  <si>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</si>
  <si>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</si>
  <si>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</si>
  <si>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</si>
  <si>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</si>
  <si>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</si>
  <si>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</si>
  <si>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</si>
  <si>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</si>
  <si>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</si>
  <si>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</si>
  <si>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</si>
  <si>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</si>
  <si>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</si>
  <si>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</si>
  <si>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</si>
  <si>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</si>
  <si>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</si>
  <si>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</si>
  <si>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</si>
  <si>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</si>
  <si>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</si>
  <si>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</si>
  <si>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</si>
  <si>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</si>
  <si>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</si>
  <si>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</si>
  <si>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</si>
  <si>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</si>
  <si>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</si>
  <si>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</si>
  <si>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</si>
  <si>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</si>
  <si>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</si>
  <si>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</si>
  <si>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</si>
  <si>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</si>
  <si>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</si>
  <si>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</si>
  <si>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</si>
  <si>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</si>
  <si>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</si>
  <si>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</si>
  <si>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</si>
  <si>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</si>
  <si>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</si>
  <si>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</si>
  <si>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</si>
  <si>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</si>
  <si>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</si>
  <si>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</si>
  <si>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</si>
  <si>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</si>
  <si>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</si>
  <si>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</si>
  <si>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</si>
  <si>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</si>
  <si>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</si>
  <si>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</si>
  <si>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</si>
  <si>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</si>
  <si>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</si>
  <si>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</si>
  <si>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</si>
  <si>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</si>
  <si>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</si>
  <si>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</si>
  <si>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</si>
  <si>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</si>
  <si>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</si>
  <si>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</si>
  <si>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</si>
  <si>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</si>
  <si>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</si>
  <si>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</si>
  <si>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</si>
  <si>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</si>
  <si>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</si>
  <si>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</si>
  <si>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</si>
  <si>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</si>
  <si>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</si>
  <si>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</si>
  <si>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</si>
  <si>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</si>
  <si>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</si>
  <si>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</si>
  <si>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</si>
  <si>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</si>
  <si>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</si>
  <si>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</si>
  <si>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</si>
  <si>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</si>
  <si>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</si>
  <si>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</si>
  <si>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</si>
  <si>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</si>
  <si>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</si>
  <si>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</si>
  <si>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</si>
  <si>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</si>
  <si>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</si>
  <si>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</si>
  <si>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</si>
  <si>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</si>
  <si>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</si>
  <si>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</si>
  <si>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</si>
  <si>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</si>
  <si>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</si>
  <si>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</si>
  <si>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</si>
  <si>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</si>
  <si>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</si>
  <si>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</si>
  <si>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</si>
  <si>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</si>
  <si>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</si>
  <si>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</si>
  <si>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</si>
  <si>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</si>
  <si>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</si>
  <si>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</si>
  <si>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</si>
  <si>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</si>
  <si>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</si>
  <si>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</si>
  <si>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</si>
  <si>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</si>
  <si>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</si>
  <si>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</si>
  <si>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</si>
  <si>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</si>
  <si>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</si>
  <si>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</si>
  <si>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</si>
  <si>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</si>
  <si>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</si>
  <si>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</si>
  <si>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</si>
  <si>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</si>
  <si>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</si>
  <si>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</si>
  <si>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</si>
  <si>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</si>
  <si>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</si>
  <si>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</si>
  <si>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</si>
  <si>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</si>
  <si>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</si>
  <si>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</si>
  <si>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</si>
  <si>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</si>
  <si>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</si>
  <si>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</si>
  <si>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</si>
  <si>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</si>
  <si>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</si>
  <si>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</si>
  <si>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</si>
  <si>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</si>
  <si>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</si>
  <si>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</si>
  <si>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</si>
  <si>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</si>
  <si>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</si>
  <si>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</si>
  <si>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</si>
  <si>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</si>
  <si>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</si>
  <si>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</si>
  <si>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</si>
  <si>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</si>
  <si>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</si>
  <si>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</si>
  <si>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</si>
  <si>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</si>
  <si>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</si>
  <si>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</si>
  <si>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</si>
  <si>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</si>
  <si>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</si>
  <si>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</si>
  <si>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</si>
  <si>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</si>
  <si>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</si>
  <si>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</si>
  <si>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</si>
  <si>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</si>
  <si>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</si>
  <si>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</si>
  <si>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</si>
  <si>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</si>
  <si>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</si>
  <si>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</si>
  <si>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</si>
  <si>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</si>
  <si>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</si>
  <si>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</si>
  <si>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</si>
  <si>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</si>
  <si>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</si>
  <si>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</si>
  <si>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</si>
  <si>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</si>
  <si>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</si>
  <si>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</si>
  <si>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</si>
  <si>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</si>
  <si>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</si>
  <si>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</si>
  <si>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</si>
  <si>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</si>
  <si>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</si>
  <si>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</si>
  <si>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</si>
  <si>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</si>
  <si>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</si>
  <si>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</si>
  <si>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</si>
  <si>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</si>
  <si>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</si>
  <si>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</si>
  <si>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</si>
  <si>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</si>
  <si>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</si>
  <si>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</si>
  <si>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</si>
  <si>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</si>
  <si>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</si>
  <si>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</si>
  <si>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</si>
  <si>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</si>
  <si>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</si>
  <si>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</si>
  <si>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</si>
  <si>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</si>
  <si>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</si>
  <si>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</si>
  <si>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</si>
  <si>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</si>
  <si>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</si>
  <si>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</si>
  <si>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</si>
  <si>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</si>
  <si>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</si>
  <si>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</si>
  <si>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</si>
  <si>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</si>
  <si>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</si>
  <si>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</si>
  <si>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</si>
  <si>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</si>
  <si>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</si>
  <si>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</si>
  <si>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</si>
  <si>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</si>
  <si>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</si>
  <si>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</si>
  <si>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</si>
  <si>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</si>
  <si>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</si>
  <si>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</si>
  <si>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</si>
  <si>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</si>
  <si>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</si>
  <si>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</si>
  <si>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</si>
  <si>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</si>
  <si>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</si>
  <si>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</si>
  <si>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</si>
  <si>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</si>
  <si>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</si>
  <si>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</si>
  <si>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</si>
  <si>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</si>
  <si>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</si>
  <si>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</si>
  <si>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</si>
  <si>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</si>
  <si>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</si>
  <si>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</si>
  <si>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</si>
  <si>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</si>
  <si>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</si>
  <si>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</si>
  <si>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</si>
  <si>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</si>
  <si>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</si>
  <si>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</si>
  <si>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</si>
  <si>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</si>
  <si>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</si>
  <si>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</si>
  <si>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</si>
  <si>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</si>
  <si>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</si>
  <si>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</si>
  <si>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</si>
  <si>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</si>
  <si>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</si>
  <si>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</si>
  <si>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</si>
  <si>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</si>
  <si>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</si>
  <si>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</si>
  <si>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</si>
  <si>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</si>
  <si>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</si>
  <si>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</si>
  <si>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</si>
  <si>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</si>
  <si>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</si>
  <si>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</si>
  <si>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</si>
  <si>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</si>
  <si>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</si>
  <si>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</si>
  <si>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</si>
  <si>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</si>
  <si>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</si>
  <si>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</si>
  <si>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</si>
  <si>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</si>
  <si>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</si>
  <si>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</si>
  <si>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</si>
  <si>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</si>
  <si>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</si>
  <si>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</si>
  <si>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</si>
  <si>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</si>
  <si>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</si>
  <si>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</si>
  <si>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</si>
  <si>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</si>
  <si>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</si>
  <si>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</si>
  <si>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</si>
  <si>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</si>
  <si>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</si>
  <si>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</si>
  <si>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</si>
  <si>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</si>
  <si>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</si>
  <si>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</si>
  <si>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</si>
  <si>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</si>
  <si>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</si>
  <si>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</si>
  <si>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</si>
  <si>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</si>
  <si>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</si>
  <si>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</si>
  <si>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</si>
  <si>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</si>
  <si>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</si>
  <si>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</si>
  <si>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</si>
  <si>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</si>
  <si>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</si>
  <si>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</si>
  <si>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</si>
  <si>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</si>
  <si>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</si>
  <si>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</si>
  <si>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</si>
  <si>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</si>
  <si>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</si>
  <si>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</si>
  <si>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</si>
  <si>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</si>
  <si>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</si>
  <si>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</si>
  <si>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</si>
  <si>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</si>
  <si>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</si>
  <si>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</si>
  <si>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</si>
  <si>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</si>
  <si>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</si>
  <si>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</si>
  <si>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</si>
  <si>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</si>
  <si>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</si>
  <si>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</si>
  <si>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</si>
  <si>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</si>
  <si>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</si>
  <si>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</si>
  <si>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</si>
  <si>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</si>
  <si>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</si>
  <si>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</si>
  <si>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</si>
  <si>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</si>
  <si>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</si>
  <si>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</si>
  <si>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</si>
  <si>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</si>
  <si>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</si>
  <si>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</si>
  <si>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</si>
  <si>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</si>
  <si>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</si>
  <si>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</si>
  <si>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</si>
  <si>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</si>
  <si>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</si>
  <si>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</si>
  <si>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</si>
  <si>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</si>
  <si>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</si>
  <si>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</si>
  <si>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</si>
  <si>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</si>
  <si>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</si>
  <si>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</si>
  <si>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</si>
  <si>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</si>
  <si>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</si>
  <si>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</si>
  <si>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</si>
  <si>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</si>
  <si>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</si>
  <si>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</si>
  <si>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</si>
  <si>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</si>
  <si>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</si>
  <si>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</si>
  <si>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</si>
  <si>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</si>
  <si>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</si>
  <si>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</si>
  <si>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</si>
  <si>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</si>
  <si>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</si>
  <si>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</si>
  <si>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</si>
  <si>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</si>
  <si>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</si>
  <si>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</si>
  <si>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</si>
  <si>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</si>
  <si>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</si>
  <si>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</si>
  <si>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</si>
  <si>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</si>
  <si>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</si>
  <si>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</si>
  <si>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</si>
  <si>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</si>
  <si>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</si>
  <si>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</si>
  <si>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</si>
  <si>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</si>
  <si>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</si>
  <si>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</si>
  <si>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</si>
  <si>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</si>
  <si>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</si>
  <si>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</si>
  <si>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</si>
  <si>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</si>
  <si>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</si>
  <si>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</si>
  <si>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</si>
  <si>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</si>
  <si>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</si>
  <si>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</si>
  <si>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</si>
  <si>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</si>
  <si>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</si>
  <si>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</si>
  <si>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</si>
  <si>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</si>
  <si>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</si>
  <si>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</si>
  <si>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</si>
  <si>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</si>
  <si>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</si>
  <si>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</si>
  <si>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</si>
  <si>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</si>
  <si>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</si>
  <si>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</si>
  <si>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</si>
  <si>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</si>
  <si>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</si>
  <si>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</si>
  <si>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</si>
  <si>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</si>
  <si>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</si>
  <si>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</si>
  <si>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</si>
  <si>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</si>
  <si>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</si>
  <si>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</si>
  <si>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</si>
  <si>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</si>
  <si>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</si>
  <si>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</si>
  <si>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</si>
  <si>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</si>
  <si>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</si>
  <si>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</si>
  <si>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</si>
  <si>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</si>
  <si>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</si>
  <si>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</si>
  <si>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</si>
  <si>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</si>
  <si>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</si>
  <si>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</si>
  <si>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</si>
  <si>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</si>
  <si>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</si>
  <si>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</si>
  <si>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</si>
  <si>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</si>
  <si>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</si>
  <si>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</si>
  <si>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</si>
  <si>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</si>
  <si>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</si>
  <si>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</si>
  <si>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</si>
  <si>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</si>
  <si>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</si>
  <si>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</si>
  <si>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</si>
  <si>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</si>
  <si>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</si>
  <si>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</si>
  <si>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</si>
  <si>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</si>
  <si>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</si>
  <si>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</si>
  <si>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</si>
  <si>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</si>
  <si>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</si>
  <si>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</si>
  <si>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</si>
  <si>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</si>
  <si>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</si>
  <si>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</si>
  <si>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</si>
  <si>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</si>
  <si>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</si>
  <si>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</si>
  <si>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</si>
  <si>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</si>
  <si>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</si>
  <si>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</si>
  <si>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</si>
  <si>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</si>
  <si>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</si>
  <si>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</si>
  <si>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</si>
  <si>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</si>
  <si>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</si>
  <si>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</si>
  <si>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</si>
  <si>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</si>
  <si>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</si>
  <si>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</si>
  <si>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</si>
  <si>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</si>
  <si>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</si>
  <si>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</si>
  <si>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</si>
  <si>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</si>
  <si>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</si>
  <si>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</si>
  <si>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</si>
  <si>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</si>
  <si>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</si>
  <si>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</si>
  <si>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</si>
  <si>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</si>
  <si>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</si>
  <si>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</si>
  <si>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</si>
  <si>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</si>
  <si>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</si>
  <si>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</si>
  <si>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</si>
  <si>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</si>
  <si>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</si>
  <si>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</si>
  <si>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</si>
  <si>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</si>
  <si>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</si>
  <si>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</si>
  <si>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</si>
  <si>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</si>
  <si>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</si>
  <si>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</si>
  <si>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</si>
  <si>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</si>
  <si>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</si>
  <si>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</si>
  <si>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</si>
  <si>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</si>
  <si>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</si>
  <si>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</si>
  <si>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</si>
  <si>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</si>
  <si>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</si>
  <si>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</si>
  <si>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</si>
  <si>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</si>
  <si>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</si>
  <si>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</si>
  <si>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</si>
  <si>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</si>
  <si>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</si>
  <si>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</si>
  <si>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</si>
  <si>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</si>
  <si>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</si>
  <si>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</si>
  <si>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</si>
  <si>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</si>
  <si>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</si>
  <si>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</si>
  <si>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</si>
  <si>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</si>
  <si>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</si>
  <si>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</si>
  <si>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</si>
  <si>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</si>
  <si>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</si>
  <si>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</si>
  <si>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</si>
  <si>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</si>
  <si>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</si>
  <si>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</si>
  <si>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</si>
  <si>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</si>
  <si>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</si>
  <si>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</si>
  <si>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</si>
  <si>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</si>
  <si>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</si>
  <si>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</si>
  <si>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</si>
  <si>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</si>
  <si>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</si>
  <si>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</si>
  <si>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</si>
  <si>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</si>
  <si>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</si>
  <si>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</si>
  <si>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</si>
  <si>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</si>
  <si>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</si>
  <si>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</si>
  <si>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</si>
  <si>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</si>
  <si>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</si>
  <si>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</si>
  <si>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</si>
  <si>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</si>
  <si>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</si>
  <si>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</si>
  <si>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</si>
  <si>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</si>
  <si>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</si>
  <si>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</si>
  <si>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</si>
  <si>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</si>
  <si>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</si>
  <si>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</si>
  <si>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</si>
  <si>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</si>
  <si>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</si>
  <si>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</si>
  <si>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</si>
  <si>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</si>
  <si>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</si>
  <si>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</si>
  <si>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</si>
  <si>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</si>
  <si>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</si>
  <si>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</si>
  <si>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</si>
  <si>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</si>
  <si>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</si>
  <si>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</si>
  <si>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</si>
  <si>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</si>
  <si>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</si>
  <si>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</si>
  <si>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</si>
  <si>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</si>
  <si>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</si>
  <si>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</si>
  <si>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</si>
  <si>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</si>
  <si>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</si>
  <si>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</si>
  <si>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</si>
  <si>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</si>
  <si>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</si>
  <si>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</si>
  <si>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</si>
  <si>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</si>
  <si>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</si>
  <si>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</si>
  <si>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</si>
  <si>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</si>
  <si>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</si>
  <si>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</si>
  <si>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</si>
  <si>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</si>
  <si>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</si>
  <si>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</si>
  <si>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</si>
  <si>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</si>
  <si>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</si>
  <si>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</si>
  <si>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</si>
  <si>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</si>
  <si>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</si>
  <si>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</si>
  <si>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</si>
  <si>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</si>
  <si>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</si>
  <si>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</si>
  <si>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</si>
  <si>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</si>
  <si>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</si>
  <si>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</si>
  <si>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</si>
  <si>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</si>
  <si>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</si>
  <si>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</si>
  <si>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</si>
  <si>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</si>
  <si>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</si>
  <si>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</si>
  <si>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</si>
  <si>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</si>
  <si>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</si>
  <si>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</si>
  <si>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</si>
  <si>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</si>
  <si>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</si>
  <si>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</si>
  <si>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</si>
  <si>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</si>
  <si>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</si>
  <si>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</si>
  <si>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</si>
  <si>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</si>
  <si>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</si>
  <si>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</si>
  <si>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</si>
  <si>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</si>
  <si>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</si>
  <si>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</si>
  <si>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</si>
  <si>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</si>
  <si>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</si>
  <si>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</si>
  <si>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</si>
  <si>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</si>
  <si>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</si>
  <si>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</si>
  <si>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</si>
  <si>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</si>
  <si>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</si>
  <si>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</si>
  <si>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</si>
  <si>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</si>
  <si>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</si>
  <si>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</si>
  <si>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</si>
  <si>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</si>
  <si>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</si>
  <si>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</si>
  <si>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</si>
  <si>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</si>
  <si>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</si>
  <si>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</si>
  <si>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</si>
  <si>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</si>
  <si>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</si>
  <si>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</si>
  <si>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</si>
  <si>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</si>
  <si>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</si>
  <si>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</si>
  <si>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</si>
  <si>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</si>
  <si>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</si>
  <si>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</si>
  <si>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</si>
  <si>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</si>
  <si>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</si>
  <si>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</si>
  <si>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</si>
  <si>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</si>
  <si>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</si>
  <si>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</si>
  <si>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</si>
  <si>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</si>
  <si>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</si>
  <si>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</si>
  <si>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</si>
  <si>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</si>
  <si>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</si>
  <si>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</si>
  <si>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</si>
  <si>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</si>
  <si>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</si>
  <si>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</si>
  <si>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</si>
  <si>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</si>
  <si>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</si>
  <si>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</si>
  <si>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</si>
  <si>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</si>
  <si>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</si>
  <si>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</si>
  <si>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</si>
  <si>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</si>
  <si>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</si>
  <si>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</si>
  <si>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</si>
  <si>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</si>
  <si>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</si>
  <si>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</si>
  <si>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</si>
  <si>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</si>
  <si>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</si>
  <si>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</si>
  <si>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</si>
  <si>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</si>
  <si>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</si>
  <si>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</si>
  <si>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</si>
  <si>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</si>
  <si>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</si>
  <si>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</si>
  <si>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</si>
  <si>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</si>
  <si>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</si>
  <si>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</si>
  <si>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</si>
  <si>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</si>
  <si>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</si>
  <si>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</si>
  <si>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</si>
  <si>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</si>
  <si>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</si>
  <si>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</si>
  <si>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</si>
  <si>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</si>
  <si>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</si>
  <si>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</si>
  <si>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</si>
  <si>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</si>
  <si>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</si>
  <si>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</si>
  <si>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</si>
  <si>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</si>
  <si>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</si>
  <si>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</si>
  <si>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</si>
  <si>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</si>
  <si>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</si>
  <si>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</si>
  <si>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</si>
  <si>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</si>
  <si>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</si>
  <si>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</si>
  <si>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</si>
  <si>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</si>
  <si>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</si>
  <si>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</si>
  <si>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</si>
  <si>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</si>
  <si>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</si>
  <si>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</si>
  <si>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</si>
  <si>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</si>
  <si>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</si>
  <si>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</si>
  <si>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</si>
  <si>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</si>
  <si>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</si>
  <si>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</si>
  <si>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</si>
  <si>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</si>
  <si>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</si>
  <si>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</si>
  <si>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</si>
  <si>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</si>
  <si>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</si>
  <si>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</si>
  <si>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</si>
  <si>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</si>
  <si>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</si>
  <si>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</si>
  <si>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</si>
  <si>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</si>
  <si>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</si>
  <si>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</si>
  <si>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</si>
  <si>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</si>
  <si>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</si>
  <si>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</si>
  <si>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</si>
  <si>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</si>
  <si>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</si>
  <si>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</si>
  <si>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</si>
  <si>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</si>
  <si>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</si>
  <si>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</si>
  <si>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</si>
  <si>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</si>
  <si>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</si>
  <si>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</si>
  <si>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</si>
  <si>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</si>
  <si>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</si>
  <si>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</si>
  <si>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</si>
  <si>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</si>
  <si>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</si>
  <si>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</si>
  <si>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</si>
  <si>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</si>
  <si>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</si>
  <si>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</si>
  <si>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</si>
  <si>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</si>
  <si>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</si>
  <si>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</si>
  <si>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</si>
  <si>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</si>
  <si>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</si>
  <si>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</si>
  <si>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</si>
  <si>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</si>
  <si>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</si>
  <si>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</si>
  <si>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</si>
  <si>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</si>
  <si>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</si>
  <si>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</si>
  <si>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</si>
  <si>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</si>
  <si>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</si>
  <si>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</si>
  <si>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</si>
  <si>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</si>
  <si>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</si>
  <si>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</si>
  <si>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</si>
  <si>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</si>
  <si>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</si>
  <si>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</si>
  <si>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</si>
  <si>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</si>
  <si>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</si>
  <si>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</si>
  <si>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</si>
  <si>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</si>
  <si>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</si>
  <si>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</si>
  <si>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</si>
  <si>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</si>
  <si>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</si>
  <si>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</si>
  <si>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</si>
  <si>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</si>
  <si>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</si>
  <si>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</si>
  <si>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</si>
  <si>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</si>
  <si>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</si>
  <si>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</si>
  <si>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</si>
  <si>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</si>
  <si>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</si>
  <si>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</si>
  <si>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</si>
  <si>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</si>
  <si>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</si>
  <si>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</si>
  <si>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</si>
  <si>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</si>
  <si>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</si>
  <si>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</si>
  <si>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</si>
  <si>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</si>
  <si>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</si>
  <si>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</si>
  <si>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</si>
  <si>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</si>
  <si>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</si>
  <si>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</si>
  <si>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</si>
  <si>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</si>
  <si>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</si>
  <si>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</si>
  <si>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</si>
  <si>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</si>
  <si>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</si>
  <si>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</si>
  <si>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</si>
  <si>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</si>
  <si>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</si>
  <si>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</si>
  <si>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</si>
  <si>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</si>
  <si>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</si>
  <si>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</si>
  <si>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</si>
  <si>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</si>
  <si>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</si>
  <si>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</si>
  <si>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</si>
  <si>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</si>
  <si>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</si>
  <si>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</si>
  <si>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</si>
  <si>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</si>
  <si>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</si>
  <si>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</si>
  <si>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</si>
  <si>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</si>
  <si>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</si>
  <si>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</si>
  <si>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</si>
  <si>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</si>
  <si>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</si>
  <si>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</si>
  <si>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</si>
  <si>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</si>
  <si>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</si>
  <si>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</si>
  <si>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</si>
  <si>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</si>
  <si>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</si>
  <si>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</si>
  <si>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</si>
  <si>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</si>
  <si>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</si>
  <si>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</si>
  <si>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</si>
  <si>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</si>
  <si>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</si>
  <si>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</si>
  <si>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</si>
  <si>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</si>
  <si>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</si>
  <si>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</si>
  <si>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</si>
  <si>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</si>
  <si>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</si>
  <si>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</si>
  <si>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</si>
  <si>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</si>
  <si>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</si>
  <si>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</si>
  <si>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</si>
  <si>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</si>
  <si>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</si>
  <si>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</si>
  <si>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</si>
  <si>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</si>
  <si>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</si>
  <si>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</si>
  <si>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</si>
  <si>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</si>
  <si>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</si>
  <si>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</si>
  <si>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</si>
  <si>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</si>
  <si>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</si>
  <si>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</si>
  <si>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</si>
  <si>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</si>
  <si>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</si>
  <si>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</si>
  <si>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</si>
  <si>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</si>
  <si>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</si>
  <si>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</si>
  <si>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</si>
  <si>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</si>
  <si>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</si>
  <si>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</si>
  <si>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</si>
  <si>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</si>
  <si>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</si>
  <si>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</si>
  <si>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</si>
  <si>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</si>
  <si>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</si>
  <si>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</si>
  <si>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</si>
  <si>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</si>
  <si>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</si>
  <si>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</si>
  <si>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</si>
  <si>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</si>
  <si>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</si>
  <si>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</si>
  <si>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</si>
  <si>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</si>
  <si>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</si>
  <si>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</si>
  <si>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</si>
  <si>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</si>
  <si>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</si>
  <si>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</si>
  <si>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</si>
  <si>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</si>
  <si>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</si>
  <si>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</si>
  <si>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</si>
  <si>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</si>
  <si>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</si>
  <si>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</si>
  <si>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</si>
  <si>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</si>
  <si>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</si>
  <si>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</si>
  <si>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</si>
  <si>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</si>
  <si>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</si>
  <si>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</si>
  <si>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</si>
  <si>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</si>
  <si>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</si>
  <si>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</si>
  <si>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</si>
  <si>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</si>
  <si>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</si>
  <si>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</si>
  <si>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</si>
  <si>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</si>
  <si>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</si>
  <si>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</si>
  <si>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</si>
  <si>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</si>
  <si>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</si>
  <si>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</si>
  <si>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</si>
  <si>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</si>
  <si>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</si>
  <si>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</si>
  <si>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</si>
  <si>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</si>
  <si>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</si>
  <si>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</si>
  <si>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</si>
  <si>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</si>
  <si>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</si>
  <si>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</si>
  <si>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</si>
  <si>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</si>
  <si>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</si>
  <si>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</si>
  <si>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</si>
  <si>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</si>
  <si>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</si>
  <si>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</si>
  <si>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</si>
  <si>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</si>
  <si>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</si>
  <si>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</si>
  <si>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</si>
  <si>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</si>
  <si>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</si>
  <si>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</si>
  <si>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</si>
  <si>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</si>
  <si>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</si>
  <si>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</si>
  <si>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</si>
  <si>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</si>
  <si>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</si>
  <si>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</si>
  <si>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</si>
  <si>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</si>
  <si>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</si>
  <si>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</si>
  <si>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</si>
  <si>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</si>
  <si>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</si>
  <si>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</si>
  <si>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</si>
  <si>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</si>
  <si>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</si>
  <si>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</si>
  <si>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</si>
  <si>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</si>
  <si>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</si>
  <si>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</si>
  <si>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</si>
  <si>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</si>
  <si>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</si>
  <si>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</si>
  <si>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</si>
  <si>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</si>
  <si>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</si>
  <si>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</si>
  <si>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</si>
  <si>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</si>
  <si>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</si>
  <si>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</si>
  <si>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</si>
  <si>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</si>
  <si>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</si>
  <si>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</si>
  <si>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first quartile for Goal</t>
  </si>
  <si>
    <t>Third quartile for goal</t>
  </si>
  <si>
    <t>IQR for goal</t>
  </si>
  <si>
    <t>first quartile for Pledged</t>
  </si>
  <si>
    <t>Third quartile for Pledged</t>
  </si>
  <si>
    <t>IQR for Pledged</t>
  </si>
  <si>
    <t>Std Dev for Goal</t>
  </si>
  <si>
    <t>Std Dev for Pledged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</si>
  <si>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</si>
  <si>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</si>
  <si>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</si>
  <si>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</si>
  <si>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</si>
  <si>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</si>
  <si>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</si>
  <si>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</si>
  <si>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</si>
  <si>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</si>
  <si>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</si>
  <si>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</si>
  <si>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</si>
  <si>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</si>
  <si>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</si>
  <si>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</si>
  <si>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</si>
  <si>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</si>
  <si>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50000 or more</t>
  </si>
  <si>
    <t>40000-44999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</si>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</sst>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2B2B2B"/>
      <name val="Roboto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0" fontId="1" fillId="0" borderId="1" xfId="0" applyFont="1" applyBorder="1"/>
    <xf numFmtId="0" fontId="3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8-4214-B6E5-96D481F19C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8-4214-B6E5-96D481F19C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8-4214-B6E5-96D481F19C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D3-4BDE-BC2B-44673D37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275304"/>
        <c:axId val="680276288"/>
      </c:barChart>
      <c:catAx>
        <c:axId val="68027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76288"/>
        <c:crosses val="autoZero"/>
        <c:auto val="1"/>
        <c:lblAlgn val="ctr"/>
        <c:lblOffset val="100"/>
        <c:noMultiLvlLbl val="0"/>
      </c:catAx>
      <c:valAx>
        <c:axId val="6802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7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[Kickstarter_challenge.xlsb.xlsx]Sub 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424661922858745E-2"/>
          <c:y val="0.14162200313196144"/>
          <c:w val="0.80125663883279985"/>
          <c:h val="0.61864531639427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4-4283-A5BE-257B182AD624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04-4283-A5BE-257B182AD624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04-4283-A5BE-257B182AD624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5F-49A8-902B-F835A392E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792768"/>
        <c:axId val="641587528"/>
      </c:barChart>
      <c:catAx>
        <c:axId val="7087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87528"/>
        <c:crosses val="autoZero"/>
        <c:auto val="1"/>
        <c:lblAlgn val="ctr"/>
        <c:lblOffset val="100"/>
        <c:noMultiLvlLbl val="0"/>
      </c:catAx>
      <c:valAx>
        <c:axId val="64158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B-4F4E-99A9-7418EDC75130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B-4F4E-99A9-7418EDC75130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9B-4F4E-99A9-7418EDC75130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A-43F0-834A-382DC40F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790472"/>
        <c:axId val="708789488"/>
      </c:lineChart>
      <c:catAx>
        <c:axId val="70879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89488"/>
        <c:crosses val="autoZero"/>
        <c:auto val="1"/>
        <c:lblAlgn val="ctr"/>
        <c:lblOffset val="100"/>
        <c:noMultiLvlLbl val="0"/>
      </c:catAx>
      <c:valAx>
        <c:axId val="7087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[Kickstarter_challenge.xlsb.xlsx]Theater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as per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8-423F-93D2-EE11CC175026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2-420C-BE32-BFDE43B03AA0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2-420C-BE32-BFDE43B03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19488"/>
        <c:axId val="98418176"/>
      </c:lineChart>
      <c:catAx>
        <c:axId val="984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8176"/>
        <c:crosses val="autoZero"/>
        <c:auto val="1"/>
        <c:lblAlgn val="ctr"/>
        <c:lblOffset val="100"/>
        <c:noMultiLvlLbl val="0"/>
      </c:catAx>
      <c:valAx>
        <c:axId val="984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A-4E6D-B723-5D3B1172B79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1A-4E6D-B723-5D3B1172B79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1A-4E6D-B723-5D3B1172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100648"/>
        <c:axId val="908102616"/>
      </c:lineChart>
      <c:catAx>
        <c:axId val="90810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2616"/>
        <c:crosses val="autoZero"/>
        <c:auto val="1"/>
        <c:lblAlgn val="ctr"/>
        <c:lblOffset val="100"/>
        <c:noMultiLvlLbl val="0"/>
      </c:catAx>
      <c:valAx>
        <c:axId val="90810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0</xdr:row>
      <xdr:rowOff>175260</xdr:rowOff>
    </xdr:from>
    <xdr:to>
      <xdr:col>17</xdr:col>
      <xdr:colOff>175260</xdr:colOff>
      <xdr:row>22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98B5C-15EB-F3AE-AE02-F40AF1FDA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99060</xdr:rowOff>
    </xdr:from>
    <xdr:to>
      <xdr:col>17</xdr:col>
      <xdr:colOff>228600</xdr:colOff>
      <xdr:row>25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E909E-F938-EAE6-095F-38E2CC864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175260</xdr:rowOff>
    </xdr:from>
    <xdr:to>
      <xdr:col>15</xdr:col>
      <xdr:colOff>533400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87FEB-AF69-0EE7-6731-F7F6B692A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2</xdr:row>
      <xdr:rowOff>179070</xdr:rowOff>
    </xdr:from>
    <xdr:to>
      <xdr:col>15</xdr:col>
      <xdr:colOff>441960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59A1B-BACB-63A8-1E6E-AA51BC5BC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1303020</xdr:colOff>
      <xdr:row>2</xdr:row>
      <xdr:rowOff>175260</xdr:rowOff>
    </xdr:from>
    <xdr:to>
      <xdr:col>9</xdr:col>
      <xdr:colOff>91440</xdr:colOff>
      <xdr:row>22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FFE440-D9D7-9C27-815B-901C3C68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0.326233912034" createdVersion="8" refreshedVersion="8" minRefreshableVersion="3" recordCount="4114" xr:uid="{ADA41BC1-701A-44BB-AC49-3690E80E72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0.370716203703" createdVersion="8" refreshedVersion="8" minRefreshableVersion="3" recordCount="4114" xr:uid="{41D217A9-1EA9-4275-B1F9-D6E33EA570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" refreshedDate="44801.708653240741" createdVersion="8" refreshedVersion="8" minRefreshableVersion="3" recordCount="4114" xr:uid="{7DC2D425-6BC6-41AE-89AC-1568C077FC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00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2E63B-A1FF-491C-805B-2E3B5E9E2D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869B4-7562-43C7-8D51-4F09DB78BE4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48066-4ABA-43F0-955C-7D5DCD7BAD9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590CD-7079-446F-88D6-F57308188E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CD04E-57F6-4F44-99C1-1A326C5B01A4}">
  <dimension ref="A1:F14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47EDB-481F-47ED-999E-31D0B189D194}">
  <dimension ref="A1:F47"/>
  <sheetViews>
    <sheetView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7BC9-4725-40B0-B354-9CA9EECFD20F}">
  <dimension ref="A2:F19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8364</v>
      </c>
    </row>
    <row r="3" spans="1:6" x14ac:dyDescent="0.3">
      <c r="A3" s="12" t="s">
        <v>8379</v>
      </c>
      <c r="B3" t="s">
        <v>8364</v>
      </c>
    </row>
    <row r="5" spans="1:6" x14ac:dyDescent="0.3">
      <c r="A5" s="12" t="s">
        <v>8363</v>
      </c>
      <c r="B5" s="12" t="s">
        <v>8360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7" t="s">
        <v>8373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8374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8375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7" t="s">
        <v>8376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3">
      <c r="A11" s="17" t="s">
        <v>8367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3">
      <c r="A12" s="17" t="s">
        <v>8377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7" t="s">
        <v>8368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3">
      <c r="A14" s="17" t="s">
        <v>8369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3">
      <c r="A15" s="17" t="s">
        <v>8370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3">
      <c r="A16" s="17" t="s">
        <v>8371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3">
      <c r="A17" s="17" t="s">
        <v>8372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3">
      <c r="A18" s="17" t="s">
        <v>8378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3">
      <c r="A19" s="17" t="s">
        <v>8361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526D5-DE9C-45A8-95C5-35A15B8C25FE}">
  <dimension ref="A1:E18"/>
  <sheetViews>
    <sheetView tabSelected="1" workbookViewId="0">
      <selection activeCell="D25" sqref="D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8400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H1" zoomScale="95" zoomScaleNormal="95" workbookViewId="0">
      <pane ySplit="521" topLeftCell="A522" activePane="bottomLeft" state="frozen"/>
      <selection pane="bottomLeft" activeCell="C527" sqref="C52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4.88671875" bestFit="1" customWidth="1"/>
    <col min="17" max="17" width="41.109375" customWidth="1"/>
    <col min="18" max="18" width="15.5546875" bestFit="1" customWidth="1"/>
    <col min="19" max="19" width="21.88671875" style="16" bestFit="1" customWidth="1"/>
    <col min="20" max="20" width="18.4414062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8400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3C80-49C1-4E46-B19B-1E12C052215F}">
  <dimension ref="A1:H14"/>
  <sheetViews>
    <sheetView workbookViewId="0">
      <selection activeCell="C19" sqref="C19"/>
    </sheetView>
  </sheetViews>
  <sheetFormatPr defaultRowHeight="14.4" x14ac:dyDescent="0.3"/>
  <cols>
    <col min="1" max="1" width="13.109375" bestFit="1" customWidth="1"/>
    <col min="2" max="2" width="22.77734375" customWidth="1"/>
    <col min="3" max="8" width="20.77734375" customWidth="1"/>
  </cols>
  <sheetData>
    <row r="1" spans="1:8" x14ac:dyDescent="0.3">
      <c r="A1" s="25" t="s">
        <v>8401</v>
      </c>
      <c r="B1" s="26" t="s">
        <v>8402</v>
      </c>
      <c r="C1" s="26" t="s">
        <v>8403</v>
      </c>
      <c r="D1" s="26" t="s">
        <v>8404</v>
      </c>
      <c r="E1" s="26" t="s">
        <v>8405</v>
      </c>
      <c r="F1" s="26" t="s">
        <v>8406</v>
      </c>
      <c r="G1" s="26" t="s">
        <v>8407</v>
      </c>
      <c r="H1" s="26" t="s">
        <v>8408</v>
      </c>
    </row>
    <row r="2" spans="1:8" x14ac:dyDescent="0.3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7">
        <f>B2/E2</f>
        <v>0.75806451612903225</v>
      </c>
      <c r="G2" s="27">
        <f>C2/E2</f>
        <v>0.24193548387096775</v>
      </c>
      <c r="H2" s="27">
        <f t="shared" ref="H2:H13" si="0">D2/$E$2</f>
        <v>0</v>
      </c>
    </row>
    <row r="3" spans="1:8" x14ac:dyDescent="0.3">
      <c r="A3" t="s">
        <v>8410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27">
        <f t="shared" ref="F3:F13" si="2">B3/E3</f>
        <v>0.72659176029962547</v>
      </c>
      <c r="G3" s="27">
        <f t="shared" ref="G3:G13" si="3">C3/E3</f>
        <v>0.27340823970037453</v>
      </c>
      <c r="H3" s="27">
        <f t="shared" si="0"/>
        <v>0</v>
      </c>
    </row>
    <row r="4" spans="1:8" x14ac:dyDescent="0.3">
      <c r="A4" t="s">
        <v>8411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27">
        <f t="shared" si="2"/>
        <v>0.55029585798816572</v>
      </c>
      <c r="G4" s="27">
        <f t="shared" si="3"/>
        <v>0.44970414201183434</v>
      </c>
      <c r="H4" s="27">
        <f t="shared" si="0"/>
        <v>0</v>
      </c>
    </row>
    <row r="5" spans="1:8" x14ac:dyDescent="0.3">
      <c r="A5" t="s">
        <v>8412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27">
        <f t="shared" si="2"/>
        <v>0.54166666666666663</v>
      </c>
      <c r="G5" s="27">
        <f t="shared" si="3"/>
        <v>0.45833333333333331</v>
      </c>
      <c r="H5" s="27">
        <f t="shared" si="0"/>
        <v>0</v>
      </c>
    </row>
    <row r="6" spans="1:8" x14ac:dyDescent="0.3">
      <c r="A6" t="s">
        <v>8413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27">
        <f t="shared" si="2"/>
        <v>0.5</v>
      </c>
      <c r="G6" s="27">
        <f t="shared" si="3"/>
        <v>0.5</v>
      </c>
      <c r="H6" s="27">
        <f t="shared" si="0"/>
        <v>0</v>
      </c>
    </row>
    <row r="7" spans="1:8" x14ac:dyDescent="0.3">
      <c r="A7" t="s">
        <v>8414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27">
        <f t="shared" si="2"/>
        <v>0.45</v>
      </c>
      <c r="G7" s="27">
        <f t="shared" si="3"/>
        <v>0.55000000000000004</v>
      </c>
      <c r="H7" s="27">
        <f t="shared" si="0"/>
        <v>0</v>
      </c>
    </row>
    <row r="8" spans="1:8" x14ac:dyDescent="0.3">
      <c r="A8" t="s">
        <v>8415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27">
        <f t="shared" si="2"/>
        <v>0.2</v>
      </c>
      <c r="G8" s="27">
        <f t="shared" si="3"/>
        <v>0.8</v>
      </c>
      <c r="H8" s="27">
        <f t="shared" si="0"/>
        <v>0</v>
      </c>
    </row>
    <row r="9" spans="1:8" x14ac:dyDescent="0.3">
      <c r="A9" t="s">
        <v>8416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27">
        <f t="shared" si="2"/>
        <v>0.27272727272727271</v>
      </c>
      <c r="G9" s="27">
        <f t="shared" si="3"/>
        <v>0.72727272727272729</v>
      </c>
      <c r="H9" s="27">
        <f t="shared" si="0"/>
        <v>0</v>
      </c>
    </row>
    <row r="10" spans="1:8" x14ac:dyDescent="0.3">
      <c r="A10" t="s">
        <v>8417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27">
        <f t="shared" si="2"/>
        <v>0.66666666666666663</v>
      </c>
      <c r="G10" s="27">
        <f t="shared" si="3"/>
        <v>0.33333333333333331</v>
      </c>
      <c r="H10" s="27">
        <f t="shared" si="0"/>
        <v>0</v>
      </c>
    </row>
    <row r="11" spans="1:8" x14ac:dyDescent="0.3">
      <c r="A11" t="s">
        <v>8419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27">
        <f t="shared" si="2"/>
        <v>0.66666666666666663</v>
      </c>
      <c r="G11" s="27">
        <f t="shared" si="3"/>
        <v>0.33333333333333331</v>
      </c>
      <c r="H11" s="27">
        <f t="shared" si="0"/>
        <v>0</v>
      </c>
    </row>
    <row r="12" spans="1:8" x14ac:dyDescent="0.3">
      <c r="A12" t="s">
        <v>8420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27">
        <f t="shared" si="2"/>
        <v>0</v>
      </c>
      <c r="G12" s="27">
        <f t="shared" si="3"/>
        <v>1</v>
      </c>
      <c r="H12" s="27">
        <f t="shared" si="0"/>
        <v>0</v>
      </c>
    </row>
    <row r="13" spans="1:8" x14ac:dyDescent="0.3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7">
        <f t="shared" si="2"/>
        <v>0.125</v>
      </c>
      <c r="G13" s="27">
        <f t="shared" si="3"/>
        <v>0.875</v>
      </c>
      <c r="H13" s="27">
        <f t="shared" si="0"/>
        <v>0</v>
      </c>
    </row>
    <row r="14" spans="1:8" x14ac:dyDescent="0.3">
      <c r="F14" s="27"/>
      <c r="G14" s="27"/>
      <c r="H14" s="2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8C25-A506-4E39-984B-0BDCA4C3C5BC}">
  <dimension ref="A1:D14"/>
  <sheetViews>
    <sheetView workbookViewId="0">
      <selection activeCell="D24" sqref="D24"/>
    </sheetView>
  </sheetViews>
  <sheetFormatPr defaultRowHeight="14.4" x14ac:dyDescent="0.3"/>
  <cols>
    <col min="1" max="1" width="21.77734375" bestFit="1" customWidth="1"/>
    <col min="2" max="3" width="11.109375" bestFit="1" customWidth="1"/>
    <col min="4" max="4" width="10.109375" bestFit="1" customWidth="1"/>
  </cols>
  <sheetData>
    <row r="1" spans="1:4" x14ac:dyDescent="0.3">
      <c r="B1" t="s">
        <v>8386</v>
      </c>
      <c r="C1" t="s">
        <v>8387</v>
      </c>
    </row>
    <row r="2" spans="1:4" x14ac:dyDescent="0.3">
      <c r="A2" t="s">
        <v>8388</v>
      </c>
      <c r="B2" s="24" t="e">
        <f>AVERAGE(#REF!)</f>
        <v>#REF!</v>
      </c>
      <c r="C2" s="24" t="e">
        <f>AVERAGE(#REF!)</f>
        <v>#REF!</v>
      </c>
      <c r="D2" s="5"/>
    </row>
    <row r="3" spans="1:4" x14ac:dyDescent="0.3">
      <c r="A3" t="s">
        <v>8389</v>
      </c>
      <c r="B3" s="24" t="e">
        <f>MEDIAN(#REF!)</f>
        <v>#REF!</v>
      </c>
      <c r="C3" s="24" t="e">
        <f>MEDIAN(#REF!)</f>
        <v>#REF!</v>
      </c>
      <c r="D3" s="5"/>
    </row>
    <row r="4" spans="1:4" x14ac:dyDescent="0.3">
      <c r="A4" t="s">
        <v>8398</v>
      </c>
      <c r="B4" s="24" t="e">
        <f>_xlfn.STDEV.P(#REF!)</f>
        <v>#REF!</v>
      </c>
      <c r="C4" s="24" t="e">
        <f>_xlfn.STDEV.P(#REF!)</f>
        <v>#REF!</v>
      </c>
      <c r="D4" s="5"/>
    </row>
    <row r="5" spans="1:4" x14ac:dyDescent="0.3">
      <c r="A5" t="s">
        <v>8392</v>
      </c>
      <c r="B5" s="24" t="e">
        <f>_xlfn.QUARTILE.EXC(#REF!,1)</f>
        <v>#REF!</v>
      </c>
      <c r="C5" s="24" t="e">
        <f>_xlfn.QUARTILE.EXC(#REF!,1)</f>
        <v>#REF!</v>
      </c>
      <c r="D5" s="5"/>
    </row>
    <row r="6" spans="1:4" x14ac:dyDescent="0.3">
      <c r="A6" t="s">
        <v>8393</v>
      </c>
      <c r="B6" s="24" t="e">
        <f>_xlfn.QUARTILE.EXC(#REF!,3)</f>
        <v>#REF!</v>
      </c>
      <c r="C6" s="24" t="e">
        <f>_xlfn.QUARTILE.EXC(#REF!,3)</f>
        <v>#REF!</v>
      </c>
      <c r="D6" s="5"/>
    </row>
    <row r="7" spans="1:4" x14ac:dyDescent="0.3">
      <c r="A7" t="s">
        <v>8394</v>
      </c>
      <c r="B7" s="24" t="e">
        <f>B6-B5</f>
        <v>#REF!</v>
      </c>
      <c r="C7" s="24" t="e">
        <f>C6-C5</f>
        <v>#REF!</v>
      </c>
      <c r="D7" s="5"/>
    </row>
    <row r="8" spans="1:4" x14ac:dyDescent="0.3">
      <c r="B8" s="24"/>
      <c r="C8" s="24"/>
    </row>
    <row r="9" spans="1:4" x14ac:dyDescent="0.3">
      <c r="A9" t="s">
        <v>8390</v>
      </c>
      <c r="B9" s="24" t="e">
        <f>AVERAGE(#REF!)</f>
        <v>#REF!</v>
      </c>
      <c r="C9" s="24" t="e">
        <f>AVERAGE(#REF!)</f>
        <v>#REF!</v>
      </c>
    </row>
    <row r="10" spans="1:4" x14ac:dyDescent="0.3">
      <c r="A10" t="s">
        <v>8391</v>
      </c>
      <c r="B10" s="24" t="e">
        <f>MEDIAN(#REF!)</f>
        <v>#REF!</v>
      </c>
      <c r="C10" s="24" t="e">
        <f>MEDIAN(#REF!)</f>
        <v>#REF!</v>
      </c>
    </row>
    <row r="11" spans="1:4" x14ac:dyDescent="0.3">
      <c r="A11" t="s">
        <v>8399</v>
      </c>
      <c r="B11" s="24" t="e">
        <f>_xlfn.STDEV.P(#REF!)</f>
        <v>#REF!</v>
      </c>
      <c r="C11" s="24" t="e">
        <f>_xlfn.STDEV.P(#REF!)</f>
        <v>#REF!</v>
      </c>
    </row>
    <row r="12" spans="1:4" x14ac:dyDescent="0.3">
      <c r="A12" t="s">
        <v>8395</v>
      </c>
      <c r="B12" s="24" t="e">
        <f>_xlfn.QUARTILE.EXC(#REF!,1)</f>
        <v>#REF!</v>
      </c>
      <c r="C12" s="24" t="e">
        <f>_xlfn.QUARTILE.EXC(#REF!,1)</f>
        <v>#REF!</v>
      </c>
    </row>
    <row r="13" spans="1:4" x14ac:dyDescent="0.3">
      <c r="A13" t="s">
        <v>8396</v>
      </c>
      <c r="B13" s="24" t="e">
        <f>_xlfn.QUARTILE.EXC(#REF!,3)</f>
        <v>#REF!</v>
      </c>
      <c r="C13" s="24" t="e">
        <f>_xlfn.QUARTILE.EXC(#REF!,3)</f>
        <v>#REF!</v>
      </c>
    </row>
    <row r="14" spans="1:4" x14ac:dyDescent="0.3">
      <c r="A14" t="s">
        <v>8397</v>
      </c>
      <c r="B14" s="24" t="e">
        <f>B13-B12</f>
        <v>#REF!</v>
      </c>
      <c r="C14" s="24" t="e">
        <f>C13-C12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D2A7-A22F-413E-9633-16997076E9E6}">
  <dimension ref="A1:F10"/>
  <sheetViews>
    <sheetView workbookViewId="0">
      <selection activeCell="F14" sqref="F14"/>
    </sheetView>
  </sheetViews>
  <sheetFormatPr defaultRowHeight="14.4" x14ac:dyDescent="0.3"/>
  <cols>
    <col min="1" max="1" width="37.6640625" customWidth="1"/>
    <col min="2" max="2" width="54.33203125" customWidth="1"/>
    <col min="5" max="5" width="15.88671875" bestFit="1" customWidth="1"/>
  </cols>
  <sheetData>
    <row r="1" spans="1:6" s="19" customFormat="1" x14ac:dyDescent="0.3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</row>
    <row r="2" spans="1:6" ht="43.2" x14ac:dyDescent="0.3">
      <c r="A2" s="21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VLOOKUP(A2,Kickstarter!B:E,3,FALSE)</f>
        <v>2000</v>
      </c>
      <c r="D2" s="23">
        <f>VLOOKUP(A2,Kickstarter!B:E,4,FALSE)</f>
        <v>2020</v>
      </c>
      <c r="E2" s="23">
        <f>VLOOKUP(A2,Kickstarter!B:P,15,FALSE)</f>
        <v>51.79</v>
      </c>
      <c r="F2" s="23">
        <f>VLOOKUP(A2,Kickstarter!B:Q,11,FALSE)</f>
        <v>39</v>
      </c>
    </row>
    <row r="3" spans="1:6" ht="43.2" x14ac:dyDescent="0.3">
      <c r="A3" s="21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VLOOKUP(A3,Kickstarter!B:E,3,FALSE)</f>
        <v>2000</v>
      </c>
      <c r="D3" s="23">
        <f>VLOOKUP(A3,Kickstarter!B:E,4,FALSE)</f>
        <v>2020</v>
      </c>
      <c r="E3" s="23">
        <f>VLOOKUP(A3,Kickstarter!B:P,15,FALSE)</f>
        <v>36.07</v>
      </c>
      <c r="F3" s="23">
        <f>VLOOKUP(A3,Kickstarter!B:Q,11,FALSE)</f>
        <v>56</v>
      </c>
    </row>
    <row r="4" spans="1:6" ht="43.2" x14ac:dyDescent="0.3">
      <c r="A4" s="21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VLOOKUP(A4,Kickstarter!B:E,3,FALSE)</f>
        <v>1500</v>
      </c>
      <c r="D4" s="23">
        <f>VLOOKUP(A4,Kickstarter!B:E,4,FALSE)</f>
        <v>2576</v>
      </c>
      <c r="E4" s="23">
        <f>VLOOKUP(A4,Kickstarter!B:P,15,FALSE)</f>
        <v>33.03</v>
      </c>
      <c r="F4" s="23">
        <f>VLOOKUP(A4,Kickstarter!B:Q,11,FALSE)</f>
        <v>78</v>
      </c>
    </row>
    <row r="5" spans="1:6" ht="28.8" x14ac:dyDescent="0.3">
      <c r="A5" s="21" t="s">
        <v>3329</v>
      </c>
      <c r="B5" s="22" t="str">
        <f>VLOOKUP(A5,Kickstarter!B:C,2,FALSE)</f>
        <v>Jestia and Raedon is a brand new romantic comedy play going to the Edinburgh Fringe Festival this summer.</v>
      </c>
      <c r="C5" s="23">
        <f>VLOOKUP(A5,Kickstarter!B:E,3,FALSE)</f>
        <v>1000</v>
      </c>
      <c r="D5" s="23">
        <f>VLOOKUP(A5,Kickstarter!B:E,4,FALSE)</f>
        <v>1168</v>
      </c>
      <c r="E5" s="23">
        <f>VLOOKUP(A5,Kickstarter!B:P,15,FALSE)</f>
        <v>44.92</v>
      </c>
      <c r="F5" s="23">
        <f>VLOOKUP(A5,Kickstarter!B:Q,11,FALSE)</f>
        <v>26</v>
      </c>
    </row>
    <row r="6" spans="1:6" ht="43.2" x14ac:dyDescent="0.3">
      <c r="A6" s="21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VLOOKUP(A6,Kickstarter!B:E,3,FALSE)</f>
        <v>4000</v>
      </c>
      <c r="D6" s="23">
        <f>VLOOKUP(A6,Kickstarter!B:E,4,FALSE)</f>
        <v>4137</v>
      </c>
      <c r="E6" s="23">
        <f>VLOOKUP(A6,Kickstarter!B:P,15,FALSE)</f>
        <v>36.61</v>
      </c>
      <c r="F6" s="23">
        <f>VLOOKUP(A6,Kickstarter!B:Q,11,FALSE)</f>
        <v>113</v>
      </c>
    </row>
    <row r="10" spans="1:6" x14ac:dyDescent="0.3">
      <c r="C10" s="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 category statistics</vt:lpstr>
      <vt:lpstr>outcome based on launch date</vt:lpstr>
      <vt:lpstr>Theater outcome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Manish</cp:lastModifiedBy>
  <dcterms:created xsi:type="dcterms:W3CDTF">2017-04-20T15:17:24Z</dcterms:created>
  <dcterms:modified xsi:type="dcterms:W3CDTF">2022-08-31T02:18:22Z</dcterms:modified>
</cp:coreProperties>
</file>