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tch 88\Batch-88-main (1)\Batch-88-main\"/>
    </mc:Choice>
  </mc:AlternateContent>
  <bookViews>
    <workbookView xWindow="0" yWindow="0" windowWidth="19200" windowHeight="6930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H44" i="1"/>
  <c r="H49" i="1"/>
  <c r="H42" i="1"/>
  <c r="F11" i="3"/>
  <c r="F10" i="3"/>
  <c r="F9" i="3"/>
  <c r="E11" i="3"/>
  <c r="E10" i="3"/>
  <c r="E9" i="3"/>
  <c r="D11" i="3"/>
  <c r="D10" i="3"/>
  <c r="D9" i="3"/>
  <c r="C10" i="3"/>
  <c r="C11" i="3"/>
  <c r="C9" i="3"/>
  <c r="B10" i="3"/>
  <c r="B11" i="3"/>
  <c r="B9" i="3"/>
  <c r="F2" i="3"/>
  <c r="F5" i="3"/>
  <c r="F4" i="3"/>
  <c r="F3" i="3"/>
  <c r="E5" i="3"/>
  <c r="E4" i="3"/>
  <c r="E3" i="3"/>
  <c r="E2" i="3"/>
  <c r="D5" i="3"/>
  <c r="D4" i="3"/>
  <c r="D3" i="3"/>
  <c r="D2" i="3"/>
  <c r="C3" i="3"/>
  <c r="C4" i="3"/>
  <c r="C5" i="3"/>
  <c r="C2" i="3"/>
  <c r="B3" i="3"/>
  <c r="B4" i="3"/>
  <c r="B5" i="3"/>
  <c r="B2" i="3"/>
  <c r="H52" i="1"/>
  <c r="H48" i="1"/>
  <c r="H47" i="1"/>
  <c r="H43" i="1"/>
  <c r="H38" i="1"/>
  <c r="H37" i="1"/>
  <c r="H36" i="1"/>
  <c r="I33" i="1"/>
  <c r="I32" i="1"/>
  <c r="H32" i="1"/>
  <c r="I31" i="1"/>
  <c r="H31" i="1"/>
  <c r="I30" i="1"/>
  <c r="H30" i="1"/>
  <c r="I29" i="1"/>
  <c r="H29" i="1"/>
</calcChain>
</file>

<file path=xl/sharedStrings.xml><?xml version="1.0" encoding="utf-8"?>
<sst xmlns="http://schemas.openxmlformats.org/spreadsheetml/2006/main" count="849" uniqueCount="75">
  <si>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</si>
  <si>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</si>
  <si>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</si>
  <si>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</si>
  <si>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</si>
  <si>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</si>
  <si>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</si>
  <si>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</si>
  <si>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</si>
  <si>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</si>
  <si>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</si>
  <si>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</si>
  <si>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</si>
  <si>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</si>
  <si>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</si>
  <si>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</si>
  <si>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</si>
  <si>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</si>
  <si>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</si>
  <si>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</si>
  <si>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</si>
  <si>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</si>
  <si>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</si>
  <si>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</si>
  <si>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</si>
  <si>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</si>
  <si>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</si>
  <si>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</si>
  <si>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</si>
  <si>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</si>
  <si>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</si>
  <si>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</si>
  <si>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</si>
  <si>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</si>
  <si>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</si>
  <si>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</si>
  <si>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</si>
  <si>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</si>
  <si>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</si>
  <si>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</si>
  <si>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</si>
  <si>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</si>
  <si>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</si>
  <si>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</si>
  <si>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</si>
  <si>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</si>
  <si>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</si>
  <si>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</si>
  <si>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</si>
  <si>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</si>
  <si>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</si>
  <si>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</si>
  <si>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</si>
  <si>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</si>
  <si>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</si>
  <si>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</si>
  <si>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</si>
  <si>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</si>
  <si>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</si>
  <si>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</si>
  <si>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</si>
  <si>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</si>
  <si>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</si>
  <si>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</si>
  <si>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</si>
  <si>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</si>
  <si>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</si>
  <si>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</si>
  <si>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</si>
  <si>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</si>
  <si>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</si>
  <si>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</si>
  <si>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</si>
  <si>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less than 20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</si>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</sst>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/>
    <xf numFmtId="0" fontId="7" fillId="0" borderId="1" xfId="0" applyFont="1" applyBorder="1" applyAlignment="1">
      <alignment horizontal="left"/>
    </xf>
    <xf numFmtId="0" fontId="0" fillId="5" borderId="1" xfId="0" applyFill="1" applyBorder="1"/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32" workbookViewId="0">
      <selection activeCell="H45" sqref="H45"/>
    </sheetView>
  </sheetViews>
  <sheetFormatPr defaultRowHeight="14.5" x14ac:dyDescent="0.35"/>
  <cols>
    <col min="2" max="2" width="11.6328125" style="18" customWidth="1"/>
    <col min="3" max="3" width="17.453125" customWidth="1"/>
    <col min="4" max="4" width="17.54296875" customWidth="1"/>
    <col min="5" max="5" width="36.1796875" customWidth="1"/>
    <col min="7" max="7" width="13.36328125" customWidth="1"/>
  </cols>
  <sheetData>
    <row r="1" spans="1:7" ht="29" x14ac:dyDescent="0.3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9" x14ac:dyDescent="0.3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9" x14ac:dyDescent="0.3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9" x14ac:dyDescent="0.3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9" x14ac:dyDescent="0.3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9" x14ac:dyDescent="0.3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9" x14ac:dyDescent="0.3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9" x14ac:dyDescent="0.3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9" x14ac:dyDescent="0.3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9" x14ac:dyDescent="0.3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9" x14ac:dyDescent="0.35">
      <c r="E27" s="15" t="s">
        <v>71</v>
      </c>
      <c r="H27" t="s">
        <v>72</v>
      </c>
    </row>
    <row r="28" spans="1:9" x14ac:dyDescent="0.35">
      <c r="F28" s="2"/>
    </row>
    <row r="29" spans="1:9" ht="15.5" x14ac:dyDescent="0.35">
      <c r="E29" s="23" t="s">
        <v>31</v>
      </c>
      <c r="F29" s="1"/>
      <c r="G29" s="1" t="s">
        <v>18</v>
      </c>
      <c r="H29" s="1">
        <f>SUMIF(G2:G25,G29,E2:E25)</f>
        <v>90</v>
      </c>
      <c r="I29" s="24">
        <f>COUNTIF(G2:G25,G29)</f>
        <v>4</v>
      </c>
    </row>
    <row r="30" spans="1:9" ht="15.5" x14ac:dyDescent="0.35">
      <c r="E30" s="23" t="s">
        <v>32</v>
      </c>
      <c r="F30" s="1"/>
      <c r="G30" s="1" t="s">
        <v>17</v>
      </c>
      <c r="H30" s="1">
        <f>SUMIF(D2:D25,G30,E2:E25)</f>
        <v>120</v>
      </c>
      <c r="I30" s="24">
        <f>COUNTIF(D2:D25,G30)</f>
        <v>5</v>
      </c>
    </row>
    <row r="31" spans="1:9" ht="15.5" x14ac:dyDescent="0.35">
      <c r="E31" s="23" t="s">
        <v>33</v>
      </c>
      <c r="F31" s="1"/>
      <c r="G31" s="1" t="s">
        <v>3</v>
      </c>
      <c r="H31" s="1">
        <f>SUMIF(F2:F25,G31,E2:E25)</f>
        <v>182</v>
      </c>
      <c r="I31" s="24">
        <f>COUNTIF(F2:F25,G31)</f>
        <v>8</v>
      </c>
    </row>
    <row r="32" spans="1:9" ht="15.5" x14ac:dyDescent="0.35">
      <c r="E32" s="23" t="s">
        <v>34</v>
      </c>
      <c r="F32" s="1"/>
      <c r="G32" s="1" t="s">
        <v>14</v>
      </c>
      <c r="H32" s="1">
        <f>SUMIF(C2:C25,G32,E2:E25)</f>
        <v>147</v>
      </c>
      <c r="I32" s="24">
        <f>COUNTIF(C2:C25,G32)</f>
        <v>6</v>
      </c>
    </row>
    <row r="33" spans="4:10" ht="15.5" x14ac:dyDescent="0.35">
      <c r="E33" s="23" t="s">
        <v>26</v>
      </c>
      <c r="F33" s="1"/>
      <c r="G33" s="1" t="s">
        <v>73</v>
      </c>
      <c r="H33" s="1"/>
      <c r="I33" s="24">
        <f>COUNTIF(E2:E25,"&lt;20")</f>
        <v>9</v>
      </c>
    </row>
    <row r="34" spans="4:10" ht="15.5" x14ac:dyDescent="0.35">
      <c r="E34" s="14"/>
    </row>
    <row r="35" spans="4:10" ht="15.5" x14ac:dyDescent="0.35">
      <c r="E35" s="14"/>
      <c r="F35" s="2"/>
    </row>
    <row r="36" spans="4:10" ht="15.5" x14ac:dyDescent="0.35">
      <c r="D36" s="1" t="s">
        <v>4</v>
      </c>
      <c r="E36" s="23" t="s">
        <v>23</v>
      </c>
      <c r="F36" s="1"/>
      <c r="G36" s="1" t="s">
        <v>10</v>
      </c>
      <c r="H36" s="24">
        <f>SUMIF(D2:D25,G36,E2:E25)</f>
        <v>105</v>
      </c>
    </row>
    <row r="37" spans="4:10" ht="15.5" x14ac:dyDescent="0.35">
      <c r="D37" s="1" t="s">
        <v>5</v>
      </c>
      <c r="E37" s="23" t="s">
        <v>24</v>
      </c>
      <c r="F37" s="1"/>
      <c r="G37" s="1" t="s">
        <v>9</v>
      </c>
      <c r="H37" s="24">
        <f>SUMIF(D3:D26,G37,E3:E26)</f>
        <v>164</v>
      </c>
      <c r="J37" s="1" t="s">
        <v>4</v>
      </c>
    </row>
    <row r="38" spans="4:10" ht="15.5" x14ac:dyDescent="0.35">
      <c r="D38" s="1" t="s">
        <v>3</v>
      </c>
      <c r="E38" s="23" t="s">
        <v>30</v>
      </c>
      <c r="F38" s="1"/>
      <c r="G38" s="1" t="s">
        <v>2</v>
      </c>
      <c r="H38" s="24">
        <f>SUMIF(F2:F25,G38,E2:E25)</f>
        <v>156</v>
      </c>
      <c r="J38" s="1" t="s">
        <v>5</v>
      </c>
    </row>
    <row r="39" spans="4:10" ht="15.5" x14ac:dyDescent="0.35">
      <c r="D39" s="1" t="s">
        <v>2</v>
      </c>
      <c r="E39" s="23" t="s">
        <v>40</v>
      </c>
      <c r="F39" s="1"/>
      <c r="G39" s="1"/>
      <c r="H39" s="24"/>
      <c r="J39" s="1" t="s">
        <v>3</v>
      </c>
    </row>
    <row r="40" spans="4:10" ht="15.5" x14ac:dyDescent="0.35">
      <c r="E40" s="14"/>
      <c r="J40" s="1" t="s">
        <v>2</v>
      </c>
    </row>
    <row r="41" spans="4:10" ht="15.5" x14ac:dyDescent="0.35">
      <c r="E41" s="14"/>
      <c r="F41" s="2"/>
    </row>
    <row r="42" spans="4:10" ht="15.5" x14ac:dyDescent="0.35">
      <c r="E42" s="23" t="s">
        <v>35</v>
      </c>
      <c r="F42" s="1"/>
      <c r="G42" s="1"/>
      <c r="H42" s="24">
        <f>SUMIFS(E2:E25,G2:G25,G29,D2:D25,G30)</f>
        <v>40</v>
      </c>
    </row>
    <row r="43" spans="4:10" ht="15.5" x14ac:dyDescent="0.35">
      <c r="E43" s="23" t="s">
        <v>36</v>
      </c>
      <c r="F43" s="1"/>
      <c r="G43" s="1"/>
      <c r="H43" s="24">
        <f>COUNTIFS(C2:C25,G32,F2:F25,J37)</f>
        <v>2</v>
      </c>
    </row>
    <row r="44" spans="4:10" ht="15.5" x14ac:dyDescent="0.35">
      <c r="E44" s="23" t="s">
        <v>37</v>
      </c>
      <c r="F44" s="1"/>
      <c r="G44" s="1"/>
      <c r="H44" s="24">
        <f>COUNTIFS(G2:G25,G29,B2:B25,"&gt;03-02-2013")</f>
        <v>2</v>
      </c>
    </row>
    <row r="45" spans="4:10" ht="15.5" x14ac:dyDescent="0.35">
      <c r="D45" s="18"/>
      <c r="E45" s="23" t="s">
        <v>38</v>
      </c>
      <c r="F45" s="1"/>
      <c r="G45" s="1"/>
      <c r="H45" s="24">
        <f>COUNTIFS(B2:B25,"&gt;=03-02-2013",B2:B25,"&lt;=06-02-2013")</f>
        <v>14</v>
      </c>
    </row>
    <row r="46" spans="4:10" ht="15.5" x14ac:dyDescent="0.35">
      <c r="D46" s="18"/>
      <c r="E46" s="14"/>
      <c r="F46" s="2"/>
    </row>
    <row r="47" spans="4:10" ht="15.5" x14ac:dyDescent="0.35">
      <c r="D47" t="s">
        <v>19</v>
      </c>
      <c r="E47" s="23" t="s">
        <v>27</v>
      </c>
      <c r="F47" s="1"/>
      <c r="G47" s="1"/>
      <c r="H47" s="24">
        <f>SUMIFS(E2:E25,D2:D25,G30,G2:G25,D47)</f>
        <v>25</v>
      </c>
    </row>
    <row r="48" spans="4:10" ht="15.5" x14ac:dyDescent="0.35">
      <c r="D48" s="22" t="s">
        <v>22</v>
      </c>
      <c r="E48" s="23" t="s">
        <v>29</v>
      </c>
      <c r="F48" s="1"/>
      <c r="G48" s="1"/>
      <c r="H48" s="24">
        <f>SUMIFS(E2:E25,G2:G25,D48,F2:F25,J37)</f>
        <v>75</v>
      </c>
    </row>
    <row r="49" spans="4:8" ht="15.5" x14ac:dyDescent="0.35">
      <c r="E49" s="23" t="s">
        <v>39</v>
      </c>
      <c r="F49" s="1"/>
      <c r="G49" s="1"/>
      <c r="H49" s="24">
        <f>SUMIFS(E2:E25,B2:B25,"&gt;=03-02-2013",B2:B25,"&lt;=06-02-2013")</f>
        <v>309</v>
      </c>
    </row>
    <row r="50" spans="4:8" ht="15.5" x14ac:dyDescent="0.35">
      <c r="E50" s="14"/>
    </row>
    <row r="51" spans="4:8" ht="15.5" x14ac:dyDescent="0.35">
      <c r="E51" s="14"/>
    </row>
    <row r="52" spans="4:8" ht="15.5" x14ac:dyDescent="0.35">
      <c r="D52" t="s">
        <v>19</v>
      </c>
      <c r="E52" s="23" t="s">
        <v>28</v>
      </c>
      <c r="F52" s="1"/>
      <c r="G52" s="1"/>
      <c r="H52" s="24">
        <f>SUMIF(G2:G25,D52,E2:E25)+SUMIF(G2:G25,D53,E2:E25)+SUMIF(G2:G25,D54,E2:E25)</f>
        <v>386</v>
      </c>
    </row>
    <row r="53" spans="4:8" x14ac:dyDescent="0.35">
      <c r="D53" t="s">
        <v>21</v>
      </c>
    </row>
    <row r="54" spans="4:8" x14ac:dyDescent="0.35">
      <c r="D54" t="s">
        <v>20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workbookViewId="0">
      <selection activeCell="F7" sqref="F7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7" ht="48" customHeight="1" x14ac:dyDescent="0.3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7" x14ac:dyDescent="0.35">
      <c r="A2" s="1" t="s">
        <v>45</v>
      </c>
      <c r="B2" s="1">
        <f>COUNTIF(B16:B241,A2)</f>
        <v>71</v>
      </c>
      <c r="C2" s="1">
        <f>SUMIF(B16:B241,A2,E16:E241)</f>
        <v>717</v>
      </c>
      <c r="D2" s="1">
        <f>COUNTIFS(B16:B241,A2,D16:D241,G2)</f>
        <v>42</v>
      </c>
      <c r="E2" s="1">
        <f>COUNTIFS(B16:B241,A2,D16:D241,G3)</f>
        <v>29</v>
      </c>
      <c r="F2" s="1">
        <f>SUMIFS(E16:E241,B16:B241,A2,D16:D241,G2)</f>
        <v>414</v>
      </c>
      <c r="G2" t="s">
        <v>74</v>
      </c>
    </row>
    <row r="3" spans="1:7" x14ac:dyDescent="0.35">
      <c r="A3" s="6" t="s">
        <v>43</v>
      </c>
      <c r="B3" s="1">
        <f t="shared" ref="B3:B5" si="0">COUNTIF(B17:B242,A3)</f>
        <v>46</v>
      </c>
      <c r="C3" s="1">
        <f t="shared" ref="C3:C5" si="1">SUMIF(B17:B242,A3,E17:E242)</f>
        <v>1934</v>
      </c>
      <c r="D3" s="1">
        <f>COUNTIFS(B16:B241,A3,D16:D241,G2)</f>
        <v>31</v>
      </c>
      <c r="E3" s="1">
        <f>COUNTIFS(B16:B242,A3,D16:D242,G3)</f>
        <v>15</v>
      </c>
      <c r="F3" s="1">
        <f>SUMIFS(E16:E242,D16:D242,G3,B16:B242,A2)</f>
        <v>303</v>
      </c>
      <c r="G3" s="6" t="s">
        <v>60</v>
      </c>
    </row>
    <row r="4" spans="1:7" x14ac:dyDescent="0.35">
      <c r="A4" s="7" t="s">
        <v>44</v>
      </c>
      <c r="B4" s="1">
        <f t="shared" si="0"/>
        <v>50</v>
      </c>
      <c r="C4" s="1">
        <f t="shared" si="1"/>
        <v>1650</v>
      </c>
      <c r="D4" s="1">
        <f>COUNTIFS(B16:B242,A4,D16:D242,G2)</f>
        <v>35</v>
      </c>
      <c r="E4" s="1">
        <f>COUNTIFS(B16:B243,A4,D16:D243,G3)</f>
        <v>15</v>
      </c>
      <c r="F4" s="1">
        <f>SUMIFS(E16:E241,B16:B241,A4,D16:D241,G2)</f>
        <v>1155</v>
      </c>
    </row>
    <row r="5" spans="1:7" x14ac:dyDescent="0.35">
      <c r="A5" s="1" t="s">
        <v>48</v>
      </c>
      <c r="B5" s="1">
        <f t="shared" si="0"/>
        <v>32</v>
      </c>
      <c r="C5" s="1">
        <f t="shared" si="1"/>
        <v>1119</v>
      </c>
      <c r="D5" s="1">
        <f>COUNTIFS(B16:B243,A5,D16:D243,G2)</f>
        <v>21</v>
      </c>
      <c r="E5" s="1">
        <f>COUNTIFS(B16:B244,A5,D16:D244,G3)</f>
        <v>11</v>
      </c>
      <c r="F5" s="1">
        <f>SUMIFS(E16:E241,B16:B241,A5,D16:D241,G2)</f>
        <v>735</v>
      </c>
    </row>
    <row r="8" spans="1:7" ht="47.25" customHeight="1" x14ac:dyDescent="0.3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  <c r="G8" s="21" t="s">
        <v>46</v>
      </c>
    </row>
    <row r="9" spans="1:7" x14ac:dyDescent="0.35">
      <c r="A9" s="6" t="s">
        <v>49</v>
      </c>
      <c r="B9" s="1">
        <f>COUNTIF(C16:C241,A9)</f>
        <v>25</v>
      </c>
      <c r="C9" s="1">
        <f>SUMIF(C16:C241,A9,E16:E241)</f>
        <v>688</v>
      </c>
      <c r="D9" s="1">
        <f>COUNTIFS(C16:C241,A9,B16:B241,A2)</f>
        <v>7</v>
      </c>
      <c r="E9" s="1">
        <f>COUNTIFS(C16:C241,A9,B16:B241,G8)</f>
        <v>1</v>
      </c>
      <c r="F9" s="1">
        <f>SUMIFS(E16:E241,C16:C241,A9,B16:B241,A2,A16:A241,"&gt;=10-05-2013",A16:A241,"&lt;=20-5-2013")</f>
        <v>31</v>
      </c>
    </row>
    <row r="10" spans="1:7" x14ac:dyDescent="0.35">
      <c r="A10" s="6" t="s">
        <v>50</v>
      </c>
      <c r="B10" s="1">
        <f t="shared" ref="B10:B11" si="2">COUNTIF(C17:C242,A10)</f>
        <v>31</v>
      </c>
      <c r="C10" s="1">
        <f t="shared" ref="C10:C11" si="3">SUMIF(C17:C242,A10,E17:E242)</f>
        <v>965</v>
      </c>
      <c r="D10" s="1">
        <f>COUNTIFS(C16:C241,A10,B16:B241,A2)</f>
        <v>8</v>
      </c>
      <c r="E10" s="1">
        <f>COUNTIFS(C16:C241,A10,B16:B241,G8)</f>
        <v>1</v>
      </c>
      <c r="F10" s="1">
        <f>SUMIFS(E16:E241,C16:C241,A10,B16:B241,A2,A16:A241,"&gt;=10-05-2013",A16:A241,"&lt;=20-05-2013")</f>
        <v>24</v>
      </c>
    </row>
    <row r="11" spans="1:7" x14ac:dyDescent="0.35">
      <c r="A11" s="6" t="s">
        <v>52</v>
      </c>
      <c r="B11" s="1">
        <f t="shared" si="2"/>
        <v>23</v>
      </c>
      <c r="C11" s="1">
        <f t="shared" si="3"/>
        <v>701</v>
      </c>
      <c r="D11" s="1">
        <f>COUNTIFS(C16:C241,A11,B16:B241,A2)</f>
        <v>5</v>
      </c>
      <c r="E11" s="1">
        <f>COUNTIFS(C16:C241,A11,B16:B241,G8)</f>
        <v>1</v>
      </c>
      <c r="F11" s="1">
        <f>SUMIFS(E16:E242,C16:C242,A11,B16:B242,A2,A16:A242,"&gt;=10-05-2013",A16:A242,"&lt;=20-05-2013")</f>
        <v>38</v>
      </c>
    </row>
    <row r="12" spans="1:7" x14ac:dyDescent="0.35">
      <c r="B12" s="13"/>
    </row>
    <row r="13" spans="1:7" x14ac:dyDescent="0.35">
      <c r="B13" s="13"/>
    </row>
    <row r="14" spans="1:7" x14ac:dyDescent="0.35">
      <c r="A14" s="20" t="s">
        <v>61</v>
      </c>
      <c r="B14" s="20"/>
      <c r="C14" s="20"/>
      <c r="D14" s="20"/>
      <c r="E14" s="20"/>
    </row>
    <row r="15" spans="1:7" x14ac:dyDescent="0.3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7" x14ac:dyDescent="0.3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Manju</cp:lastModifiedBy>
  <dcterms:created xsi:type="dcterms:W3CDTF">2013-06-05T17:23:06Z</dcterms:created>
  <dcterms:modified xsi:type="dcterms:W3CDTF">2023-08-20T17:12:47Z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